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codeName="ThisWorkbook"/>
  <bookViews>
    <workbookView xWindow="-1635" yWindow="75" windowWidth="10470" windowHeight="7890" tabRatio="951"/>
  </bookViews>
  <sheets>
    <sheet name="INPUTS" sheetId="7" r:id="rId1"/>
    <sheet name="RESULTS SUMMARY" sheetId="51" state="hidden" r:id="rId2"/>
    <sheet name="RESULTS DETAIL" sheetId="58" r:id="rId3"/>
    <sheet name="Dishwasher Calcs" sheetId="49" state="hidden" r:id="rId4"/>
    <sheet name="Freezer Calcs" sheetId="61" state="hidden" r:id="rId5"/>
    <sheet name="Fryer Calcs" sheetId="45" state="hidden" r:id="rId6"/>
    <sheet name="Griddle Calcs" sheetId="64" state="hidden" r:id="rId7"/>
    <sheet name="HFHC Calcs" sheetId="48" state="hidden" r:id="rId8"/>
    <sheet name="Ice Machine Calcs" sheetId="62" state="hidden" r:id="rId9"/>
    <sheet name="Oven Calcs" sheetId="67" state="hidden" r:id="rId10"/>
    <sheet name="Refrigerator Calcs" sheetId="50" state="hidden" r:id="rId11"/>
    <sheet name="Steam Cooker Calcs" sheetId="68" state="hidden" r:id="rId12"/>
    <sheet name="WaterSense PRSV Calcs" sheetId="69" state="hidden" r:id="rId13"/>
    <sheet name="General Assumptions" sheetId="5" r:id="rId14"/>
    <sheet name="About This Calculator" sheetId="6" r:id="rId15"/>
  </sheets>
  <definedNames>
    <definedName name="_xlnm.Print_Area" localSheetId="0">INPUTS!$B$1:$N$18</definedName>
    <definedName name="_xlnm.Print_Area" localSheetId="2">'RESULTS DETAIL'!$A$2:$X$62</definedName>
  </definedNames>
  <calcPr calcId="145621"/>
</workbook>
</file>

<file path=xl/calcChain.xml><?xml version="1.0" encoding="utf-8"?>
<calcChain xmlns="http://schemas.openxmlformats.org/spreadsheetml/2006/main">
  <c r="O29" i="7" l="1"/>
  <c r="O30" i="7"/>
  <c r="U11" i="58" l="1"/>
  <c r="G12" i="7"/>
  <c r="H12" i="7"/>
  <c r="I12" i="7"/>
  <c r="G19" i="68" l="1"/>
  <c r="G23" i="68"/>
  <c r="E9" i="58" l="1"/>
  <c r="D23" i="68"/>
  <c r="D19" i="68"/>
  <c r="C21" i="68" l="1"/>
  <c r="F21" i="68"/>
  <c r="F23" i="68"/>
  <c r="C23" i="68"/>
  <c r="D14" i="68" l="1"/>
  <c r="G13" i="7" l="1"/>
  <c r="F9" i="7" l="1"/>
  <c r="D24" i="67" l="1"/>
  <c r="O41" i="7" l="1"/>
  <c r="H2" i="67" s="1"/>
  <c r="O43" i="7"/>
  <c r="J2" i="67" s="1"/>
  <c r="O42" i="7"/>
  <c r="I2" i="67" s="1"/>
  <c r="G67" i="67" l="1"/>
  <c r="F67" i="67"/>
  <c r="K9" i="67" l="1"/>
  <c r="F10" i="67" s="1"/>
  <c r="D27" i="67" l="1"/>
  <c r="C27" i="67"/>
  <c r="F26" i="67"/>
  <c r="E26" i="67"/>
  <c r="D26" i="67"/>
  <c r="C26" i="67"/>
  <c r="J24" i="67" l="1"/>
  <c r="H24" i="67"/>
  <c r="O45" i="7" s="1"/>
  <c r="L2" i="67" s="1"/>
  <c r="F24" i="67"/>
  <c r="O44" i="7" s="1"/>
  <c r="K2" i="67" s="1"/>
  <c r="K10" i="67"/>
  <c r="L9" i="67"/>
  <c r="L8" i="67"/>
  <c r="K8" i="67"/>
  <c r="L7" i="67"/>
  <c r="K7" i="67"/>
  <c r="G10" i="67" l="1"/>
  <c r="H27" i="67"/>
  <c r="J26" i="67"/>
  <c r="G27" i="67"/>
  <c r="H26" i="67"/>
  <c r="G26" i="67"/>
  <c r="I26" i="67"/>
  <c r="L11" i="67"/>
  <c r="K11" i="67"/>
  <c r="G46" i="67"/>
  <c r="D46" i="67"/>
  <c r="D47" i="67" s="1"/>
  <c r="F46" i="67"/>
  <c r="C46" i="67"/>
  <c r="G45" i="67"/>
  <c r="D45" i="67"/>
  <c r="J27" i="67"/>
  <c r="I27" i="67"/>
  <c r="F27" i="67"/>
  <c r="E27" i="67"/>
  <c r="F45" i="67"/>
  <c r="C45" i="67"/>
  <c r="L10" i="67" l="1"/>
  <c r="G47" i="67"/>
  <c r="G48" i="67" s="1"/>
  <c r="D48" i="67"/>
  <c r="C47" i="67"/>
  <c r="E47" i="67" s="1"/>
  <c r="E46" i="67"/>
  <c r="E45" i="67"/>
  <c r="H45" i="67"/>
  <c r="F47" i="67"/>
  <c r="H46" i="67"/>
  <c r="L46" i="67" l="1"/>
  <c r="J46" i="67"/>
  <c r="J47" i="67" s="1"/>
  <c r="L45" i="67"/>
  <c r="M45" i="67"/>
  <c r="J45" i="67"/>
  <c r="I46" i="67"/>
  <c r="I47" i="67" s="1"/>
  <c r="K47" i="67" s="1"/>
  <c r="M46" i="67"/>
  <c r="M47" i="67" s="1"/>
  <c r="I45" i="67"/>
  <c r="E48" i="67"/>
  <c r="E54" i="67" s="1"/>
  <c r="H47" i="67"/>
  <c r="H48" i="67" s="1"/>
  <c r="F54" i="67" s="1"/>
  <c r="F48" i="67"/>
  <c r="C48" i="67"/>
  <c r="E7" i="69"/>
  <c r="E6" i="69"/>
  <c r="D15" i="69"/>
  <c r="J48" i="67" l="1"/>
  <c r="I48" i="67"/>
  <c r="M48" i="67"/>
  <c r="N45" i="67"/>
  <c r="K45" i="67"/>
  <c r="K48" i="67" s="1"/>
  <c r="E55" i="67" s="1"/>
  <c r="N46" i="67"/>
  <c r="L47" i="67"/>
  <c r="G54" i="67"/>
  <c r="N47" i="67" l="1"/>
  <c r="N48" i="67" s="1"/>
  <c r="F55" i="67" s="1"/>
  <c r="G55" i="67" s="1"/>
  <c r="L48" i="67"/>
  <c r="E8" i="69" l="1"/>
  <c r="E5" i="69"/>
  <c r="E4" i="69"/>
  <c r="D34" i="69"/>
  <c r="C20" i="69" l="1"/>
  <c r="D24" i="69" s="1"/>
  <c r="C23" i="69"/>
  <c r="B20" i="69"/>
  <c r="C24" i="69" s="1"/>
  <c r="I18" i="62"/>
  <c r="I17" i="62"/>
  <c r="I16" i="62"/>
  <c r="D23" i="69" l="1"/>
  <c r="E24" i="69"/>
  <c r="D20" i="69"/>
  <c r="E23" i="69" l="1"/>
  <c r="I43" i="62" l="1"/>
  <c r="H43" i="62"/>
  <c r="G43" i="62"/>
  <c r="F43" i="62"/>
  <c r="E43" i="62"/>
  <c r="K97" i="49" l="1"/>
  <c r="M6" i="62" l="1"/>
  <c r="N6" i="62"/>
  <c r="J6" i="62"/>
  <c r="K6" i="62"/>
  <c r="L6" i="62"/>
  <c r="O6" i="62"/>
  <c r="G8" i="45"/>
  <c r="C17" i="45"/>
  <c r="G7" i="45"/>
  <c r="H8" i="45"/>
  <c r="E17" i="45"/>
  <c r="H7" i="45"/>
  <c r="I8" i="45"/>
  <c r="I24" i="45" s="1"/>
  <c r="I7" i="45"/>
  <c r="J8" i="45"/>
  <c r="J7" i="45"/>
  <c r="D4" i="48"/>
  <c r="C10" i="48" s="1"/>
  <c r="J8" i="62"/>
  <c r="K8" i="62"/>
  <c r="L8" i="62"/>
  <c r="M8" i="62"/>
  <c r="N8" i="62"/>
  <c r="O8" i="62"/>
  <c r="A8" i="5"/>
  <c r="A9" i="5"/>
  <c r="A10" i="5"/>
  <c r="A11" i="5"/>
  <c r="A12" i="5"/>
  <c r="A13" i="5"/>
  <c r="A14" i="5"/>
  <c r="A15" i="5"/>
  <c r="A16" i="5"/>
  <c r="A17" i="5"/>
  <c r="A18" i="5"/>
  <c r="A19" i="5"/>
  <c r="A20" i="5"/>
  <c r="A21" i="5"/>
  <c r="A22" i="5"/>
  <c r="A23" i="5"/>
  <c r="A24" i="5"/>
  <c r="A25" i="5"/>
  <c r="A26" i="5"/>
  <c r="A27" i="5"/>
  <c r="A28" i="5"/>
  <c r="A29" i="5"/>
  <c r="A30" i="5"/>
  <c r="A31" i="5"/>
  <c r="A32" i="5"/>
  <c r="C4" i="5"/>
  <c r="F8" i="7" s="1"/>
  <c r="J7" i="62"/>
  <c r="K7" i="62"/>
  <c r="L7" i="62"/>
  <c r="M7" i="62"/>
  <c r="N7" i="62"/>
  <c r="O7" i="62"/>
  <c r="D39" i="50"/>
  <c r="J10" i="67"/>
  <c r="I10" i="67"/>
  <c r="H10" i="67"/>
  <c r="O9" i="62"/>
  <c r="N9" i="62"/>
  <c r="M9" i="62"/>
  <c r="I9" i="49"/>
  <c r="G9" i="49"/>
  <c r="F9" i="49"/>
  <c r="H9" i="49"/>
  <c r="J15" i="49"/>
  <c r="I15" i="49"/>
  <c r="H14" i="49"/>
  <c r="F14" i="49"/>
  <c r="H13" i="49"/>
  <c r="F13" i="49"/>
  <c r="F15" i="49"/>
  <c r="G14" i="49"/>
  <c r="G13" i="49"/>
  <c r="G15" i="49"/>
  <c r="D67" i="67"/>
  <c r="I11" i="67"/>
  <c r="I8" i="67"/>
  <c r="D53" i="68"/>
  <c r="C53" i="68"/>
  <c r="C39" i="50"/>
  <c r="E67" i="67"/>
  <c r="C67" i="67"/>
  <c r="D43" i="62"/>
  <c r="C26" i="48"/>
  <c r="D44" i="64"/>
  <c r="C44" i="64"/>
  <c r="G16" i="64"/>
  <c r="F16" i="64"/>
  <c r="C16" i="64"/>
  <c r="G15" i="64"/>
  <c r="F15" i="64"/>
  <c r="D15" i="64"/>
  <c r="C15" i="64"/>
  <c r="A33" i="5"/>
  <c r="A34" i="5"/>
  <c r="A35" i="5"/>
  <c r="A36" i="5"/>
  <c r="A37" i="5"/>
  <c r="A38" i="5"/>
  <c r="A39" i="5"/>
  <c r="A40" i="5"/>
  <c r="A41" i="5"/>
  <c r="A42" i="5"/>
  <c r="A43" i="5"/>
  <c r="A44" i="5"/>
  <c r="A45" i="5"/>
  <c r="A46" i="5"/>
  <c r="A47" i="5"/>
  <c r="A48" i="5"/>
  <c r="A49" i="5"/>
  <c r="A50" i="5"/>
  <c r="A51" i="5"/>
  <c r="A52" i="5"/>
  <c r="A53" i="5"/>
  <c r="A54" i="5"/>
  <c r="A55" i="5"/>
  <c r="A56" i="5"/>
  <c r="A57" i="5"/>
  <c r="A58" i="5"/>
  <c r="D3" i="5"/>
  <c r="G8" i="7" s="1"/>
  <c r="F45" i="45"/>
  <c r="E45" i="45"/>
  <c r="D45" i="45"/>
  <c r="C45" i="45"/>
  <c r="D39" i="61"/>
  <c r="C39" i="61"/>
  <c r="J97" i="49"/>
  <c r="I97" i="49"/>
  <c r="H97" i="49"/>
  <c r="G97" i="49"/>
  <c r="F97" i="49"/>
  <c r="E97" i="49"/>
  <c r="D97" i="49"/>
  <c r="C97" i="49"/>
  <c r="I19" i="49"/>
  <c r="D40" i="49" s="1"/>
  <c r="J14" i="49"/>
  <c r="J13" i="49"/>
  <c r="J12" i="49"/>
  <c r="J11" i="49"/>
  <c r="I14" i="49"/>
  <c r="I13" i="49"/>
  <c r="I12" i="49"/>
  <c r="I11" i="49"/>
  <c r="I8" i="49"/>
  <c r="I7" i="49"/>
  <c r="I6" i="49"/>
  <c r="E10" i="58"/>
  <c r="D39" i="49"/>
  <c r="I13" i="7"/>
  <c r="F6" i="68" s="1"/>
  <c r="D37" i="68" s="1"/>
  <c r="H13" i="7"/>
  <c r="O51" i="7" s="1"/>
  <c r="F14" i="68"/>
  <c r="E6" i="68"/>
  <c r="D36" i="68" s="1"/>
  <c r="J9" i="58" s="1"/>
  <c r="E5" i="68"/>
  <c r="F5" i="50"/>
  <c r="F6" i="50" s="1"/>
  <c r="E5" i="50"/>
  <c r="C9" i="50" s="1"/>
  <c r="J11" i="67"/>
  <c r="J8" i="67"/>
  <c r="H11" i="67"/>
  <c r="H8" i="67"/>
  <c r="L9" i="62"/>
  <c r="K9" i="62"/>
  <c r="J9" i="62"/>
  <c r="D7" i="48"/>
  <c r="D6" i="48"/>
  <c r="F6" i="64"/>
  <c r="F5" i="64"/>
  <c r="F8" i="64"/>
  <c r="F23" i="64" s="1"/>
  <c r="F7" i="64"/>
  <c r="E9" i="64"/>
  <c r="E6" i="64"/>
  <c r="E8" i="64"/>
  <c r="C23" i="64" s="1"/>
  <c r="E7" i="64"/>
  <c r="C25" i="64" s="1"/>
  <c r="F9" i="64"/>
  <c r="J9" i="45"/>
  <c r="I9" i="45"/>
  <c r="H9" i="45"/>
  <c r="G9" i="45"/>
  <c r="F5" i="61"/>
  <c r="D21" i="61" s="1"/>
  <c r="C26" i="61" s="1"/>
  <c r="E5" i="61"/>
  <c r="H12" i="49"/>
  <c r="F12" i="49"/>
  <c r="G12" i="49"/>
  <c r="F11" i="49"/>
  <c r="G11" i="49"/>
  <c r="F8" i="49"/>
  <c r="G8" i="49"/>
  <c r="F7" i="49"/>
  <c r="G7" i="49"/>
  <c r="H6" i="49"/>
  <c r="F6" i="49"/>
  <c r="G6" i="49"/>
  <c r="D5" i="48"/>
  <c r="S10" i="58" l="1"/>
  <c r="G10" i="58"/>
  <c r="J10" i="58"/>
  <c r="J11" i="58" s="1"/>
  <c r="O50" i="7"/>
  <c r="E2" i="68" s="1"/>
  <c r="C24" i="64"/>
  <c r="F37" i="67"/>
  <c r="E37" i="67"/>
  <c r="F2" i="64"/>
  <c r="J7" i="67"/>
  <c r="E5" i="64"/>
  <c r="E2" i="64"/>
  <c r="F2" i="68"/>
  <c r="I6" i="45"/>
  <c r="I2" i="45"/>
  <c r="H6" i="45"/>
  <c r="H2" i="45"/>
  <c r="G6" i="45"/>
  <c r="G2" i="45"/>
  <c r="J15" i="62"/>
  <c r="H15" i="62"/>
  <c r="E30" i="62" s="1"/>
  <c r="J13" i="62"/>
  <c r="H13" i="62"/>
  <c r="E28" i="62" s="1"/>
  <c r="H16" i="62"/>
  <c r="H28" i="62" s="1"/>
  <c r="J16" i="62"/>
  <c r="F5" i="68"/>
  <c r="I7" i="67"/>
  <c r="J6" i="45"/>
  <c r="J2" i="45"/>
  <c r="H18" i="62"/>
  <c r="H30" i="62" s="1"/>
  <c r="J18" i="62"/>
  <c r="J14" i="62"/>
  <c r="H14" i="62"/>
  <c r="E29" i="62" s="1"/>
  <c r="J17" i="62"/>
  <c r="H17" i="62"/>
  <c r="H29" i="62" s="1"/>
  <c r="S9" i="58"/>
  <c r="E6" i="50"/>
  <c r="D7" i="61"/>
  <c r="G37" i="67"/>
  <c r="H37" i="67"/>
  <c r="K9" i="58"/>
  <c r="F25" i="64"/>
  <c r="G25" i="64"/>
  <c r="F24" i="45"/>
  <c r="E24" i="45"/>
  <c r="D24" i="64"/>
  <c r="D9" i="50"/>
  <c r="H7" i="67"/>
  <c r="D25" i="64"/>
  <c r="F7" i="68"/>
  <c r="F30" i="68" s="1"/>
  <c r="F6" i="61"/>
  <c r="C17" i="50"/>
  <c r="C8" i="50"/>
  <c r="C11" i="50" s="1"/>
  <c r="D9" i="61"/>
  <c r="D17" i="61"/>
  <c r="F22" i="64"/>
  <c r="C29" i="68"/>
  <c r="L9" i="58" s="1"/>
  <c r="F24" i="64"/>
  <c r="F26" i="64" s="1"/>
  <c r="F27" i="64" s="1"/>
  <c r="G24" i="64"/>
  <c r="G26" i="64" s="1"/>
  <c r="G27" i="64" s="1"/>
  <c r="C24" i="45"/>
  <c r="D24" i="45"/>
  <c r="E7" i="68"/>
  <c r="C31" i="68" s="1"/>
  <c r="C10" i="50"/>
  <c r="C21" i="50"/>
  <c r="C25" i="50" s="1"/>
  <c r="C7" i="50"/>
  <c r="D8" i="61"/>
  <c r="D11" i="61" s="1"/>
  <c r="D10" i="61"/>
  <c r="H24" i="45"/>
  <c r="C17" i="61"/>
  <c r="C9" i="61"/>
  <c r="C10" i="61"/>
  <c r="C8" i="61"/>
  <c r="C11" i="61" s="1"/>
  <c r="C7" i="61"/>
  <c r="C21" i="61"/>
  <c r="C25" i="61" s="1"/>
  <c r="E6" i="61"/>
  <c r="D37" i="67"/>
  <c r="C37" i="67"/>
  <c r="D21" i="50"/>
  <c r="C26" i="50" s="1"/>
  <c r="D10" i="50"/>
  <c r="D7" i="50"/>
  <c r="J24" i="45"/>
  <c r="K24" i="45"/>
  <c r="D8" i="50"/>
  <c r="D11" i="50" s="1"/>
  <c r="D17" i="50"/>
  <c r="H11" i="49"/>
  <c r="C14" i="48"/>
  <c r="G9" i="58"/>
  <c r="D10" i="48"/>
  <c r="D14" i="48" s="1"/>
  <c r="E11" i="58"/>
  <c r="C9" i="51" s="1"/>
  <c r="C98" i="49"/>
  <c r="E18" i="62"/>
  <c r="G18" i="62" s="1"/>
  <c r="E14" i="62"/>
  <c r="G14" i="62" s="1"/>
  <c r="E17" i="62"/>
  <c r="G17" i="62" s="1"/>
  <c r="E15" i="62"/>
  <c r="G15" i="62" s="1"/>
  <c r="E13" i="62"/>
  <c r="G13" i="62" s="1"/>
  <c r="E16" i="62"/>
  <c r="G16" i="62" s="1"/>
  <c r="L67" i="49"/>
  <c r="C40" i="49"/>
  <c r="C39" i="49"/>
  <c r="H8" i="49"/>
  <c r="K65" i="49"/>
  <c r="K68" i="49"/>
  <c r="D47" i="49"/>
  <c r="C45" i="49"/>
  <c r="C60" i="49" s="1"/>
  <c r="H7" i="49"/>
  <c r="C46" i="49"/>
  <c r="D61" i="49" s="1"/>
  <c r="D75" i="49" s="1"/>
  <c r="D46" i="49"/>
  <c r="F61" i="49" s="1"/>
  <c r="F75" i="49" s="1"/>
  <c r="K67" i="49"/>
  <c r="D53" i="49"/>
  <c r="J68" i="49" s="1"/>
  <c r="H15" i="49"/>
  <c r="K69" i="49"/>
  <c r="C51" i="49"/>
  <c r="C66" i="49" s="1"/>
  <c r="D51" i="49"/>
  <c r="I66" i="49" s="1"/>
  <c r="C54" i="49"/>
  <c r="D69" i="49" s="1"/>
  <c r="D54" i="49"/>
  <c r="I69" i="49" s="1"/>
  <c r="K66" i="49"/>
  <c r="K60" i="49"/>
  <c r="C50" i="49"/>
  <c r="C65" i="49" s="1"/>
  <c r="K61" i="49"/>
  <c r="L62" i="49"/>
  <c r="D50" i="49"/>
  <c r="D52" i="49"/>
  <c r="F67" i="49" s="1"/>
  <c r="L68" i="49"/>
  <c r="C47" i="49"/>
  <c r="C52" i="49"/>
  <c r="D67" i="49" s="1"/>
  <c r="C53" i="49"/>
  <c r="C68" i="49" s="1"/>
  <c r="C48" i="49"/>
  <c r="D63" i="49" s="1"/>
  <c r="D77" i="49" s="1"/>
  <c r="D48" i="49"/>
  <c r="K63" i="49"/>
  <c r="L63" i="49"/>
  <c r="L69" i="49"/>
  <c r="L60" i="49"/>
  <c r="L65" i="49"/>
  <c r="L66" i="49"/>
  <c r="K62" i="49"/>
  <c r="D45" i="49"/>
  <c r="L61" i="49"/>
  <c r="H67" i="49" l="1"/>
  <c r="E17" i="61"/>
  <c r="F17" i="50"/>
  <c r="E11" i="61"/>
  <c r="D25" i="61" s="1"/>
  <c r="E25" i="61" s="1"/>
  <c r="E11" i="50"/>
  <c r="D25" i="50" s="1"/>
  <c r="E25" i="50" s="1"/>
  <c r="F11" i="50"/>
  <c r="D26" i="50" s="1"/>
  <c r="E26" i="50" s="1"/>
  <c r="F11" i="61"/>
  <c r="D26" i="61" s="1"/>
  <c r="E26" i="61" s="1"/>
  <c r="E17" i="50"/>
  <c r="F17" i="61"/>
  <c r="F31" i="68"/>
  <c r="F32" i="68" s="1"/>
  <c r="S11" i="58"/>
  <c r="F29" i="68"/>
  <c r="C41" i="68" s="1"/>
  <c r="G28" i="64"/>
  <c r="D32" i="64" s="1"/>
  <c r="C22" i="64"/>
  <c r="C26" i="64"/>
  <c r="C27" i="64" s="1"/>
  <c r="C28" i="64" s="1"/>
  <c r="D26" i="64"/>
  <c r="D27" i="64" s="1"/>
  <c r="D28" i="64" s="1"/>
  <c r="D31" i="64" s="1"/>
  <c r="F28" i="64"/>
  <c r="C32" i="64" s="1"/>
  <c r="J23" i="45"/>
  <c r="K25" i="45"/>
  <c r="K26" i="45" s="1"/>
  <c r="J25" i="45"/>
  <c r="J26" i="45" s="1"/>
  <c r="J27" i="45" s="1"/>
  <c r="D33" i="45" s="1"/>
  <c r="C23" i="45"/>
  <c r="D25" i="45"/>
  <c r="D26" i="45" s="1"/>
  <c r="D27" i="45" s="1"/>
  <c r="E30" i="45" s="1"/>
  <c r="C25" i="45"/>
  <c r="C26" i="45" s="1"/>
  <c r="C27" i="45" s="1"/>
  <c r="D30" i="45" s="1"/>
  <c r="F25" i="45"/>
  <c r="F26" i="45" s="1"/>
  <c r="F27" i="45" s="1"/>
  <c r="E31" i="45" s="1"/>
  <c r="E25" i="45"/>
  <c r="E26" i="45" s="1"/>
  <c r="I25" i="45"/>
  <c r="I26" i="45" s="1"/>
  <c r="I27" i="45" s="1"/>
  <c r="E32" i="45" s="1"/>
  <c r="H25" i="45"/>
  <c r="H26" i="45" s="1"/>
  <c r="H27" i="45" s="1"/>
  <c r="D32" i="45" s="1"/>
  <c r="C38" i="67"/>
  <c r="C39" i="67" s="1"/>
  <c r="C40" i="67" s="1"/>
  <c r="E51" i="67" s="1"/>
  <c r="F38" i="67"/>
  <c r="F39" i="67" s="1"/>
  <c r="F40" i="67" s="1"/>
  <c r="D38" i="67"/>
  <c r="D39" i="67" s="1"/>
  <c r="E38" i="67"/>
  <c r="E39" i="67" s="1"/>
  <c r="E40" i="67" s="1"/>
  <c r="E52" i="67" s="1"/>
  <c r="H38" i="67"/>
  <c r="H39" i="67" s="1"/>
  <c r="H40" i="67" s="1"/>
  <c r="G38" i="67"/>
  <c r="G39" i="67" s="1"/>
  <c r="G40" i="67" s="1"/>
  <c r="E53" i="67" s="1"/>
  <c r="H23" i="45"/>
  <c r="C31" i="64"/>
  <c r="E23" i="45"/>
  <c r="C40" i="68"/>
  <c r="E40" i="68" s="1"/>
  <c r="H9" i="58" s="1"/>
  <c r="C30" i="68"/>
  <c r="C32" i="68"/>
  <c r="L10" i="58"/>
  <c r="L11" i="58" s="1"/>
  <c r="J69" i="49"/>
  <c r="E68" i="49"/>
  <c r="E14" i="48"/>
  <c r="E23" i="62"/>
  <c r="E24" i="62"/>
  <c r="D28" i="62"/>
  <c r="F28" i="62" s="1"/>
  <c r="I13" i="62"/>
  <c r="H22" i="62"/>
  <c r="G28" i="62"/>
  <c r="I28" i="62" s="1"/>
  <c r="E22" i="62"/>
  <c r="D30" i="62"/>
  <c r="F30" i="62" s="1"/>
  <c r="I15" i="62"/>
  <c r="H23" i="62"/>
  <c r="G29" i="62"/>
  <c r="I29" i="62" s="1"/>
  <c r="H24" i="62"/>
  <c r="G30" i="62"/>
  <c r="I30" i="62" s="1"/>
  <c r="D29" i="62"/>
  <c r="F29" i="62" s="1"/>
  <c r="I14" i="62"/>
  <c r="E60" i="49"/>
  <c r="E65" i="49"/>
  <c r="E62" i="49"/>
  <c r="E76" i="49" s="1"/>
  <c r="E51" i="49"/>
  <c r="H69" i="49"/>
  <c r="D83" i="49" s="1"/>
  <c r="C61" i="49"/>
  <c r="C75" i="49" s="1"/>
  <c r="E45" i="49"/>
  <c r="H65" i="49"/>
  <c r="E67" i="49"/>
  <c r="E46" i="49"/>
  <c r="G65" i="49"/>
  <c r="C79" i="49" s="1"/>
  <c r="G66" i="49"/>
  <c r="C80" i="49" s="1"/>
  <c r="F65" i="49"/>
  <c r="I65" i="49"/>
  <c r="E79" i="49" s="1"/>
  <c r="I67" i="49"/>
  <c r="G67" i="49"/>
  <c r="G68" i="49"/>
  <c r="C82" i="49" s="1"/>
  <c r="G69" i="49"/>
  <c r="F66" i="49"/>
  <c r="J65" i="49"/>
  <c r="E74" i="49"/>
  <c r="E52" i="49"/>
  <c r="F62" i="49"/>
  <c r="F76" i="49" s="1"/>
  <c r="E69" i="49"/>
  <c r="E83" i="49" s="1"/>
  <c r="C67" i="49"/>
  <c r="E47" i="49"/>
  <c r="F60" i="49"/>
  <c r="F74" i="49" s="1"/>
  <c r="D60" i="49"/>
  <c r="D74" i="49" s="1"/>
  <c r="H66" i="49"/>
  <c r="D68" i="49"/>
  <c r="C62" i="49"/>
  <c r="C76" i="49" s="1"/>
  <c r="C69" i="49"/>
  <c r="D66" i="49"/>
  <c r="D65" i="49"/>
  <c r="C74" i="49"/>
  <c r="D62" i="49"/>
  <c r="D76" i="49" s="1"/>
  <c r="J66" i="49"/>
  <c r="F69" i="49"/>
  <c r="F68" i="49"/>
  <c r="F82" i="49" s="1"/>
  <c r="I68" i="49"/>
  <c r="H68" i="49"/>
  <c r="E53" i="49"/>
  <c r="E54" i="49"/>
  <c r="E50" i="49"/>
  <c r="E61" i="49"/>
  <c r="E75" i="49" s="1"/>
  <c r="J67" i="49"/>
  <c r="F81" i="49" s="1"/>
  <c r="E66" i="49"/>
  <c r="E80" i="49" s="1"/>
  <c r="C63" i="49"/>
  <c r="C77" i="49" s="1"/>
  <c r="E48" i="49"/>
  <c r="H75" i="49"/>
  <c r="D81" i="49"/>
  <c r="E63" i="49"/>
  <c r="E77" i="49" s="1"/>
  <c r="F63" i="49"/>
  <c r="F77" i="49" s="1"/>
  <c r="E81" i="49" l="1"/>
  <c r="O9" i="51"/>
  <c r="J9" i="51"/>
  <c r="F33" i="68"/>
  <c r="C37" i="68" s="1"/>
  <c r="C33" i="68"/>
  <c r="C36" i="68" s="1"/>
  <c r="K11" i="58"/>
  <c r="I9" i="51" s="1"/>
  <c r="F32" i="45"/>
  <c r="E27" i="45"/>
  <c r="D31" i="45" s="1"/>
  <c r="F31" i="45" s="1"/>
  <c r="K27" i="45"/>
  <c r="E33" i="45" s="1"/>
  <c r="D40" i="67"/>
  <c r="F51" i="67" s="1"/>
  <c r="V9" i="58"/>
  <c r="P9" i="58"/>
  <c r="F53" i="67"/>
  <c r="F52" i="67"/>
  <c r="C10" i="51"/>
  <c r="E31" i="64"/>
  <c r="F83" i="49"/>
  <c r="E32" i="64"/>
  <c r="E82" i="49"/>
  <c r="C83" i="49"/>
  <c r="G83" i="49" s="1"/>
  <c r="D24" i="62"/>
  <c r="F24" i="62" s="1"/>
  <c r="F30" i="45"/>
  <c r="E41" i="68"/>
  <c r="H10" i="58" s="1"/>
  <c r="G24" i="62"/>
  <c r="I24" i="62" s="1"/>
  <c r="D23" i="62"/>
  <c r="F23" i="62" s="1"/>
  <c r="G23" i="62"/>
  <c r="I23" i="62" s="1"/>
  <c r="D22" i="62"/>
  <c r="F22" i="62" s="1"/>
  <c r="D82" i="49"/>
  <c r="H82" i="49" s="1"/>
  <c r="G22" i="62"/>
  <c r="I22" i="62" s="1"/>
  <c r="H76" i="49"/>
  <c r="G74" i="49"/>
  <c r="G76" i="49"/>
  <c r="F79" i="49"/>
  <c r="H74" i="49"/>
  <c r="F80" i="49"/>
  <c r="D79" i="49"/>
  <c r="G79" i="49"/>
  <c r="C81" i="49"/>
  <c r="G75" i="49"/>
  <c r="D80" i="49"/>
  <c r="G80" i="49"/>
  <c r="H81" i="49"/>
  <c r="H77" i="49"/>
  <c r="G77" i="49"/>
  <c r="H79" i="49" l="1"/>
  <c r="G81" i="49"/>
  <c r="G53" i="67"/>
  <c r="J10" i="51"/>
  <c r="F33" i="45"/>
  <c r="G51" i="67"/>
  <c r="H11" i="58"/>
  <c r="V10" i="58"/>
  <c r="V11" i="58" s="1"/>
  <c r="P10" i="58"/>
  <c r="G52" i="67"/>
  <c r="O10" i="51"/>
  <c r="E37" i="68"/>
  <c r="F10" i="58" s="1"/>
  <c r="H83" i="49"/>
  <c r="H80" i="49"/>
  <c r="G82" i="49"/>
  <c r="E36" i="68"/>
  <c r="F9" i="58" s="1"/>
  <c r="I10" i="58" l="1"/>
  <c r="T10" i="58"/>
  <c r="I9" i="58"/>
  <c r="W9" i="58" s="1"/>
  <c r="H9" i="51"/>
  <c r="M10" i="58"/>
  <c r="G11" i="58"/>
  <c r="O11" i="58" s="1"/>
  <c r="M9" i="51" s="1"/>
  <c r="I10" i="51"/>
  <c r="F9" i="51"/>
  <c r="F10" i="51" s="1"/>
  <c r="N10" i="51" s="1"/>
  <c r="P11" i="58"/>
  <c r="N9" i="51" s="1"/>
  <c r="N9" i="58"/>
  <c r="F11" i="58"/>
  <c r="M9" i="58"/>
  <c r="T9" i="58"/>
  <c r="W10" i="58" l="1"/>
  <c r="T11" i="58"/>
  <c r="E9" i="51"/>
  <c r="E10" i="51" s="1"/>
  <c r="M10" i="51" s="1"/>
  <c r="H10" i="51"/>
  <c r="N10" i="58"/>
  <c r="M11" i="58"/>
  <c r="K9" i="51" s="1"/>
  <c r="D9" i="51"/>
  <c r="D10" i="51" s="1"/>
  <c r="N11" i="58"/>
  <c r="L9" i="51" s="1"/>
  <c r="I11" i="58"/>
  <c r="L10" i="51" l="1"/>
  <c r="K10" i="51"/>
  <c r="H69" i="5" s="1"/>
  <c r="J69" i="5" s="1"/>
  <c r="W11" i="58"/>
  <c r="Q9" i="51" s="1"/>
  <c r="R9" i="51"/>
  <c r="P9" i="51"/>
  <c r="G9" i="51"/>
  <c r="Q10" i="51" l="1"/>
  <c r="G10" i="51"/>
  <c r="P10" i="51" s="1"/>
  <c r="R10" i="51"/>
  <c r="K46" i="67"/>
</calcChain>
</file>

<file path=xl/sharedStrings.xml><?xml version="1.0" encoding="utf-8"?>
<sst xmlns="http://schemas.openxmlformats.org/spreadsheetml/2006/main" count="1081" uniqueCount="387">
  <si>
    <t>Total</t>
  </si>
  <si>
    <t>Quantity</t>
  </si>
  <si>
    <t>Simple payback period for additional initial cost (years)</t>
  </si>
  <si>
    <t>Assumed equipment lifetime (years)</t>
  </si>
  <si>
    <t>Total additional purchase price for ENERGY STAR unit(s)</t>
  </si>
  <si>
    <t>Selected</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</si>
  <si>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</si>
  <si>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</si>
  <si>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</si>
  <si>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</si>
  <si>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</si>
  <si>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</si>
  <si>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</si>
  <si>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</si>
  <si>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</si>
  <si>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</si>
  <si>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</si>
  <si>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</si>
  <si>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</si>
  <si>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</si>
  <si>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</si>
  <si>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</si>
  <si>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</si>
  <si>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</si>
  <si>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</si>
  <si>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</si>
  <si>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</si>
  <si>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</si>
  <si>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</si>
  <si>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</si>
  <si>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</si>
  <si>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</si>
  <si>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</si>
  <si>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</si>
  <si>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</si>
  <si>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</si>
  <si>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</si>
  <si>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</si>
  <si>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</si>
  <si>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</si>
  <si>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</si>
  <si>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</si>
  <si>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</si>
  <si>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</si>
  <si>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</si>
  <si>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</si>
  <si>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</si>
  <si>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</si>
  <si>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</si>
  <si>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</si>
  <si>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</si>
  <si>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</si>
  <si>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</si>
  <si>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</si>
  <si>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</si>
  <si>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</si>
  <si>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Location</t>
  </si>
  <si>
    <t>U.S. average</t>
  </si>
  <si>
    <t>Specification Effective Date</t>
  </si>
  <si>
    <t>Product Type</t>
  </si>
  <si>
    <t>Water rate:</t>
  </si>
  <si>
    <t>Discount rate:</t>
  </si>
  <si>
    <t>CO2 emissions factor:</t>
  </si>
  <si>
    <t>CO2 equivalents:</t>
  </si>
  <si>
    <t>Electric rate ($/kWh)</t>
  </si>
  <si>
    <r>
      <t>Electricity CO</t>
    </r>
    <r>
      <rPr>
        <vertAlign val="subscript"/>
        <sz val="9"/>
        <rFont val="Arial"/>
        <family val="2"/>
      </rPr>
      <t>2</t>
    </r>
    <r>
      <rPr>
        <sz val="9"/>
        <rFont val="Arial"/>
        <family val="2"/>
      </rPr>
      <t xml:space="preserve"> emissions factor</t>
    </r>
  </si>
  <si>
    <r>
      <t>lbs CO</t>
    </r>
    <r>
      <rPr>
        <vertAlign val="subscript"/>
        <sz val="9"/>
        <rFont val="Arial"/>
        <family val="2"/>
      </rPr>
      <t>2</t>
    </r>
    <r>
      <rPr>
        <sz val="9"/>
        <rFont val="Arial"/>
        <family val="2"/>
      </rPr>
      <t>/kWh</t>
    </r>
  </si>
  <si>
    <r>
      <t>CO</t>
    </r>
    <r>
      <rPr>
        <vertAlign val="subscript"/>
        <sz val="9"/>
        <rFont val="Arial"/>
        <family val="2"/>
      </rPr>
      <t>2</t>
    </r>
    <r>
      <rPr>
        <sz val="9"/>
        <rFont val="Arial"/>
        <family val="2"/>
      </rPr>
      <t xml:space="preserve"> emissions for average passenger car</t>
    </r>
  </si>
  <si>
    <t>- Assumed real discount rate of 4%, which is roughly equivalent to the nominal discount rate of 7% (4% real discount rate + 3% inflation rate)</t>
  </si>
  <si>
    <t>Electric</t>
  </si>
  <si>
    <t>Under Counter</t>
  </si>
  <si>
    <t>Single Tank Conveyor</t>
  </si>
  <si>
    <t>Multi Tank Conveyor</t>
  </si>
  <si>
    <t>Building hot water fuel type</t>
  </si>
  <si>
    <t>Booster water heater fuel type</t>
  </si>
  <si>
    <t>Operating hours per day</t>
  </si>
  <si>
    <t>Full Size</t>
  </si>
  <si>
    <t>Operating days per year</t>
  </si>
  <si>
    <t>Net cost savings</t>
  </si>
  <si>
    <t>Low Temperature</t>
  </si>
  <si>
    <t>High Temperature</t>
  </si>
  <si>
    <t>Ice Making Head</t>
  </si>
  <si>
    <t>Commercial electric rate ($/kWh)</t>
  </si>
  <si>
    <t>Pounds of food cooked per day per unit</t>
  </si>
  <si>
    <t>Results Detail</t>
  </si>
  <si>
    <t>Number of pans per unit</t>
  </si>
  <si>
    <t xml:space="preserve"> References</t>
  </si>
  <si>
    <t>Conventional</t>
  </si>
  <si>
    <t>ENERGY STAR</t>
  </si>
  <si>
    <t>Savings</t>
  </si>
  <si>
    <t>years</t>
  </si>
  <si>
    <t>Operating Hours:</t>
  </si>
  <si>
    <t>Type</t>
  </si>
  <si>
    <r>
      <t>0 &lt; V &lt;</t>
    </r>
    <r>
      <rPr>
        <sz val="10"/>
        <rFont val="Arial"/>
        <family val="2"/>
      </rPr>
      <t xml:space="preserve"> 15</t>
    </r>
  </si>
  <si>
    <r>
      <t xml:space="preserve">15 </t>
    </r>
    <r>
      <rPr>
        <sz val="10"/>
        <rFont val="Arial"/>
        <family val="2"/>
      </rPr>
      <t>≤</t>
    </r>
    <r>
      <rPr>
        <sz val="10"/>
        <rFont val="Univers"/>
        <family val="2"/>
      </rPr>
      <t xml:space="preserve"> V &lt; 30</t>
    </r>
  </si>
  <si>
    <t>30 ≤ V &lt; 50</t>
  </si>
  <si>
    <t>50 ≤ V</t>
  </si>
  <si>
    <t>kWh</t>
  </si>
  <si>
    <t>Cooking energy efficiency</t>
  </si>
  <si>
    <t>Wh</t>
  </si>
  <si>
    <t>Production capacity</t>
  </si>
  <si>
    <t>Idle energy rate</t>
  </si>
  <si>
    <t>hour</t>
  </si>
  <si>
    <t>minutes</t>
  </si>
  <si>
    <t>Duty cycle</t>
  </si>
  <si>
    <t>Btu</t>
  </si>
  <si>
    <t>Btu/hour</t>
  </si>
  <si>
    <t>Annual Booster Heater Energy Consumption</t>
  </si>
  <si>
    <t>Gas</t>
  </si>
  <si>
    <t>Building Water Heater</t>
  </si>
  <si>
    <t>hours</t>
  </si>
  <si>
    <t>days</t>
  </si>
  <si>
    <t>Fryer Calculations for the ENERGY STAR Commercial Kitchen Equipment Calculator</t>
  </si>
  <si>
    <t>pounds/hour</t>
  </si>
  <si>
    <t>pounds</t>
  </si>
  <si>
    <t>Wh/pound</t>
  </si>
  <si>
    <t>W</t>
  </si>
  <si>
    <t>Btu/pound</t>
  </si>
  <si>
    <t>Average daily operation</t>
  </si>
  <si>
    <t>Annual operation</t>
  </si>
  <si>
    <t>Food cooked per day</t>
  </si>
  <si>
    <t>Daily cooking energy</t>
  </si>
  <si>
    <t>Daily idle energy</t>
  </si>
  <si>
    <t>Total daily energy</t>
  </si>
  <si>
    <t>therms</t>
  </si>
  <si>
    <t>Equipment specifications:</t>
  </si>
  <si>
    <t>- ENERGY STAR specification</t>
  </si>
  <si>
    <t>Hot Food Holding Cabinet Calculations for the ENERGY STAR Commercial Kitchen Equipment Calculator</t>
  </si>
  <si>
    <t>Dishwasher Calculations for the ENERGY STAR Commercial Kitchen Equipment Calculator</t>
  </si>
  <si>
    <t>Annual Building Water Heater Energy Consumption</t>
  </si>
  <si>
    <t>Water Heater Efficiency</t>
  </si>
  <si>
    <t>Booster Water Heater</t>
  </si>
  <si>
    <t>Water properties:</t>
  </si>
  <si>
    <t>Water heater specifications:</t>
  </si>
  <si>
    <t>- Cengel &amp; Turner, Fundamentals of Thermal Fluid Science, Table A-15E</t>
  </si>
  <si>
    <t>Idle Power Draw (kW)</t>
  </si>
  <si>
    <t>-</t>
  </si>
  <si>
    <t>1 therm =</t>
  </si>
  <si>
    <t>1 kWh =</t>
  </si>
  <si>
    <t>per 1,000 gallons</t>
  </si>
  <si>
    <t>Annual Idle Electricity Consumption (kWh)</t>
  </si>
  <si>
    <t>Electric (kWh)</t>
  </si>
  <si>
    <t>Gas (therm)</t>
  </si>
  <si>
    <t>See www.energystar.gov for information on other ENERGY STAR products.</t>
  </si>
  <si>
    <t>This calculator was developed by U.S. EPA and DOE to estimate the energy consumption and operating costs of commercial kitchen equipment and the savings with ENERGY STAR.</t>
  </si>
  <si>
    <t>Water rate ($/thousand gallons)</t>
  </si>
  <si>
    <t>Average commercial water &amp; sewer rate</t>
  </si>
  <si>
    <t>ENERGY STAR product page</t>
  </si>
  <si>
    <t>Notes:</t>
  </si>
  <si>
    <t>Life cycle costs are discounted over the product lifetime using a real discount rate of 4%. See General Assumptions tab to adjust the discount rate.</t>
  </si>
  <si>
    <t xml:space="preserve"> Dishwasher</t>
  </si>
  <si>
    <t xml:space="preserve"> Hot Food Holding Cabinet</t>
  </si>
  <si>
    <t xml:space="preserve"> Ice Machine</t>
  </si>
  <si>
    <t xml:space="preserve"> Refrigerator</t>
  </si>
  <si>
    <t xml:space="preserve"> Freezer</t>
  </si>
  <si>
    <t xml:space="preserve"> Fryer</t>
  </si>
  <si>
    <t xml:space="preserve"> Griddle</t>
  </si>
  <si>
    <t xml:space="preserve"> Oven</t>
  </si>
  <si>
    <t>% Savings with ENERGY STAR</t>
  </si>
  <si>
    <t>Electricity</t>
  </si>
  <si>
    <t>Electricity (kWh)</t>
  </si>
  <si>
    <t>Gas (therms)</t>
  </si>
  <si>
    <t>Consumption by ENERGY STAR unit(s)</t>
  </si>
  <si>
    <t xml:space="preserve"> Annual</t>
  </si>
  <si>
    <t xml:space="preserve"> Life Cycle</t>
  </si>
  <si>
    <t>Results Overview</t>
  </si>
  <si>
    <t xml:space="preserve"> Steam Cooker</t>
  </si>
  <si>
    <t>Note:</t>
  </si>
  <si>
    <t>- This calculator does not currently include chest configuration refrigerators.</t>
  </si>
  <si>
    <t>Refrigerator Calculations for the ENERGY STAR Commercial Kitchen Equipment Calculator</t>
  </si>
  <si>
    <t>Freezer Calculations for the ENERGY STAR Commercial Kitchen Equipment Calculator</t>
  </si>
  <si>
    <t>- This calculator does not currently include chest configuration freezers.</t>
  </si>
  <si>
    <t>Ice Machine Calculations for the ENERGY STAR Commercial Kitchen Equipment Calculator</t>
  </si>
  <si>
    <t>Duty cycle:</t>
  </si>
  <si>
    <t>Incremental cost</t>
  </si>
  <si>
    <t>Potable water use</t>
  </si>
  <si>
    <t>Griddle Calculations for the ENERGY STAR Commercial Kitchen Equipment Calculator</t>
  </si>
  <si>
    <t>Steam Cooker Calculations for the ENERGY STAR Commercial Kitchen Equipment Calculator</t>
  </si>
  <si>
    <t>Click here to go to the RESULTS DETAIL tab with specific savings for each product and more detail on life cycle savings.</t>
  </si>
  <si>
    <t>Btu/h/sq ft</t>
  </si>
  <si>
    <t>gallons</t>
  </si>
  <si>
    <t xml:space="preserve"> Annual energy consumption per fryer</t>
  </si>
  <si>
    <t xml:space="preserve"> Annual energy consumption per oven</t>
  </si>
  <si>
    <t>Time in constant steam mode</t>
  </si>
  <si>
    <t>Production capacity per pan</t>
  </si>
  <si>
    <t>ASTM energy to food</t>
  </si>
  <si>
    <t>Daily idle time</t>
  </si>
  <si>
    <t>Annual days of operation</t>
  </si>
  <si>
    <t>pounds/hour/sq ft</t>
  </si>
  <si>
    <t xml:space="preserve"> Annual energy consumption per HFHC</t>
  </si>
  <si>
    <t>cubic feet</t>
  </si>
  <si>
    <t>Volume</t>
  </si>
  <si>
    <t>Solid door</t>
  </si>
  <si>
    <t>Glass door</t>
  </si>
  <si>
    <t xml:space="preserve"> Annual energy consumption per freezer</t>
  </si>
  <si>
    <t xml:space="preserve"> Annual energy consumption per griddle</t>
  </si>
  <si>
    <t>kWh/day</t>
  </si>
  <si>
    <t>ENERGY STAR unit energy consumption</t>
  </si>
  <si>
    <t>Conventional unit energy consumption</t>
  </si>
  <si>
    <t>Selected size</t>
  </si>
  <si>
    <t xml:space="preserve"> Annual energy consumption per refrigerator</t>
  </si>
  <si>
    <t>Remote Cond./ Split System</t>
  </si>
  <si>
    <t>pounds/day</t>
  </si>
  <si>
    <t>Ice harvest rate</t>
  </si>
  <si>
    <t xml:space="preserve"> Annual energy consumption per ice machine</t>
  </si>
  <si>
    <t xml:space="preserve"> Annual water consumption per ice machine</t>
  </si>
  <si>
    <t>N/A</t>
  </si>
  <si>
    <t>Racks washed per day</t>
  </si>
  <si>
    <t>Specific Heat of Water</t>
  </si>
  <si>
    <t>pounds/gallon</t>
  </si>
  <si>
    <t>kWh/gallon</t>
  </si>
  <si>
    <t>therm/gallon</t>
  </si>
  <si>
    <t xml:space="preserve"> Annual energy consumption per dishwasher</t>
  </si>
  <si>
    <t>Density of Water</t>
  </si>
  <si>
    <t>Water Heating Energy</t>
  </si>
  <si>
    <t>feet</t>
  </si>
  <si>
    <t>square feet</t>
  </si>
  <si>
    <t>Griddle width</t>
  </si>
  <si>
    <t>Griddle depth</t>
  </si>
  <si>
    <t>Griddle size</t>
  </si>
  <si>
    <t>Equipment lifetime</t>
  </si>
  <si>
    <t xml:space="preserve"> Calculations</t>
  </si>
  <si>
    <t>USER ENTRY</t>
  </si>
  <si>
    <t>DEFAULT</t>
  </si>
  <si>
    <t>natural gas</t>
  </si>
  <si>
    <t>Water Use</t>
  </si>
  <si>
    <t>gallons/hour</t>
  </si>
  <si>
    <t xml:space="preserve"> Annual energy consumption per steam cooker</t>
  </si>
  <si>
    <t xml:space="preserve"> Annual water consumption per steam cooker</t>
  </si>
  <si>
    <t>W/sq ft</t>
  </si>
  <si>
    <t>gallons per 100 pounds ice</t>
  </si>
  <si>
    <t>Equipment lifetime:</t>
  </si>
  <si>
    <t>Self Contained Unit</t>
  </si>
  <si>
    <t>Total cost savings</t>
  </si>
  <si>
    <t>Emissions reduction (pounds of CO2)</t>
  </si>
  <si>
    <t>Water</t>
  </si>
  <si>
    <t xml:space="preserve"> Life Cycle Savings</t>
  </si>
  <si>
    <t xml:space="preserve"> Energy Unit Conversion</t>
  </si>
  <si>
    <r>
      <t>lbs CO</t>
    </r>
    <r>
      <rPr>
        <vertAlign val="subscript"/>
        <sz val="9"/>
        <rFont val="Arial"/>
        <family val="2"/>
      </rPr>
      <t>2</t>
    </r>
    <r>
      <rPr>
        <sz val="9"/>
        <rFont val="Arial"/>
        <family val="2"/>
      </rPr>
      <t>/year</t>
    </r>
  </si>
  <si>
    <r>
      <t>Natural gas CO</t>
    </r>
    <r>
      <rPr>
        <vertAlign val="subscript"/>
        <sz val="9"/>
        <rFont val="Arial"/>
        <family val="2"/>
      </rPr>
      <t>2</t>
    </r>
    <r>
      <rPr>
        <sz val="9"/>
        <rFont val="Arial"/>
        <family val="2"/>
      </rPr>
      <t xml:space="preserve"> emissions factor</t>
    </r>
  </si>
  <si>
    <r>
      <t>lbs CO</t>
    </r>
    <r>
      <rPr>
        <vertAlign val="subscript"/>
        <sz val="9"/>
        <rFont val="Arial"/>
        <family val="2"/>
      </rPr>
      <t>2</t>
    </r>
    <r>
      <rPr>
        <sz val="9"/>
        <rFont val="Arial"/>
        <family val="2"/>
      </rPr>
      <t>/therm</t>
    </r>
  </si>
  <si>
    <t>per kWh</t>
  </si>
  <si>
    <t>per therm</t>
  </si>
  <si>
    <t>electricity</t>
  </si>
  <si>
    <t>ENERGY STAR commercial kitchen equipment often has a lower maintenance cost as well as lower utility costs</t>
  </si>
  <si>
    <t>Results Summary</t>
  </si>
  <si>
    <t>Water (thousand gallons)</t>
  </si>
  <si>
    <t>District of Columbia</t>
  </si>
  <si>
    <t>Electric rates:</t>
  </si>
  <si>
    <t>Gas rates:</t>
  </si>
  <si>
    <t>steam generator</t>
  </si>
  <si>
    <t>- FSTC research on available models, 2009</t>
  </si>
  <si>
    <t>- FSTC research on average use, 2009</t>
  </si>
  <si>
    <t>- Food Service Technology Center (FSTC) research on available models, 2009</t>
  </si>
  <si>
    <r>
      <t xml:space="preserve">do not modify -         </t>
    </r>
    <r>
      <rPr>
        <sz val="10"/>
        <color indexed="9"/>
        <rFont val="Univers"/>
        <family val="2"/>
      </rPr>
      <t xml:space="preserve">          </t>
    </r>
    <r>
      <rPr>
        <i/>
        <sz val="10"/>
        <color indexed="9"/>
        <rFont val="Univers"/>
        <family val="2"/>
      </rPr>
      <t>quantity:</t>
    </r>
  </si>
  <si>
    <r>
      <t>do not modify -</t>
    </r>
    <r>
      <rPr>
        <sz val="10"/>
        <color indexed="9"/>
        <rFont val="Univers"/>
        <family val="2"/>
      </rPr>
      <t xml:space="preserve">      </t>
    </r>
    <r>
      <rPr>
        <i/>
        <sz val="10"/>
        <color indexed="9"/>
        <rFont val="Univers"/>
        <family val="2"/>
      </rPr>
      <t>quantity:</t>
    </r>
  </si>
  <si>
    <r>
      <t>do not modify -</t>
    </r>
    <r>
      <rPr>
        <sz val="10"/>
        <color indexed="9"/>
        <rFont val="Univers"/>
        <family val="2"/>
      </rPr>
      <t xml:space="preserve">     </t>
    </r>
    <r>
      <rPr>
        <i/>
        <sz val="10"/>
        <color indexed="9"/>
        <rFont val="Univers"/>
        <family val="2"/>
      </rPr>
      <t>quantity:</t>
    </r>
  </si>
  <si>
    <r>
      <t>do not modify -</t>
    </r>
    <r>
      <rPr>
        <sz val="10"/>
        <color indexed="9"/>
        <rFont val="Univers"/>
        <family val="2"/>
      </rPr>
      <t xml:space="preserve"> </t>
    </r>
    <r>
      <rPr>
        <i/>
        <sz val="10"/>
        <color indexed="9"/>
        <rFont val="Univers"/>
        <family val="2"/>
      </rPr>
      <t>quantity:</t>
    </r>
  </si>
  <si>
    <r>
      <t xml:space="preserve">do not modify -   </t>
    </r>
    <r>
      <rPr>
        <sz val="10"/>
        <color indexed="9"/>
        <rFont val="Univers"/>
        <family val="2"/>
      </rPr>
      <t xml:space="preserve"> </t>
    </r>
    <r>
      <rPr>
        <i/>
        <sz val="10"/>
        <color indexed="9"/>
        <rFont val="Univers"/>
        <family val="2"/>
      </rPr>
      <t>quantity:</t>
    </r>
  </si>
  <si>
    <r>
      <t>do not modify -</t>
    </r>
    <r>
      <rPr>
        <sz val="10"/>
        <color indexed="9"/>
        <rFont val="Univers"/>
        <family val="2"/>
      </rPr>
      <t xml:space="preserve">                   </t>
    </r>
    <r>
      <rPr>
        <i/>
        <sz val="10"/>
        <color indexed="9"/>
        <rFont val="Univers"/>
        <family val="2"/>
      </rPr>
      <t>quantity:</t>
    </r>
  </si>
  <si>
    <r>
      <t>do not modify -</t>
    </r>
    <r>
      <rPr>
        <sz val="10"/>
        <color indexed="9"/>
        <rFont val="Univers"/>
        <family val="2"/>
      </rPr>
      <t xml:space="preserve">         </t>
    </r>
    <r>
      <rPr>
        <i/>
        <sz val="10"/>
        <color indexed="9"/>
        <rFont val="Univers"/>
        <family val="2"/>
      </rPr>
      <t>quantity:</t>
    </r>
  </si>
  <si>
    <t>- Federal standard: Title 10 Part 431 - Energy Efficiency Program for Certain Commercial and Industrial Equipment; Section 431.66</t>
  </si>
  <si>
    <t>- Federal standard: Title 10 Part 431 - Energy Efficiency Program for Certain Commercial and Industrial Equipment; Section 431.136</t>
  </si>
  <si>
    <t>General Assumptions for the ENERGY STAR Commercial Kitchen Equipment Calculator</t>
  </si>
  <si>
    <r>
      <t xml:space="preserve"> Inputs</t>
    </r>
    <r>
      <rPr>
        <i/>
        <sz val="11"/>
        <rFont val="Arial"/>
        <family val="2"/>
      </rPr>
      <t xml:space="preserve"> - to edit these values go to the INPUTS tab</t>
    </r>
  </si>
  <si>
    <t>If you have questions, comments or suggestions, please write to calculators@energystar.gov</t>
  </si>
  <si>
    <r>
      <t xml:space="preserve"> Discount Rate </t>
    </r>
    <r>
      <rPr>
        <i/>
        <sz val="11"/>
        <rFont val="Arial"/>
        <family val="2"/>
      </rPr>
      <t>- users can edit this value to modify the assumption</t>
    </r>
  </si>
  <si>
    <r>
      <t xml:space="preserve"> Utility Rates </t>
    </r>
    <r>
      <rPr>
        <i/>
        <sz val="11"/>
        <rFont val="Arial"/>
        <family val="2"/>
      </rPr>
      <t>- to edit these values go to the INPUTS tab</t>
    </r>
  </si>
  <si>
    <r>
      <t xml:space="preserve"> Carbon Dioxide Emissions </t>
    </r>
    <r>
      <rPr>
        <i/>
        <sz val="11"/>
        <rFont val="Arial"/>
        <family val="2"/>
      </rPr>
      <t>- users can edit the highlighted values to modify the assumptions</t>
    </r>
  </si>
  <si>
    <t>Standard</t>
  </si>
  <si>
    <t>Large Vat</t>
  </si>
  <si>
    <r>
      <t>do not modify -</t>
    </r>
    <r>
      <rPr>
        <sz val="10"/>
        <color theme="0"/>
        <rFont val="Univers"/>
        <family val="2"/>
      </rPr>
      <t xml:space="preserve">   </t>
    </r>
    <r>
      <rPr>
        <i/>
        <sz val="10"/>
        <color theme="0"/>
        <rFont val="Univers"/>
        <family val="2"/>
      </rPr>
      <t>quantity:</t>
    </r>
  </si>
  <si>
    <t>Incremental equipment cost:</t>
  </si>
  <si>
    <t>Operating hours:</t>
  </si>
  <si>
    <t>Stationary Single Tank Door</t>
  </si>
  <si>
    <t>Pot, Pan, and Utensil</t>
  </si>
  <si>
    <r>
      <t xml:space="preserve"> Assumptions</t>
    </r>
    <r>
      <rPr>
        <i/>
        <sz val="11"/>
        <rFont val="Arial"/>
        <family val="2"/>
      </rPr>
      <t xml:space="preserve"> - users can edit the highlighted values to modify the assumptions</t>
    </r>
  </si>
  <si>
    <t>Typical Wash Time (minutes)</t>
  </si>
  <si>
    <t>Water Use per Rack (gallons)</t>
  </si>
  <si>
    <t>Equipment lifetime (years)</t>
  </si>
  <si>
    <t>Average daily operation (hours)</t>
  </si>
  <si>
    <t>Batch</t>
  </si>
  <si>
    <t>Continuous</t>
  </si>
  <si>
    <r>
      <t>Inlet Water Temperature Increase (</t>
    </r>
    <r>
      <rPr>
        <b/>
        <vertAlign val="superscript"/>
        <sz val="9"/>
        <rFont val="Arial"/>
        <family val="2"/>
      </rPr>
      <t>o</t>
    </r>
    <r>
      <rPr>
        <b/>
        <sz val="9"/>
        <rFont val="Arial"/>
        <family val="2"/>
      </rPr>
      <t>F)</t>
    </r>
  </si>
  <si>
    <t>- Food Service Technology Center (FSTC) research on available models, 2011</t>
  </si>
  <si>
    <t>- FSTC research on average use, 2011</t>
  </si>
  <si>
    <t>- EPA/FSTC research on average use, 2009</t>
  </si>
  <si>
    <t>- Difference between a similar ENERGY STAR and non-qualifying model, EPA research using AutoQuotes, 2012</t>
  </si>
  <si>
    <t>3-pan</t>
  </si>
  <si>
    <t>4-pan</t>
  </si>
  <si>
    <t>5-pan</t>
  </si>
  <si>
    <t>6-pan +</t>
  </si>
  <si>
    <t>- National average: US Department of Energy, Annual Energy Outlook 2013 (Early Release edition), (converted from 2011 to 2012 dollars)</t>
  </si>
  <si>
    <t>- Water and Wastewater Rate Survey, American Water Works Association and Raftelis Financial Consultants, 2010</t>
  </si>
  <si>
    <t>- EPA, 2013</t>
  </si>
  <si>
    <t>- EPA Greenhouse Gas Equivalencies Calculator, 2013</t>
  </si>
  <si>
    <t>- EPA/Food Service Technology Center (FSTC) research on available models, 2013</t>
  </si>
  <si>
    <t>- EPA/FSTC research on available models, 2013</t>
  </si>
  <si>
    <t>- EPA/FSTC research on average use, 2013</t>
  </si>
  <si>
    <t>- Federal standard: Title 10 Part 431 - Energy Efficiency Program for Certain Commercial and Industrial Equipment; Subpart G</t>
  </si>
  <si>
    <t>- State rates: US Department of Energy, Electric Power Monthly, Table 5.6B, February 2013 edition (with data through December 2012)</t>
  </si>
  <si>
    <t>Equivalent for selected equipment:</t>
  </si>
  <si>
    <t>Display value:</t>
  </si>
  <si>
    <t>- State rates: US Department of Energy, Natural Gas Monthly, Tables 20 &amp; 21, February 2013 edition (with data through December 2012) &amp; March 2013 edition (with data through January 2013)</t>
  </si>
  <si>
    <t>Half Size</t>
  </si>
  <si>
    <t>Ice harvest rate (pounds/day)</t>
  </si>
  <si>
    <t>Annual production (pounds of ice)</t>
  </si>
  <si>
    <t>Energy consumption rate (kWh/100 pounds ice)</t>
  </si>
  <si>
    <t>Potable water use (gallon/ 100 pound ice)</t>
  </si>
  <si>
    <t xml:space="preserve"> Annual Water Consumption (gallons)</t>
  </si>
  <si>
    <r>
      <t>do not modify -</t>
    </r>
    <r>
      <rPr>
        <sz val="10"/>
        <color theme="0"/>
        <rFont val="Univers"/>
        <family val="2"/>
      </rPr>
      <t xml:space="preserve"> </t>
    </r>
    <r>
      <rPr>
        <i/>
        <sz val="10"/>
        <color theme="0"/>
        <rFont val="Univers"/>
        <family val="2"/>
      </rPr>
      <t>quantity:</t>
    </r>
  </si>
  <si>
    <t>If all commercial kitchen equipment sold in the United States were ENERGY STAR certified, the energy 
cost savings would grow to more than $3 billion each year and 48 billion pounds of annual greenhouse gas 
emissions would be prevented, equivalent to the emissions from more than 4 million vehicles.</t>
  </si>
  <si>
    <t>http://epa.gov/watersense/partners/prsv_final.html</t>
  </si>
  <si>
    <t>EPA WaterSense 1.0</t>
  </si>
  <si>
    <t>Version of Specification</t>
  </si>
  <si>
    <t>ENERGY STAR 2.0</t>
  </si>
  <si>
    <t>ENERGY STAR 1.0, Tier 2</t>
  </si>
  <si>
    <t>ENERGY STAR 1.0</t>
  </si>
  <si>
    <t xml:space="preserve"> Annual water consumption per PRSV</t>
  </si>
  <si>
    <t>Conventional model flow rate</t>
  </si>
  <si>
    <t>gallons per minute</t>
  </si>
  <si>
    <t>Flow rate</t>
  </si>
  <si>
    <t>Daily operation</t>
  </si>
  <si>
    <t>- EPA WaterSense specification</t>
  </si>
  <si>
    <t>- EPA research on available models, 2013</t>
  </si>
  <si>
    <t>- EPA research on average use, 2013</t>
  </si>
  <si>
    <t>This calculator was developed by U.S. EPA and DOE to estimate the energy and water consumption and operating costs of commercial kitchen equipment and the savings with ENERGY STAR.</t>
  </si>
  <si>
    <t>To see more detail on the formulas and values used in this calculator or to modify default assumptions, click on the grey tabs at bottom of the page.</t>
  </si>
  <si>
    <t>About the Savings Calculator for ENERGY STAR Certified Commercial Kitchen Equipment</t>
  </si>
  <si>
    <t>Hot water percentage</t>
  </si>
  <si>
    <t>- Federal standard: Title 10 Part 431 - Energy Efficiency Program for Certain Commercial and Industrial Equipment; Section 431.266</t>
  </si>
  <si>
    <t>Operation &amp; equipment lifetime:</t>
  </si>
  <si>
    <t>Water heater efficiency</t>
  </si>
  <si>
    <t>Water Temperature Increase</t>
  </si>
  <si>
    <r>
      <rPr>
        <vertAlign val="superscript"/>
        <sz val="9"/>
        <rFont val="Arial"/>
        <family val="2"/>
      </rPr>
      <t>o</t>
    </r>
    <r>
      <rPr>
        <sz val="9"/>
        <rFont val="Arial"/>
        <family val="2"/>
      </rPr>
      <t>F</t>
    </r>
  </si>
  <si>
    <r>
      <t>Btu/pound/</t>
    </r>
    <r>
      <rPr>
        <vertAlign val="superscript"/>
        <sz val="9"/>
        <rFont val="Arial"/>
        <family val="2"/>
      </rPr>
      <t>o</t>
    </r>
    <r>
      <rPr>
        <sz val="9"/>
        <rFont val="Arial"/>
        <family val="2"/>
      </rPr>
      <t>F</t>
    </r>
  </si>
  <si>
    <t xml:space="preserve"> Annual energy consumption per PRSV</t>
  </si>
  <si>
    <t>Hot water fuel</t>
  </si>
  <si>
    <t>WaterSense</t>
  </si>
  <si>
    <t>New ENERGY STAR certified products are compared to the average available non-certified new products.  Actual savings may vary based on use and other factors.</t>
  </si>
  <si>
    <t xml:space="preserve"> WaterSense Pre-Rinse Spray Valve</t>
  </si>
  <si>
    <t>EPA WaterSense Pre-Rinse Spray Valve Calculations for the ENERGY STAR Commercial Kitchen Equipment Calculator</t>
  </si>
  <si>
    <t>Convection</t>
  </si>
  <si>
    <t>Combination</t>
  </si>
  <si>
    <t>Number of pans</t>
  </si>
  <si>
    <t>Steam Mode</t>
  </si>
  <si>
    <t>Convec. Mode</t>
  </si>
  <si>
    <t>Convection Oven</t>
  </si>
  <si>
    <t>Combination Oven</t>
  </si>
  <si>
    <t>W or Btu/hour</t>
  </si>
  <si>
    <t>Wh or Btu</t>
  </si>
  <si>
    <t>Entry for pounds cooked exceeds hourly production capacity. Change production capacity below, or change pounds or hours on Inputs tab.</t>
  </si>
  <si>
    <t>Entry for pounds cooked exceeds hourly production capacity. Change production capacity or griddle depth below, or change pounds, width or hours on Inputs tab.</t>
  </si>
  <si>
    <t>Entry for pounds cooked exceeds hourly production capacity. Change production capacity below, or change pounds, number of pans or hours on Inputs tab.</t>
  </si>
  <si>
    <t>Oven Calculations for the ENERGY STAR Commercial Kitchen Equipment Calculator</t>
  </si>
  <si>
    <t>- Difference between a similar ENERGY STAR and non-qualifying model, EPA research using AutoQuotes, 2013</t>
  </si>
  <si>
    <t>- EPA &amp; Food Service Technology Center (FSTC) research on average use, 2013</t>
  </si>
  <si>
    <t>% of food cooked in mode</t>
  </si>
  <si>
    <t>ENERGY STAR 2.1</t>
  </si>
  <si>
    <t>Calculator last updated February 2014</t>
  </si>
  <si>
    <t>http://www.energystar.gov/products/certified-products/detail/commercial-refrigerators-freezers</t>
  </si>
  <si>
    <t>http://www.energystar.gov/products/certified-products/detail/commercial-dishwashers</t>
  </si>
  <si>
    <t>http://www.energystar.gov/products/certified-products/detail/commercial-fryers</t>
  </si>
  <si>
    <t>http://www.energystar.gov/products/certified-products/detail/commercial-griddles</t>
  </si>
  <si>
    <t>http://www.energystar.gov/products/certified-products/detail/commercial-hot-food-holding-cabinets</t>
  </si>
  <si>
    <t>http://www.energystar.gov/products/certified-products/detail/commercial-ice-makers</t>
  </si>
  <si>
    <t>http://www.energystar.gov/products/certified-products/detail/commercial-ovens</t>
  </si>
  <si>
    <t>http://www.energystar.gov/products/certified-products/detail/commercial-steam-cookers</t>
  </si>
  <si>
    <t xml:space="preserve"> </t>
  </si>
  <si>
    <t>Electric - 3</t>
  </si>
  <si>
    <t>Electric - 5</t>
  </si>
  <si>
    <t xml:space="preserve">Electric - 3 </t>
  </si>
  <si>
    <t>C24EA3-LWE</t>
  </si>
  <si>
    <t>C24EA5-LWE</t>
  </si>
  <si>
    <t xml:space="preserve">Gas </t>
  </si>
  <si>
    <t>Savings Estimate for ENERGY STAR Qualified Commercial Kitchen Equipment</t>
  </si>
  <si>
    <t>5-Pan</t>
  </si>
  <si>
    <t>3-Pan</t>
  </si>
  <si>
    <t xml:space="preserve">. </t>
  </si>
  <si>
    <t>ENERGY STAR Qualified</t>
  </si>
  <si>
    <t xml:space="preserve">Savings Calculator for Vulcan Low Water Energy Steamer  </t>
  </si>
  <si>
    <t>Steamers</t>
  </si>
  <si>
    <t>Savings Estimate for Vulcan Low Water Energy Steamer for ENERGY STAR Qualification</t>
  </si>
  <si>
    <t>Minimum Saving on Electricity (kWh)</t>
  </si>
  <si>
    <t>Minimum Saving on Water (thousand gallons)</t>
  </si>
  <si>
    <t>Vulcan LWE Savings vs. (Non-Traditional A la Carte Steamer)</t>
  </si>
  <si>
    <t xml:space="preserve"> ENERGY STAR minimum requirement for saving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</si>
</sst>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44" formatCode="_(&quot;$&quot;* #,##0.00_);_(&quot;$&quot;* \(#,##0.00\);_(&quot;$&quot;* &quot;-&quot;??_);_(@_)"/>
    <numFmt numFmtId="164" formatCode="#,##0;[Red]#,##0"/>
    <numFmt numFmtId="165" formatCode="&quot;$&quot;#,##0"/>
    <numFmt numFmtId="166" formatCode="#,##0.0"/>
    <numFmt numFmtId="167" formatCode="0.0"/>
    <numFmt numFmtId="168" formatCode="&quot;$&quot;#,##0.00"/>
    <numFmt numFmtId="169" formatCode="0.0%"/>
    <numFmt numFmtId="170" formatCode="&quot;$&quot;#,##0.000"/>
    <numFmt numFmtId="171" formatCode="&quot;$&quot;#,##0.0000"/>
    <numFmt numFmtId="172" formatCode="[$-409]mmmm\ d\,\ yyyy;@"/>
    <numFmt numFmtId="173" formatCode="#,##0.0_);[Red]\(#,##0.0\)"/>
    <numFmt numFmtId="174" formatCode="0.0000"/>
  </numFmts>
  <fonts count="101">
    <font>
      <sz val="10"/>
      <name val="Arial"/>
    </font>
    <font>
      <sz val="10"/>
      <name val="Arial"/>
      <family val="2"/>
    </font>
    <font>
      <sz val="10"/>
      <name val="Univers"/>
      <family val="2"/>
    </font>
    <font>
      <i/>
      <sz val="10"/>
      <name val="Univers"/>
      <family val="2"/>
    </font>
    <font>
      <sz val="10"/>
      <name val="Arial"/>
      <family val="2"/>
    </font>
    <font>
      <b/>
      <sz val="12"/>
      <name val="Arial"/>
      <family val="2"/>
    </font>
    <font>
      <b/>
      <sz val="13"/>
      <name val="Arial"/>
      <family val="2"/>
    </font>
    <font>
      <b/>
      <sz val="8"/>
      <name val="Arial"/>
      <family val="2"/>
    </font>
    <font>
      <u/>
      <sz val="10"/>
      <color indexed="12"/>
      <name val="Arial"/>
      <family val="2"/>
    </font>
    <font>
      <sz val="8"/>
      <color indexed="22"/>
      <name val="Arial"/>
      <family val="2"/>
    </font>
    <font>
      <sz val="8"/>
      <name val="Arial"/>
      <family val="2"/>
    </font>
    <font>
      <sz val="7"/>
      <color indexed="22"/>
      <name val="Arial"/>
      <family val="2"/>
    </font>
    <font>
      <sz val="8"/>
      <name val="Arial"/>
      <family val="2"/>
    </font>
    <font>
      <b/>
      <sz val="11"/>
      <name val="Arial"/>
      <family val="2"/>
    </font>
    <font>
      <sz val="10"/>
      <name val="Helv"/>
      <family val="2"/>
    </font>
    <font>
      <sz val="8"/>
      <color indexed="18"/>
      <name val="Arial"/>
      <family val="2"/>
    </font>
    <font>
      <sz val="9"/>
      <name val="Arial"/>
      <family val="2"/>
    </font>
    <font>
      <i/>
      <sz val="9"/>
      <name val="Arial"/>
      <family val="2"/>
    </font>
    <font>
      <b/>
      <sz val="9"/>
      <color indexed="8"/>
      <name val="Arial"/>
      <family val="2"/>
    </font>
    <font>
      <i/>
      <sz val="9"/>
      <color indexed="48"/>
      <name val="Arial"/>
      <family val="2"/>
    </font>
    <font>
      <vertAlign val="subscript"/>
      <sz val="9"/>
      <name val="Arial"/>
      <family val="2"/>
    </font>
    <font>
      <i/>
      <sz val="10"/>
      <name val="Arial"/>
      <family val="2"/>
    </font>
    <font>
      <b/>
      <i/>
      <sz val="12.5"/>
      <name val="Arial"/>
      <family val="2"/>
    </font>
    <font>
      <sz val="12.5"/>
      <name val="Arial"/>
      <family val="2"/>
    </font>
    <font>
      <b/>
      <sz val="10"/>
      <name val="Arial"/>
      <family val="2"/>
    </font>
    <font>
      <b/>
      <sz val="14"/>
      <name val="Arial"/>
      <family val="2"/>
    </font>
    <font>
      <b/>
      <sz val="9"/>
      <name val="Arial"/>
      <family val="2"/>
    </font>
    <font>
      <sz val="9"/>
      <color indexed="48"/>
      <name val="Arial"/>
      <family val="2"/>
    </font>
    <font>
      <sz val="11"/>
      <name val="Arial"/>
      <family val="2"/>
    </font>
    <font>
      <b/>
      <sz val="21"/>
      <name val="Arial"/>
      <family val="2"/>
    </font>
    <font>
      <sz val="10"/>
      <name val="Arial"/>
      <family val="2"/>
    </font>
    <font>
      <sz val="8"/>
      <color indexed="45"/>
      <name val="Arial"/>
      <family val="2"/>
    </font>
    <font>
      <sz val="9"/>
      <color indexed="45"/>
      <name val="Arial"/>
      <family val="2"/>
    </font>
    <font>
      <sz val="9"/>
      <color indexed="14"/>
      <name val="Arial"/>
      <family val="2"/>
    </font>
    <font>
      <b/>
      <sz val="10"/>
      <name val="Univers"/>
      <family val="2"/>
    </font>
    <font>
      <sz val="9"/>
      <name val="Univers"/>
      <family val="2"/>
    </font>
    <font>
      <sz val="8"/>
      <name val="Univers"/>
      <family val="2"/>
    </font>
    <font>
      <sz val="10"/>
      <color indexed="48"/>
      <name val="Arial"/>
      <family val="2"/>
    </font>
    <font>
      <sz val="9"/>
      <color indexed="22"/>
      <name val="Arial"/>
      <family val="2"/>
    </font>
    <font>
      <b/>
      <sz val="23"/>
      <name val="Arial"/>
      <family val="2"/>
    </font>
    <font>
      <sz val="23"/>
      <name val="Arial"/>
      <family val="2"/>
    </font>
    <font>
      <sz val="9.5"/>
      <name val="Arial"/>
      <family val="2"/>
    </font>
    <font>
      <sz val="9"/>
      <color indexed="10"/>
      <name val="Arial"/>
      <family val="2"/>
    </font>
    <font>
      <sz val="6"/>
      <name val="Arial"/>
      <family val="2"/>
    </font>
    <font>
      <u/>
      <sz val="9"/>
      <color indexed="12"/>
      <name val="Arial"/>
      <family val="2"/>
    </font>
    <font>
      <b/>
      <sz val="11.5"/>
      <name val="Arial"/>
      <family val="2"/>
    </font>
    <font>
      <sz val="11.5"/>
      <name val="Arial"/>
      <family val="2"/>
    </font>
    <font>
      <sz val="8"/>
      <color indexed="48"/>
      <name val="Arial"/>
      <family val="2"/>
    </font>
    <font>
      <u/>
      <sz val="8"/>
      <color indexed="12"/>
      <name val="Arial"/>
      <family val="2"/>
    </font>
    <font>
      <b/>
      <sz val="13"/>
      <color indexed="48"/>
      <name val="Arial"/>
      <family val="2"/>
    </font>
    <font>
      <sz val="9"/>
      <color indexed="8"/>
      <name val="Arial"/>
      <family val="2"/>
    </font>
    <font>
      <b/>
      <i/>
      <u/>
      <sz val="13.5"/>
      <color indexed="12"/>
      <name val="Arial"/>
      <family val="2"/>
    </font>
    <font>
      <b/>
      <sz val="20"/>
      <name val="Arial"/>
      <family val="2"/>
    </font>
    <font>
      <sz val="20"/>
      <name val="Arial"/>
      <family val="2"/>
    </font>
    <font>
      <sz val="10"/>
      <color indexed="9"/>
      <name val="Arial"/>
      <family val="2"/>
    </font>
    <font>
      <i/>
      <sz val="10"/>
      <color indexed="9"/>
      <name val="Arial"/>
      <family val="2"/>
    </font>
    <font>
      <sz val="10"/>
      <color indexed="9"/>
      <name val="Univers"/>
      <family val="2"/>
    </font>
    <font>
      <sz val="9"/>
      <color indexed="9"/>
      <name val="Univers"/>
      <family val="2"/>
    </font>
    <font>
      <sz val="9"/>
      <color indexed="9"/>
      <name val="Arial"/>
      <family val="2"/>
    </font>
    <font>
      <sz val="8"/>
      <color indexed="9"/>
      <name val="Arial"/>
      <family val="2"/>
    </font>
    <font>
      <b/>
      <sz val="9"/>
      <color indexed="9"/>
      <name val="Arial"/>
      <family val="2"/>
    </font>
    <font>
      <i/>
      <sz val="12"/>
      <color indexed="33"/>
      <name val="Arial"/>
      <family val="2"/>
    </font>
    <font>
      <b/>
      <sz val="9"/>
      <color indexed="51"/>
      <name val="Arial"/>
      <family val="2"/>
    </font>
    <font>
      <sz val="9"/>
      <color indexed="30"/>
      <name val="Arial"/>
      <family val="2"/>
    </font>
    <font>
      <sz val="8.5"/>
      <name val="Arial"/>
      <family val="2"/>
    </font>
    <font>
      <b/>
      <sz val="10"/>
      <color indexed="9"/>
      <name val="Univers"/>
      <family val="2"/>
    </font>
    <font>
      <i/>
      <sz val="10"/>
      <color indexed="9"/>
      <name val="Univers"/>
      <family val="2"/>
    </font>
    <font>
      <sz val="9"/>
      <color indexed="52"/>
      <name val="Arial"/>
      <family val="2"/>
    </font>
    <font>
      <i/>
      <sz val="9"/>
      <color indexed="9"/>
      <name val="Arial"/>
      <family val="2"/>
    </font>
    <font>
      <i/>
      <sz val="9"/>
      <color indexed="52"/>
      <name val="Arial"/>
      <family val="2"/>
    </font>
    <font>
      <i/>
      <sz val="11"/>
      <name val="Arial"/>
      <family val="2"/>
    </font>
    <font>
      <sz val="9"/>
      <color rgb="FFFF0000"/>
      <name val="Arial"/>
      <family val="2"/>
    </font>
    <font>
      <sz val="9"/>
      <color theme="1"/>
      <name val="Arial"/>
      <family val="2"/>
    </font>
    <font>
      <sz val="9"/>
      <color rgb="FFFFC000"/>
      <name val="Arial"/>
      <family val="2"/>
    </font>
    <font>
      <sz val="10"/>
      <color rgb="FFFFC000"/>
      <name val="Univers"/>
      <family val="2"/>
    </font>
    <font>
      <sz val="9"/>
      <color theme="0"/>
      <name val="Arial"/>
      <family val="2"/>
    </font>
    <font>
      <b/>
      <sz val="10"/>
      <color theme="0"/>
      <name val="Univers"/>
      <family val="2"/>
    </font>
    <font>
      <sz val="10"/>
      <color theme="0"/>
      <name val="Univers"/>
      <family val="2"/>
    </font>
    <font>
      <i/>
      <sz val="10"/>
      <color theme="0"/>
      <name val="Univers"/>
      <family val="2"/>
    </font>
    <font>
      <i/>
      <sz val="9"/>
      <color theme="0"/>
      <name val="Arial"/>
      <family val="2"/>
    </font>
    <font>
      <sz val="8"/>
      <color rgb="FFFFC000"/>
      <name val="Arial"/>
      <family val="2"/>
    </font>
    <font>
      <sz val="9"/>
      <color rgb="FFFFC000"/>
      <name val="Univers"/>
      <family val="2"/>
    </font>
    <font>
      <sz val="10"/>
      <color rgb="FFFFC000"/>
      <name val="Arial"/>
      <family val="2"/>
    </font>
    <font>
      <sz val="10"/>
      <color theme="0"/>
      <name val="Arial"/>
      <family val="2"/>
    </font>
    <font>
      <i/>
      <sz val="11"/>
      <color rgb="FFFF3399"/>
      <name val="Arial"/>
      <family val="2"/>
    </font>
    <font>
      <sz val="9.5"/>
      <color rgb="FFFF3399"/>
      <name val="Arial"/>
      <family val="2"/>
    </font>
    <font>
      <u/>
      <sz val="9.5"/>
      <color indexed="12"/>
      <name val="Arial"/>
      <family val="2"/>
    </font>
    <font>
      <b/>
      <i/>
      <sz val="11"/>
      <color rgb="FFFF3399"/>
      <name val="Arial"/>
      <family val="2"/>
    </font>
    <font>
      <b/>
      <vertAlign val="superscript"/>
      <sz val="9"/>
      <name val="Arial"/>
      <family val="2"/>
    </font>
    <font>
      <i/>
      <sz val="7"/>
      <name val="Arial"/>
      <family val="2"/>
    </font>
    <font>
      <b/>
      <u/>
      <sz val="10"/>
      <color rgb="FFFF0000"/>
      <name val="Arial"/>
      <family val="2"/>
    </font>
    <font>
      <sz val="10"/>
      <color rgb="FFFF0000"/>
      <name val="Arial"/>
      <family val="2"/>
    </font>
    <font>
      <sz val="11"/>
      <color rgb="FFFF3399"/>
      <name val="Arial"/>
      <family val="2"/>
    </font>
    <font>
      <sz val="9"/>
      <color rgb="FFFF3399"/>
      <name val="Arial"/>
      <family val="2"/>
    </font>
    <font>
      <vertAlign val="superscript"/>
      <sz val="9"/>
      <name val="Arial"/>
      <family val="2"/>
    </font>
    <font>
      <b/>
      <i/>
      <sz val="10"/>
      <color indexed="63"/>
      <name val="Arial"/>
      <family val="2"/>
    </font>
    <font>
      <b/>
      <sz val="12.5"/>
      <name val="Arial"/>
      <family val="2"/>
    </font>
    <font>
      <b/>
      <i/>
      <sz val="13.5"/>
      <name val="Arial"/>
      <family val="2"/>
    </font>
    <font>
      <sz val="8"/>
      <color rgb="FFFF3399"/>
      <name val="Arial"/>
      <family val="2"/>
    </font>
    <font>
      <u/>
      <sz val="10"/>
      <name val="Arial"/>
      <family val="2"/>
    </font>
    <font>
      <b/>
      <u/>
      <sz val="11"/>
      <color indexed="12"/>
      <name val="Arial"/>
      <family val="2"/>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rgb="FFCCFFFF"/>
        <bgColor indexed="64"/>
      </patternFill>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23"/>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diagonal/>
    </border>
    <border>
      <left style="thin">
        <color indexed="23"/>
      </left>
      <right style="thin">
        <color indexed="23"/>
      </right>
      <top/>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top/>
      <bottom style="thin">
        <color indexed="23"/>
      </bottom>
      <diagonal/>
    </border>
    <border>
      <left/>
      <right style="thin">
        <color indexed="23"/>
      </right>
      <top/>
      <bottom style="thin">
        <color indexed="23"/>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23"/>
      </left>
      <right/>
      <top/>
      <bottom/>
      <diagonal/>
    </border>
    <border>
      <left/>
      <right style="thin">
        <color theme="1" tint="0.499984740745262"/>
      </right>
      <top style="thin">
        <color theme="1" tint="0.499984740745262"/>
      </top>
      <bottom style="thin">
        <color theme="1" tint="0.499984740745262"/>
      </bottom>
      <diagonal/>
    </border>
    <border>
      <left/>
      <right style="thin">
        <color theme="1" tint="0.499984740745262"/>
      </right>
      <top/>
      <bottom style="thin">
        <color indexed="64"/>
      </bottom>
      <diagonal/>
    </border>
    <border>
      <left style="thin">
        <color indexed="23"/>
      </left>
      <right style="thin">
        <color indexed="23"/>
      </right>
      <top/>
      <bottom style="thin">
        <color indexed="64"/>
      </bottom>
      <diagonal/>
    </border>
    <border>
      <left/>
      <right style="thin">
        <color indexed="23"/>
      </right>
      <top style="thin">
        <color indexed="64"/>
      </top>
      <bottom/>
      <diagonal/>
    </border>
    <border>
      <left style="thin">
        <color theme="1" tint="0.499984740745262"/>
      </left>
      <right/>
      <top style="thin">
        <color theme="1" tint="0.499984740745262"/>
      </top>
      <bottom style="thin">
        <color theme="1" tint="0.499984740745262"/>
      </bottom>
      <diagonal/>
    </border>
    <border>
      <left style="thin">
        <color indexed="64"/>
      </left>
      <right style="thin">
        <color theme="1" tint="0.499984740745262"/>
      </right>
      <top style="thin">
        <color theme="1" tint="0.499984740745262"/>
      </top>
      <bottom style="thin">
        <color theme="1" tint="0.499984740745262"/>
      </bottom>
      <diagonal/>
    </border>
    <border>
      <left/>
      <right/>
      <top style="thin">
        <color indexed="23"/>
      </top>
      <bottom style="thin">
        <color indexed="23"/>
      </bottom>
      <diagonal/>
    </border>
    <border>
      <left style="thin">
        <color indexed="23"/>
      </left>
      <right/>
      <top style="thin">
        <color indexed="64"/>
      </top>
      <bottom/>
      <diagonal/>
    </border>
  </borders>
  <cellStyleXfs count="11">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869">
    <xf numFmtId="0" fontId="0" fillId="0" borderId="0" xfId="0"/>
    <xf numFmtId="0" fontId="2" fillId="0" borderId="0" xfId="0" applyFont="1" applyProtection="1"/>
    <xf numFmtId="0" fontId="7" fillId="0" borderId="0" xfId="0" applyNumberFormat="1" applyFont="1" applyFill="1" applyBorder="1" applyAlignment="1" applyProtection="1">
      <alignment horizontal="center"/>
    </xf>
    <xf numFmtId="0" fontId="10" fillId="0" borderId="0" xfId="0" applyFont="1" applyBorder="1" applyProtection="1"/>
    <xf numFmtId="0" fontId="10" fillId="0" borderId="0" xfId="0" applyFont="1" applyFill="1" applyBorder="1" applyAlignment="1" applyProtection="1">
      <alignment horizontal="left"/>
    </xf>
    <xf numFmtId="0" fontId="5" fillId="0" borderId="0" xfId="0" applyFont="1" applyBorder="1" applyAlignment="1" applyProtection="1">
      <alignment horizontal="left" vertical="center"/>
    </xf>
    <xf numFmtId="3" fontId="16" fillId="0" borderId="0" xfId="0" applyNumberFormat="1" applyFont="1" applyFill="1" applyBorder="1" applyAlignment="1" applyProtection="1">
      <alignment horizontal="center" vertical="center"/>
    </xf>
    <xf numFmtId="0" fontId="16" fillId="0" borderId="0" xfId="0" applyFont="1" applyBorder="1" applyAlignment="1" applyProtection="1">
      <alignment horizontal="left"/>
    </xf>
    <xf numFmtId="0" fontId="16" fillId="0" borderId="0" xfId="0" applyFont="1" applyFill="1" applyBorder="1" applyAlignment="1" applyProtection="1">
      <alignment horizontal="right"/>
    </xf>
    <xf numFmtId="0" fontId="16" fillId="0" borderId="0" xfId="0" applyFont="1" applyBorder="1" applyProtection="1"/>
    <xf numFmtId="0" fontId="17" fillId="0" borderId="2" xfId="0" applyFont="1" applyBorder="1" applyAlignment="1" applyProtection="1">
      <alignment horizontal="left" indent="1"/>
    </xf>
    <xf numFmtId="0" fontId="16" fillId="0" borderId="0" xfId="0" applyFont="1" applyFill="1" applyBorder="1" applyAlignment="1" applyProtection="1">
      <alignment horizontal="left"/>
    </xf>
    <xf numFmtId="0" fontId="19" fillId="0" borderId="0" xfId="0" applyFont="1" applyFill="1" applyBorder="1" applyAlignment="1" applyProtection="1">
      <alignment horizontal="center"/>
    </xf>
    <xf numFmtId="171" fontId="19" fillId="0" borderId="0" xfId="0" applyNumberFormat="1" applyFont="1" applyFill="1" applyBorder="1" applyAlignment="1" applyProtection="1">
      <alignment horizontal="center"/>
    </xf>
    <xf numFmtId="0" fontId="16" fillId="0" borderId="0" xfId="0" applyFont="1" applyFill="1" applyBorder="1" applyAlignment="1" applyProtection="1">
      <alignment horizontal="left" vertical="center"/>
    </xf>
    <xf numFmtId="0" fontId="16" fillId="0" borderId="0" xfId="0" quotePrefix="1" applyFont="1" applyFill="1" applyBorder="1" applyAlignment="1" applyProtection="1">
      <alignment horizontal="left" vertical="center"/>
    </xf>
    <xf numFmtId="0" fontId="4" fillId="0" borderId="0" xfId="9" applyFont="1" applyProtection="1"/>
    <xf numFmtId="0" fontId="4" fillId="0" borderId="0" xfId="9" applyFont="1" applyFill="1" applyBorder="1" applyProtection="1"/>
    <xf numFmtId="0" fontId="4" fillId="0" borderId="0" xfId="9" applyFont="1" applyBorder="1" applyProtection="1"/>
    <xf numFmtId="0" fontId="4" fillId="0" borderId="0" xfId="9" applyFont="1" applyFill="1" applyProtection="1"/>
    <xf numFmtId="0" fontId="4" fillId="0" borderId="0" xfId="9" applyFont="1" applyFill="1" applyBorder="1" applyAlignment="1" applyProtection="1">
      <alignment horizontal="left" indent="7"/>
    </xf>
    <xf numFmtId="0" fontId="21" fillId="0" borderId="0" xfId="9" applyFont="1" applyFill="1" applyBorder="1" applyAlignment="1" applyProtection="1">
      <alignment horizontal="left"/>
    </xf>
    <xf numFmtId="0" fontId="4" fillId="0" borderId="0" xfId="9" applyFont="1" applyFill="1" applyBorder="1" applyAlignment="1" applyProtection="1">
      <alignment horizontal="center" wrapText="1"/>
    </xf>
    <xf numFmtId="0" fontId="4" fillId="0" borderId="0" xfId="9" applyFont="1" applyBorder="1" applyAlignment="1" applyProtection="1">
      <alignment horizontal="left"/>
    </xf>
    <xf numFmtId="0" fontId="24" fillId="0" borderId="0" xfId="9" applyFont="1" applyFill="1" applyBorder="1" applyAlignment="1" applyProtection="1">
      <alignment horizontal="left" indent="3"/>
    </xf>
    <xf numFmtId="0" fontId="21" fillId="0" borderId="0" xfId="9" applyFont="1" applyFill="1" applyBorder="1" applyProtection="1"/>
    <xf numFmtId="168" fontId="4" fillId="2" borderId="1" xfId="9" applyNumberFormat="1" applyFont="1" applyFill="1" applyBorder="1" applyAlignment="1" applyProtection="1">
      <alignment horizontal="center"/>
      <protection locked="0"/>
    </xf>
    <xf numFmtId="0" fontId="16" fillId="0" borderId="0" xfId="0" applyFont="1" applyBorder="1" applyAlignment="1" applyProtection="1">
      <alignment horizontal="left" vertical="top"/>
    </xf>
    <xf numFmtId="0" fontId="4" fillId="0" borderId="0" xfId="0" applyFont="1" applyBorder="1" applyAlignment="1" applyProtection="1"/>
    <xf numFmtId="0" fontId="25" fillId="0" borderId="0" xfId="0" applyFont="1" applyBorder="1" applyAlignment="1" applyProtection="1">
      <alignment horizontal="left"/>
    </xf>
    <xf numFmtId="3" fontId="16" fillId="0" borderId="1" xfId="0" applyNumberFormat="1" applyFont="1" applyBorder="1" applyAlignment="1" applyProtection="1">
      <alignment horizontal="center" vertical="center"/>
    </xf>
    <xf numFmtId="38" fontId="16" fillId="3" borderId="1" xfId="10" applyNumberFormat="1" applyFont="1" applyFill="1" applyBorder="1" applyAlignment="1" applyProtection="1">
      <alignment horizontal="center" vertical="center"/>
    </xf>
    <xf numFmtId="9" fontId="16" fillId="3" borderId="1" xfId="10" applyNumberFormat="1" applyFont="1" applyFill="1" applyBorder="1" applyAlignment="1" applyProtection="1">
      <alignment horizontal="center" vertical="center"/>
    </xf>
    <xf numFmtId="3" fontId="16" fillId="2" borderId="1" xfId="0" applyNumberFormat="1" applyFont="1" applyFill="1" applyBorder="1" applyAlignment="1" applyProtection="1">
      <alignment horizontal="center" vertical="center"/>
    </xf>
    <xf numFmtId="0" fontId="24" fillId="0" borderId="0" xfId="9" applyFont="1" applyFill="1" applyBorder="1" applyAlignment="1" applyProtection="1"/>
    <xf numFmtId="0" fontId="4" fillId="0" borderId="0" xfId="0" applyFont="1"/>
    <xf numFmtId="0" fontId="13" fillId="0" borderId="0" xfId="0" applyFont="1" applyBorder="1" applyAlignment="1" applyProtection="1">
      <alignment horizontal="left" vertical="center"/>
    </xf>
    <xf numFmtId="0" fontId="32" fillId="0" borderId="0" xfId="6" applyFont="1" applyFill="1" applyAlignment="1" applyProtection="1">
      <alignment horizontal="left" vertical="center"/>
    </xf>
    <xf numFmtId="0" fontId="32" fillId="0" borderId="0" xfId="6" applyFont="1" applyFill="1" applyBorder="1" applyAlignment="1" applyProtection="1">
      <alignment horizontal="left" vertical="center"/>
    </xf>
    <xf numFmtId="0" fontId="31" fillId="0" borderId="0" xfId="0" applyFont="1" applyBorder="1" applyAlignment="1" applyProtection="1">
      <alignment horizontal="left" vertical="center"/>
    </xf>
    <xf numFmtId="0" fontId="32" fillId="0" borderId="0" xfId="0" applyFont="1" applyFill="1" applyBorder="1" applyAlignment="1" applyProtection="1">
      <alignment horizontal="left" vertical="center"/>
    </xf>
    <xf numFmtId="0" fontId="13" fillId="0" borderId="0" xfId="0" applyFont="1" applyBorder="1" applyAlignment="1" applyProtection="1">
      <alignment horizontal="left"/>
    </xf>
    <xf numFmtId="0" fontId="16" fillId="0" borderId="0" xfId="0" applyFont="1" applyBorder="1" applyAlignment="1" applyProtection="1">
      <alignment horizontal="left" vertical="center"/>
    </xf>
    <xf numFmtId="0" fontId="26" fillId="0" borderId="1" xfId="0" applyFont="1" applyFill="1" applyBorder="1" applyAlignment="1" applyProtection="1">
      <alignment horizontal="center" vertical="center" wrapText="1"/>
    </xf>
    <xf numFmtId="0" fontId="0" fillId="0" borderId="0" xfId="0" applyAlignment="1"/>
    <xf numFmtId="0" fontId="21" fillId="0" borderId="0" xfId="9" applyFont="1" applyAlignment="1" applyProtection="1">
      <alignment horizontal="left" vertical="center"/>
    </xf>
    <xf numFmtId="0" fontId="40" fillId="0" borderId="0" xfId="0" applyFont="1" applyAlignment="1">
      <alignment horizontal="left" wrapText="1"/>
    </xf>
    <xf numFmtId="0" fontId="40" fillId="0" borderId="0" xfId="0" applyFont="1" applyAlignment="1">
      <alignment horizontal="left" vertical="center" wrapText="1"/>
    </xf>
    <xf numFmtId="0" fontId="4" fillId="0" borderId="0" xfId="0" applyFont="1" applyProtection="1"/>
    <xf numFmtId="0" fontId="21" fillId="0" borderId="0" xfId="0" applyFont="1" applyProtection="1"/>
    <xf numFmtId="0" fontId="4" fillId="0" borderId="0" xfId="0" applyFont="1" applyBorder="1" applyAlignment="1" applyProtection="1">
      <alignment horizontal="left" vertical="top"/>
    </xf>
    <xf numFmtId="0" fontId="3" fillId="0" borderId="0" xfId="0" applyFont="1" applyProtection="1"/>
    <xf numFmtId="0" fontId="24" fillId="0" borderId="0" xfId="0" applyFont="1" applyProtection="1"/>
    <xf numFmtId="0" fontId="34" fillId="0" borderId="0" xfId="0" applyFont="1" applyProtection="1"/>
    <xf numFmtId="0" fontId="10" fillId="0" borderId="0" xfId="0" applyFont="1" applyProtection="1"/>
    <xf numFmtId="0" fontId="41" fillId="0" borderId="0" xfId="0" applyFont="1" applyFill="1" applyBorder="1" applyAlignment="1" applyProtection="1">
      <alignment horizontal="left"/>
    </xf>
    <xf numFmtId="0" fontId="10" fillId="0" borderId="0" xfId="0" applyFont="1" applyFill="1" applyBorder="1" applyProtection="1"/>
    <xf numFmtId="0" fontId="36" fillId="0" borderId="0" xfId="0" applyFont="1" applyProtection="1"/>
    <xf numFmtId="0" fontId="41" fillId="0" borderId="0" xfId="0" applyFont="1" applyFill="1" applyBorder="1" applyProtection="1"/>
    <xf numFmtId="0" fontId="26" fillId="0" borderId="1" xfId="0" applyFont="1" applyBorder="1" applyAlignment="1" applyProtection="1">
      <alignment horizontal="center" vertical="center" wrapText="1"/>
    </xf>
    <xf numFmtId="0" fontId="16" fillId="0" borderId="1" xfId="0" quotePrefix="1" applyFont="1" applyFill="1" applyBorder="1" applyAlignment="1" applyProtection="1">
      <alignment horizontal="left" vertical="center"/>
    </xf>
    <xf numFmtId="0" fontId="17" fillId="0" borderId="0" xfId="0" applyFont="1" applyBorder="1" applyAlignment="1" applyProtection="1">
      <alignment horizontal="left" vertical="center"/>
    </xf>
    <xf numFmtId="0" fontId="17" fillId="0" borderId="0" xfId="0" applyFont="1" applyFill="1" applyBorder="1" applyAlignment="1" applyProtection="1">
      <alignment horizontal="left" vertical="center"/>
    </xf>
    <xf numFmtId="0" fontId="4" fillId="0" borderId="0" xfId="0" applyFont="1" applyBorder="1" applyProtection="1"/>
    <xf numFmtId="0" fontId="45" fillId="0" borderId="0" xfId="0" applyFont="1" applyBorder="1" applyProtection="1"/>
    <xf numFmtId="0" fontId="46" fillId="0" borderId="0" xfId="0" applyFont="1" applyBorder="1" applyProtection="1"/>
    <xf numFmtId="0" fontId="46" fillId="0" borderId="0" xfId="0" applyFont="1" applyProtection="1"/>
    <xf numFmtId="0" fontId="4" fillId="0" borderId="3" xfId="0" applyFont="1" applyFill="1" applyBorder="1" applyAlignment="1" applyProtection="1">
      <alignment horizontal="left" vertical="top"/>
    </xf>
    <xf numFmtId="172" fontId="48" fillId="0" borderId="4" xfId="2" applyNumberFormat="1" applyFont="1" applyBorder="1" applyAlignment="1" applyProtection="1">
      <alignment horizontal="center" vertical="center" wrapText="1"/>
    </xf>
    <xf numFmtId="172" fontId="48" fillId="0" borderId="5" xfId="2" applyNumberFormat="1" applyFont="1" applyBorder="1" applyAlignment="1" applyProtection="1">
      <alignment horizontal="center" vertical="center" wrapText="1"/>
    </xf>
    <xf numFmtId="0" fontId="47" fillId="0" borderId="0" xfId="0" applyFont="1" applyFill="1" applyBorder="1" applyAlignment="1" applyProtection="1">
      <alignment horizontal="left"/>
    </xf>
    <xf numFmtId="0" fontId="0" fillId="0" borderId="0" xfId="0" applyAlignment="1">
      <alignment wrapText="1"/>
    </xf>
    <xf numFmtId="3" fontId="16" fillId="0" borderId="5" xfId="8" applyNumberFormat="1" applyFont="1" applyFill="1" applyBorder="1" applyAlignment="1" applyProtection="1">
      <alignment horizontal="center"/>
    </xf>
    <xf numFmtId="0" fontId="16" fillId="0" borderId="5" xfId="9" applyFont="1" applyFill="1" applyBorder="1" applyAlignment="1" applyProtection="1">
      <alignment horizontal="left" indent="2"/>
    </xf>
    <xf numFmtId="3" fontId="16" fillId="0" borderId="5" xfId="6" applyNumberFormat="1" applyFont="1" applyFill="1" applyBorder="1" applyAlignment="1" applyProtection="1">
      <alignment horizontal="center"/>
    </xf>
    <xf numFmtId="0" fontId="35" fillId="0" borderId="5" xfId="8" applyFont="1" applyFill="1" applyBorder="1" applyAlignment="1" applyProtection="1">
      <alignment horizontal="left"/>
    </xf>
    <xf numFmtId="0" fontId="16" fillId="0" borderId="5" xfId="6" applyFont="1" applyFill="1" applyBorder="1" applyProtection="1"/>
    <xf numFmtId="3" fontId="16" fillId="0" borderId="5" xfId="0" applyNumberFormat="1" applyFont="1" applyFill="1" applyBorder="1" applyAlignment="1" applyProtection="1">
      <alignment horizontal="center" vertical="center"/>
    </xf>
    <xf numFmtId="0" fontId="35" fillId="0" borderId="5" xfId="8" applyFont="1" applyFill="1" applyBorder="1" applyAlignment="1" applyProtection="1">
      <alignment horizontal="left" indent="1"/>
    </xf>
    <xf numFmtId="0" fontId="26" fillId="0" borderId="5" xfId="0" applyFont="1" applyFill="1" applyBorder="1" applyAlignment="1" applyProtection="1">
      <alignment horizontal="center" vertical="center"/>
    </xf>
    <xf numFmtId="0" fontId="16" fillId="0" borderId="5" xfId="8" applyFont="1" applyFill="1" applyBorder="1" applyAlignment="1" applyProtection="1">
      <alignment horizontal="left"/>
    </xf>
    <xf numFmtId="0" fontId="16" fillId="0" borderId="5" xfId="8" applyFont="1" applyFill="1" applyBorder="1" applyProtection="1"/>
    <xf numFmtId="0" fontId="16" fillId="0" borderId="5" xfId="3" applyFont="1" applyBorder="1" applyAlignment="1" applyProtection="1">
      <alignment horizontal="left"/>
    </xf>
    <xf numFmtId="0" fontId="26" fillId="0" borderId="5" xfId="6" applyFont="1" applyFill="1" applyBorder="1" applyProtection="1"/>
    <xf numFmtId="6" fontId="35" fillId="0" borderId="5" xfId="8" applyNumberFormat="1" applyFont="1" applyFill="1" applyBorder="1" applyAlignment="1" applyProtection="1">
      <alignment horizontal="center"/>
    </xf>
    <xf numFmtId="0" fontId="16" fillId="0" borderId="5" xfId="3" applyFont="1" applyFill="1" applyBorder="1" applyAlignment="1" applyProtection="1">
      <alignment horizontal="left"/>
    </xf>
    <xf numFmtId="0" fontId="13" fillId="0" borderId="0" xfId="0" applyFont="1" applyFill="1" applyBorder="1" applyAlignment="1" applyProtection="1">
      <alignment horizontal="left"/>
    </xf>
    <xf numFmtId="0" fontId="35" fillId="0" borderId="5" xfId="8" applyFont="1" applyFill="1" applyBorder="1" applyAlignment="1" applyProtection="1">
      <alignment horizontal="left" vertical="center"/>
    </xf>
    <xf numFmtId="0" fontId="26" fillId="0" borderId="5" xfId="9" applyFont="1" applyFill="1" applyBorder="1" applyAlignment="1" applyProtection="1">
      <alignment horizontal="center" vertical="center" wrapText="1"/>
    </xf>
    <xf numFmtId="0" fontId="0" fillId="0" borderId="0" xfId="0" applyBorder="1" applyAlignment="1"/>
    <xf numFmtId="0" fontId="17" fillId="0" borderId="6" xfId="0" applyFont="1" applyFill="1" applyBorder="1" applyAlignment="1" applyProtection="1">
      <alignment horizontal="center"/>
    </xf>
    <xf numFmtId="0" fontId="17" fillId="0" borderId="7" xfId="0" applyFont="1" applyFill="1" applyBorder="1" applyAlignment="1" applyProtection="1">
      <alignment horizontal="center"/>
    </xf>
    <xf numFmtId="0" fontId="45" fillId="0" borderId="0" xfId="0" applyFont="1" applyFill="1" applyBorder="1" applyAlignment="1" applyProtection="1">
      <alignment horizontal="center" vertical="center" wrapText="1"/>
    </xf>
    <xf numFmtId="9" fontId="16" fillId="2" borderId="1" xfId="0" applyNumberFormat="1" applyFont="1" applyFill="1" applyBorder="1" applyAlignment="1" applyProtection="1">
      <alignment horizontal="center" vertical="center"/>
    </xf>
    <xf numFmtId="165" fontId="16" fillId="3" borderId="1" xfId="10" applyNumberFormat="1" applyFont="1" applyFill="1" applyBorder="1" applyAlignment="1" applyProtection="1">
      <alignment horizontal="center" vertical="center"/>
    </xf>
    <xf numFmtId="165" fontId="16" fillId="2" borderId="1" xfId="10" applyNumberFormat="1" applyFont="1" applyFill="1" applyBorder="1" applyAlignment="1" applyProtection="1">
      <alignment horizontal="center" vertical="center"/>
    </xf>
    <xf numFmtId="173" fontId="16" fillId="3" borderId="1" xfId="10" applyNumberFormat="1" applyFont="1" applyFill="1" applyBorder="1" applyAlignment="1" applyProtection="1">
      <alignment horizontal="center" vertical="center"/>
    </xf>
    <xf numFmtId="173" fontId="16" fillId="2" borderId="1" xfId="10" applyNumberFormat="1" applyFont="1" applyFill="1" applyBorder="1" applyAlignment="1" applyProtection="1">
      <alignment horizontal="center" vertical="center"/>
    </xf>
    <xf numFmtId="171" fontId="4" fillId="2" borderId="1" xfId="9" applyNumberFormat="1" applyFont="1" applyFill="1" applyBorder="1" applyAlignment="1" applyProtection="1">
      <alignment horizontal="center"/>
      <protection locked="0"/>
    </xf>
    <xf numFmtId="0" fontId="54" fillId="0" borderId="0" xfId="9" applyFont="1" applyBorder="1" applyProtection="1"/>
    <xf numFmtId="0" fontId="54" fillId="0" borderId="0" xfId="9" applyFont="1" applyProtection="1"/>
    <xf numFmtId="0" fontId="55" fillId="0" borderId="0" xfId="9" applyFont="1" applyAlignment="1" applyProtection="1">
      <alignment horizontal="left" vertical="center"/>
    </xf>
    <xf numFmtId="0" fontId="54" fillId="0" borderId="0" xfId="9" applyFont="1" applyFill="1" applyProtection="1"/>
    <xf numFmtId="0" fontId="58" fillId="0" borderId="0" xfId="6" applyFont="1" applyFill="1" applyProtection="1"/>
    <xf numFmtId="0" fontId="58" fillId="0" borderId="0" xfId="8" applyFont="1" applyFill="1" applyBorder="1" applyAlignment="1" applyProtection="1">
      <alignment horizontal="left"/>
    </xf>
    <xf numFmtId="0" fontId="58" fillId="0" borderId="0" xfId="8" applyFont="1" applyFill="1" applyBorder="1" applyProtection="1"/>
    <xf numFmtId="0" fontId="6" fillId="0" borderId="0" xfId="0" applyFont="1" applyAlignment="1" applyProtection="1">
      <alignment vertical="center"/>
      <protection locked="0"/>
    </xf>
    <xf numFmtId="0" fontId="10" fillId="0" borderId="0" xfId="0" applyFont="1" applyAlignment="1" applyProtection="1">
      <alignment horizontal="center"/>
      <protection locked="0"/>
    </xf>
    <xf numFmtId="0" fontId="10" fillId="0" borderId="0" xfId="0" applyFont="1" applyProtection="1">
      <protection locked="0"/>
    </xf>
    <xf numFmtId="168" fontId="10" fillId="0" borderId="0" xfId="1" applyNumberFormat="1" applyFont="1" applyBorder="1" applyAlignment="1" applyProtection="1">
      <alignment horizontal="center"/>
      <protection locked="0"/>
    </xf>
    <xf numFmtId="168" fontId="10" fillId="0" borderId="0" xfId="0" applyNumberFormat="1" applyFont="1" applyBorder="1" applyAlignment="1" applyProtection="1">
      <alignment horizontal="center"/>
      <protection locked="0"/>
    </xf>
    <xf numFmtId="0" fontId="10" fillId="0" borderId="0" xfId="0" applyFont="1" applyFill="1" applyBorder="1" applyAlignment="1" applyProtection="1">
      <alignment horizontal="left"/>
      <protection locked="0"/>
    </xf>
    <xf numFmtId="0" fontId="10" fillId="0" borderId="0" xfId="0" applyFont="1" applyBorder="1" applyProtection="1">
      <protection locked="0"/>
    </xf>
    <xf numFmtId="0" fontId="17" fillId="0" borderId="9" xfId="0" applyFont="1" applyFill="1" applyBorder="1" applyAlignment="1" applyProtection="1">
      <alignment horizontal="center"/>
      <protection locked="0"/>
    </xf>
    <xf numFmtId="0" fontId="17" fillId="0" borderId="10" xfId="0" applyFont="1" applyFill="1" applyBorder="1" applyAlignment="1" applyProtection="1">
      <alignment horizontal="center"/>
      <protection locked="0"/>
    </xf>
    <xf numFmtId="171" fontId="17" fillId="0" borderId="0" xfId="0" applyNumberFormat="1" applyFont="1" applyFill="1" applyBorder="1" applyAlignment="1" applyProtection="1">
      <alignment horizontal="center"/>
      <protection locked="0"/>
    </xf>
    <xf numFmtId="171" fontId="17" fillId="0" borderId="11" xfId="0" applyNumberFormat="1" applyFont="1" applyFill="1" applyBorder="1" applyAlignment="1" applyProtection="1">
      <alignment horizontal="center"/>
      <protection locked="0"/>
    </xf>
    <xf numFmtId="0" fontId="13" fillId="0" borderId="0" xfId="0" applyFont="1" applyBorder="1" applyAlignment="1" applyProtection="1">
      <alignment horizontal="left"/>
      <protection locked="0"/>
    </xf>
    <xf numFmtId="0" fontId="16" fillId="0" borderId="0" xfId="0" applyFont="1" applyBorder="1" applyProtection="1">
      <protection locked="0"/>
    </xf>
    <xf numFmtId="0" fontId="16" fillId="0" borderId="0" xfId="0" applyFont="1" applyFill="1" applyBorder="1" applyAlignment="1" applyProtection="1">
      <alignment horizontal="left" vertical="center"/>
      <protection locked="0"/>
    </xf>
    <xf numFmtId="3" fontId="16" fillId="0" borderId="0" xfId="0" applyNumberFormat="1" applyFont="1" applyFill="1" applyBorder="1" applyAlignment="1" applyProtection="1">
      <alignment horizontal="center" vertical="center"/>
      <protection locked="0"/>
    </xf>
    <xf numFmtId="0" fontId="16" fillId="0" borderId="0" xfId="0" applyFont="1" applyBorder="1" applyAlignment="1" applyProtection="1">
      <alignment horizontal="left" vertical="center"/>
      <protection locked="0"/>
    </xf>
    <xf numFmtId="0" fontId="6" fillId="0" borderId="0" xfId="0" applyFont="1" applyAlignment="1" applyProtection="1">
      <alignment vertical="center"/>
    </xf>
    <xf numFmtId="0" fontId="10" fillId="0" borderId="0" xfId="0" applyFont="1" applyAlignment="1" applyProtection="1">
      <alignment horizontal="left"/>
    </xf>
    <xf numFmtId="0" fontId="10" fillId="0" borderId="0" xfId="0" applyFont="1" applyAlignment="1" applyProtection="1">
      <alignment horizontal="center"/>
    </xf>
    <xf numFmtId="0" fontId="16" fillId="0" borderId="12" xfId="0" applyFont="1" applyBorder="1" applyAlignment="1" applyProtection="1">
      <alignment horizontal="right" indent="1"/>
    </xf>
    <xf numFmtId="0" fontId="16" fillId="0" borderId="13" xfId="0" applyFont="1" applyBorder="1" applyAlignment="1" applyProtection="1">
      <alignment horizontal="right" indent="1"/>
    </xf>
    <xf numFmtId="0" fontId="16" fillId="0" borderId="0" xfId="0" applyFont="1" applyBorder="1" applyAlignment="1" applyProtection="1">
      <alignment horizontal="left" indent="1"/>
    </xf>
    <xf numFmtId="0" fontId="18" fillId="0" borderId="0" xfId="0" applyFont="1" applyFill="1" applyBorder="1" applyAlignment="1" applyProtection="1">
      <alignment horizontal="center" wrapText="1"/>
    </xf>
    <xf numFmtId="0" fontId="26" fillId="0" borderId="0" xfId="0" applyFont="1" applyFill="1" applyBorder="1" applyAlignment="1" applyProtection="1">
      <alignment horizontal="center" wrapText="1"/>
    </xf>
    <xf numFmtId="0" fontId="16" fillId="0" borderId="0" xfId="0" applyFont="1" applyFill="1" applyBorder="1" applyAlignment="1" applyProtection="1">
      <alignment horizontal="left" wrapText="1" indent="1"/>
    </xf>
    <xf numFmtId="171" fontId="16" fillId="0" borderId="0" xfId="0" applyNumberFormat="1" applyFont="1" applyFill="1" applyBorder="1" applyAlignment="1" applyProtection="1">
      <alignment horizontal="center"/>
    </xf>
    <xf numFmtId="0" fontId="9" fillId="0" borderId="0" xfId="0" applyFont="1" applyProtection="1"/>
    <xf numFmtId="0" fontId="16" fillId="0" borderId="0" xfId="0" applyFont="1" applyProtection="1"/>
    <xf numFmtId="169" fontId="10" fillId="0" borderId="0" xfId="1" applyNumberFormat="1" applyFont="1" applyBorder="1" applyAlignment="1" applyProtection="1">
      <alignment horizontal="center"/>
    </xf>
    <xf numFmtId="168" fontId="10" fillId="0" borderId="0" xfId="0" applyNumberFormat="1" applyFont="1" applyBorder="1" applyAlignment="1" applyProtection="1">
      <alignment horizontal="center"/>
    </xf>
    <xf numFmtId="3" fontId="16" fillId="0" borderId="0" xfId="0" applyNumberFormat="1" applyFont="1" applyAlignment="1" applyProtection="1">
      <alignment horizontal="left"/>
    </xf>
    <xf numFmtId="168" fontId="10" fillId="0" borderId="0" xfId="1" applyNumberFormat="1" applyFont="1" applyBorder="1" applyAlignment="1" applyProtection="1">
      <alignment horizontal="center"/>
    </xf>
    <xf numFmtId="0" fontId="16" fillId="0" borderId="0" xfId="0" applyFont="1" applyAlignment="1" applyProtection="1">
      <alignment horizontal="left" vertical="center"/>
    </xf>
    <xf numFmtId="0" fontId="15" fillId="0" borderId="0" xfId="0" applyFont="1" applyProtection="1"/>
    <xf numFmtId="0" fontId="10" fillId="0" borderId="0" xfId="0" applyFont="1" applyFill="1" applyProtection="1"/>
    <xf numFmtId="0" fontId="16" fillId="0" borderId="0" xfId="0" applyFont="1" applyAlignment="1" applyProtection="1">
      <alignment horizontal="left"/>
    </xf>
    <xf numFmtId="0" fontId="4" fillId="0" borderId="0" xfId="0" applyFont="1" applyProtection="1">
      <protection locked="0"/>
    </xf>
    <xf numFmtId="0" fontId="4" fillId="0" borderId="0" xfId="0" applyFont="1" applyAlignment="1" applyProtection="1">
      <alignment wrapText="1"/>
      <protection locked="0"/>
    </xf>
    <xf numFmtId="0" fontId="4" fillId="0" borderId="0" xfId="0" applyFont="1" applyAlignment="1" applyProtection="1">
      <alignment vertical="top"/>
      <protection locked="0"/>
    </xf>
    <xf numFmtId="172" fontId="4" fillId="0" borderId="0" xfId="0" quotePrefix="1" applyNumberFormat="1" applyFont="1" applyAlignment="1" applyProtection="1">
      <alignment horizontal="center" vertical="top" wrapText="1"/>
      <protection locked="0"/>
    </xf>
    <xf numFmtId="172" fontId="4" fillId="0" borderId="0" xfId="0" applyNumberFormat="1" applyFont="1" applyProtection="1">
      <protection locked="0"/>
    </xf>
    <xf numFmtId="0" fontId="24" fillId="0" borderId="5" xfId="0" applyFont="1" applyBorder="1" applyAlignment="1" applyProtection="1">
      <alignment horizontal="center" vertical="center" wrapText="1"/>
    </xf>
    <xf numFmtId="0" fontId="4" fillId="0" borderId="5" xfId="0" applyFont="1" applyBorder="1" applyAlignment="1" applyProtection="1"/>
    <xf numFmtId="0" fontId="4" fillId="0" borderId="14" xfId="0" applyFont="1" applyBorder="1" applyProtection="1"/>
    <xf numFmtId="172" fontId="4" fillId="0" borderId="5" xfId="0" quotePrefix="1" applyNumberFormat="1" applyFont="1" applyBorder="1" applyAlignment="1" applyProtection="1">
      <alignment horizontal="center" vertical="top" wrapText="1"/>
    </xf>
    <xf numFmtId="0" fontId="4" fillId="0" borderId="14" xfId="0" quotePrefix="1" applyFont="1" applyBorder="1" applyProtection="1"/>
    <xf numFmtId="0" fontId="6" fillId="0" borderId="0" xfId="0" applyFont="1" applyProtection="1"/>
    <xf numFmtId="0" fontId="31" fillId="0" borderId="0" xfId="0" applyFont="1" applyProtection="1">
      <protection locked="0"/>
    </xf>
    <xf numFmtId="0" fontId="26" fillId="0" borderId="0" xfId="0" applyFont="1" applyBorder="1" applyAlignment="1" applyProtection="1">
      <protection locked="0"/>
    </xf>
    <xf numFmtId="0" fontId="0" fillId="0" borderId="0" xfId="0" applyAlignment="1" applyProtection="1">
      <protection locked="0"/>
    </xf>
    <xf numFmtId="0" fontId="2" fillId="0" borderId="0" xfId="8" applyFont="1" applyFill="1" applyBorder="1" applyAlignment="1" applyProtection="1">
      <alignment horizontal="left" indent="1"/>
      <protection locked="0"/>
    </xf>
    <xf numFmtId="9" fontId="2" fillId="0" borderId="0" xfId="8" applyNumberFormat="1" applyFont="1" applyFill="1" applyBorder="1" applyAlignment="1" applyProtection="1">
      <alignment horizontal="right"/>
      <protection locked="0"/>
    </xf>
    <xf numFmtId="0" fontId="2" fillId="0" borderId="0" xfId="8" applyFont="1" applyFill="1" applyBorder="1" applyAlignment="1" applyProtection="1">
      <alignment horizontal="left"/>
      <protection locked="0"/>
    </xf>
    <xf numFmtId="0" fontId="2" fillId="0" borderId="0" xfId="3" applyFont="1" applyFill="1" applyBorder="1" applyAlignment="1" applyProtection="1">
      <alignment horizontal="left" indent="2"/>
      <protection locked="0"/>
    </xf>
    <xf numFmtId="0" fontId="26" fillId="0" borderId="0" xfId="0" applyFont="1" applyBorder="1" applyAlignment="1" applyProtection="1">
      <alignment vertical="center"/>
      <protection locked="0"/>
    </xf>
    <xf numFmtId="0" fontId="16" fillId="0" borderId="0" xfId="6" applyFont="1" applyFill="1" applyProtection="1">
      <protection locked="0"/>
    </xf>
    <xf numFmtId="0" fontId="10" fillId="0" borderId="0" xfId="0" applyFont="1" applyBorder="1" applyAlignment="1" applyProtection="1">
      <alignment horizontal="center"/>
      <protection locked="0"/>
    </xf>
    <xf numFmtId="0" fontId="26" fillId="0" borderId="0" xfId="0" applyFont="1" applyFill="1" applyBorder="1" applyAlignment="1" applyProtection="1">
      <alignment horizontal="center"/>
      <protection locked="0"/>
    </xf>
    <xf numFmtId="0" fontId="4" fillId="0" borderId="0" xfId="0" applyFont="1" applyBorder="1" applyAlignment="1" applyProtection="1">
      <alignment horizontal="center"/>
      <protection locked="0"/>
    </xf>
    <xf numFmtId="0" fontId="26" fillId="0" borderId="0" xfId="0" applyFont="1" applyBorder="1" applyAlignment="1" applyProtection="1">
      <alignment horizontal="center"/>
      <protection locked="0"/>
    </xf>
    <xf numFmtId="0" fontId="31" fillId="0" borderId="11" xfId="0" applyFont="1" applyBorder="1" applyProtection="1">
      <protection locked="0"/>
    </xf>
    <xf numFmtId="0" fontId="31" fillId="0" borderId="11" xfId="0" applyFont="1" applyBorder="1" applyAlignment="1" applyProtection="1">
      <alignment horizontal="left"/>
      <protection locked="0"/>
    </xf>
    <xf numFmtId="0" fontId="31" fillId="0" borderId="11" xfId="0" applyFont="1" applyBorder="1" applyAlignment="1" applyProtection="1">
      <alignment horizontal="center"/>
      <protection locked="0"/>
    </xf>
    <xf numFmtId="0" fontId="31" fillId="0" borderId="0" xfId="0" applyFont="1" applyBorder="1" applyProtection="1">
      <protection locked="0"/>
    </xf>
    <xf numFmtId="0" fontId="32" fillId="0" borderId="0" xfId="6" applyFont="1" applyFill="1" applyAlignment="1" applyProtection="1">
      <alignment horizontal="left" vertical="center"/>
      <protection locked="0"/>
    </xf>
    <xf numFmtId="0" fontId="32" fillId="0" borderId="0" xfId="0" applyFont="1" applyAlignment="1" applyProtection="1">
      <alignment horizontal="left" vertical="center"/>
      <protection locked="0"/>
    </xf>
    <xf numFmtId="0" fontId="32" fillId="0" borderId="0" xfId="6" applyFont="1" applyFill="1" applyBorder="1" applyAlignment="1" applyProtection="1">
      <alignment horizontal="left" vertical="center"/>
      <protection locked="0"/>
    </xf>
    <xf numFmtId="0" fontId="32" fillId="0" borderId="0" xfId="6" applyFont="1" applyFill="1" applyBorder="1" applyAlignment="1" applyProtection="1">
      <alignment vertical="top"/>
      <protection locked="0"/>
    </xf>
    <xf numFmtId="0" fontId="32" fillId="0" borderId="0" xfId="6" applyFont="1" applyFill="1" applyAlignment="1" applyProtection="1">
      <alignment horizontal="right" vertical="top"/>
      <protection locked="0"/>
    </xf>
    <xf numFmtId="0" fontId="32" fillId="0" borderId="0" xfId="6" applyFont="1" applyFill="1" applyAlignment="1" applyProtection="1">
      <alignment horizontal="left" vertical="top"/>
      <protection locked="0"/>
    </xf>
    <xf numFmtId="0" fontId="32" fillId="0" borderId="0" xfId="6" applyFont="1" applyFill="1" applyProtection="1">
      <protection locked="0"/>
    </xf>
    <xf numFmtId="0" fontId="32" fillId="0" borderId="0" xfId="6" applyFont="1" applyFill="1" applyBorder="1" applyProtection="1">
      <protection locked="0"/>
    </xf>
    <xf numFmtId="0" fontId="16" fillId="0" borderId="5" xfId="0" applyFont="1" applyBorder="1" applyProtection="1">
      <protection locked="0"/>
    </xf>
    <xf numFmtId="0" fontId="32" fillId="0" borderId="0" xfId="0" applyFont="1" applyFill="1" applyBorder="1" applyAlignment="1" applyProtection="1">
      <alignment horizontal="left" vertical="center"/>
      <protection locked="0"/>
    </xf>
    <xf numFmtId="0" fontId="32" fillId="0" borderId="0" xfId="0" applyFont="1" applyBorder="1" applyAlignment="1" applyProtection="1">
      <alignment horizontal="left" vertical="center"/>
      <protection locked="0"/>
    </xf>
    <xf numFmtId="0" fontId="30" fillId="0" borderId="0" xfId="0" applyFont="1" applyAlignment="1" applyProtection="1">
      <protection locked="0"/>
    </xf>
    <xf numFmtId="0" fontId="49" fillId="0" borderId="0" xfId="0" applyFont="1" applyAlignment="1" applyProtection="1">
      <alignment vertical="center"/>
      <protection locked="0"/>
    </xf>
    <xf numFmtId="0" fontId="47" fillId="0" borderId="0" xfId="0" applyFont="1" applyProtection="1">
      <protection locked="0"/>
    </xf>
    <xf numFmtId="0" fontId="37" fillId="0" borderId="0" xfId="0" applyFont="1" applyBorder="1" applyAlignment="1" applyProtection="1">
      <alignment horizontal="center"/>
      <protection locked="0"/>
    </xf>
    <xf numFmtId="0" fontId="37" fillId="0" borderId="0" xfId="0" applyFont="1" applyBorder="1" applyAlignment="1" applyProtection="1">
      <alignment horizontal="left"/>
      <protection locked="0"/>
    </xf>
    <xf numFmtId="0" fontId="47" fillId="0" borderId="0" xfId="0" applyFont="1" applyBorder="1" applyProtection="1">
      <protection locked="0"/>
    </xf>
    <xf numFmtId="0" fontId="63" fillId="0" borderId="0" xfId="0" applyFont="1" applyFill="1" applyAlignment="1" applyProtection="1">
      <alignment horizontal="left" vertical="center"/>
      <protection locked="0"/>
    </xf>
    <xf numFmtId="0" fontId="2" fillId="0" borderId="0" xfId="7" applyFont="1" applyFill="1" applyBorder="1" applyProtection="1">
      <protection locked="0"/>
    </xf>
    <xf numFmtId="0" fontId="16" fillId="0" borderId="0" xfId="0" applyFont="1" applyFill="1" applyBorder="1" applyProtection="1">
      <protection locked="0"/>
    </xf>
    <xf numFmtId="0" fontId="16" fillId="0" borderId="0" xfId="0" applyFont="1" applyFill="1" applyProtection="1">
      <protection locked="0"/>
    </xf>
    <xf numFmtId="0" fontId="26" fillId="0" borderId="5" xfId="0" applyFont="1" applyBorder="1" applyAlignment="1" applyProtection="1">
      <alignment horizontal="center" vertical="center" wrapText="1"/>
      <protection locked="0"/>
    </xf>
    <xf numFmtId="0" fontId="33" fillId="0" borderId="0" xfId="9" applyFont="1" applyFill="1" applyBorder="1" applyAlignment="1" applyProtection="1">
      <alignment horizontal="left" indent="1"/>
      <protection locked="0"/>
    </xf>
    <xf numFmtId="0" fontId="47" fillId="0" borderId="0" xfId="0" applyFont="1" applyFill="1" applyBorder="1" applyAlignment="1" applyProtection="1">
      <alignment horizontal="left"/>
      <protection locked="0"/>
    </xf>
    <xf numFmtId="168" fontId="47" fillId="0" borderId="0" xfId="0" applyNumberFormat="1" applyFont="1" applyFill="1" applyBorder="1" applyAlignment="1" applyProtection="1">
      <alignment horizontal="center"/>
      <protection locked="0"/>
    </xf>
    <xf numFmtId="0" fontId="47" fillId="0" borderId="0" xfId="0" applyFont="1" applyFill="1" applyBorder="1" applyProtection="1">
      <protection locked="0"/>
    </xf>
    <xf numFmtId="0" fontId="47" fillId="0" borderId="0" xfId="0" applyFont="1" applyFill="1" applyProtection="1">
      <protection locked="0"/>
    </xf>
    <xf numFmtId="0" fontId="32" fillId="0" borderId="0" xfId="0" applyFont="1" applyBorder="1" applyProtection="1">
      <protection locked="0"/>
    </xf>
    <xf numFmtId="0" fontId="26" fillId="0" borderId="0" xfId="0" applyFont="1" applyAlignment="1" applyProtection="1">
      <alignment vertical="center"/>
      <protection locked="0"/>
    </xf>
    <xf numFmtId="0" fontId="32" fillId="0" borderId="0" xfId="0" applyFont="1" applyProtection="1">
      <protection locked="0"/>
    </xf>
    <xf numFmtId="0" fontId="26" fillId="0" borderId="0" xfId="0" applyFont="1" applyFill="1" applyAlignment="1" applyProtection="1">
      <alignment vertical="center"/>
      <protection locked="0"/>
    </xf>
    <xf numFmtId="0" fontId="26" fillId="0" borderId="0" xfId="0" applyFont="1" applyFill="1" applyBorder="1" applyAlignment="1" applyProtection="1">
      <alignment horizontal="center" vertical="center"/>
      <protection locked="0"/>
    </xf>
    <xf numFmtId="0" fontId="0" fillId="0" borderId="0" xfId="0" applyFill="1" applyAlignment="1" applyProtection="1">
      <protection locked="0"/>
    </xf>
    <xf numFmtId="0" fontId="32" fillId="0" borderId="0" xfId="0" applyFont="1" applyFill="1" applyProtection="1">
      <protection locked="0"/>
    </xf>
    <xf numFmtId="0" fontId="32" fillId="0" borderId="0" xfId="0" applyFont="1" applyFill="1" applyBorder="1" applyAlignment="1" applyProtection="1">
      <protection locked="0"/>
    </xf>
    <xf numFmtId="0" fontId="32" fillId="0" borderId="0" xfId="0" applyFont="1" applyFill="1" applyBorder="1" applyProtection="1">
      <protection locked="0"/>
    </xf>
    <xf numFmtId="0" fontId="33" fillId="0" borderId="0" xfId="0" applyFont="1" applyFill="1" applyBorder="1" applyAlignment="1" applyProtection="1">
      <protection locked="0"/>
    </xf>
    <xf numFmtId="0" fontId="16" fillId="0" borderId="0" xfId="4" applyFont="1" applyFill="1" applyBorder="1" applyAlignment="1" applyProtection="1">
      <alignment horizontal="left"/>
      <protection locked="0"/>
    </xf>
    <xf numFmtId="3" fontId="62" fillId="0" borderId="0" xfId="0" applyNumberFormat="1" applyFont="1" applyFill="1" applyBorder="1" applyAlignment="1" applyProtection="1">
      <alignment horizontal="left" vertical="center"/>
      <protection locked="0"/>
    </xf>
    <xf numFmtId="0" fontId="16" fillId="0" borderId="0" xfId="0" quotePrefix="1" applyFont="1" applyFill="1" applyBorder="1" applyAlignment="1" applyProtection="1">
      <alignment horizontal="center"/>
      <protection locked="0"/>
    </xf>
    <xf numFmtId="165" fontId="33" fillId="0" borderId="0" xfId="0" applyNumberFormat="1" applyFont="1" applyFill="1" applyBorder="1" applyAlignment="1" applyProtection="1">
      <alignment horizontal="center"/>
      <protection locked="0"/>
    </xf>
    <xf numFmtId="3" fontId="42" fillId="0" borderId="0" xfId="0" applyNumberFormat="1" applyFont="1" applyFill="1" applyBorder="1" applyAlignment="1" applyProtection="1">
      <alignment horizontal="left" vertical="center"/>
      <protection locked="0"/>
    </xf>
    <xf numFmtId="0" fontId="32" fillId="0" borderId="11" xfId="0" applyFont="1" applyBorder="1" applyProtection="1">
      <protection locked="0"/>
    </xf>
    <xf numFmtId="0" fontId="32" fillId="0" borderId="11" xfId="0" applyFont="1" applyBorder="1" applyAlignment="1" applyProtection="1">
      <alignment horizontal="left"/>
      <protection locked="0"/>
    </xf>
    <xf numFmtId="0" fontId="32" fillId="0" borderId="11" xfId="0" applyFont="1" applyBorder="1" applyAlignment="1" applyProtection="1">
      <alignment horizontal="center"/>
      <protection locked="0"/>
    </xf>
    <xf numFmtId="0" fontId="26" fillId="0" borderId="5" xfId="0" applyFont="1" applyBorder="1" applyAlignment="1" applyProtection="1">
      <alignment vertical="center"/>
    </xf>
    <xf numFmtId="166" fontId="16" fillId="0" borderId="5" xfId="0" applyNumberFormat="1" applyFont="1" applyBorder="1" applyAlignment="1" applyProtection="1">
      <alignment horizontal="center" vertical="center"/>
    </xf>
    <xf numFmtId="0" fontId="26" fillId="0" borderId="5" xfId="0" applyFont="1" applyBorder="1" applyAlignment="1" applyProtection="1">
      <alignment horizontal="left" wrapText="1"/>
    </xf>
    <xf numFmtId="0" fontId="43" fillId="0" borderId="5" xfId="0" applyNumberFormat="1" applyFont="1" applyBorder="1" applyAlignment="1" applyProtection="1">
      <alignment horizontal="center"/>
    </xf>
    <xf numFmtId="0" fontId="16" fillId="0" borderId="5" xfId="0" applyNumberFormat="1" applyFont="1" applyBorder="1" applyAlignment="1" applyProtection="1">
      <alignment horizontal="center"/>
    </xf>
    <xf numFmtId="165" fontId="16" fillId="0" borderId="5" xfId="0" applyNumberFormat="1" applyFont="1" applyBorder="1" applyAlignment="1" applyProtection="1">
      <alignment horizontal="center" vertical="center"/>
    </xf>
    <xf numFmtId="0" fontId="31" fillId="0" borderId="0" xfId="0" applyFont="1" applyAlignment="1" applyProtection="1">
      <alignment horizontal="left"/>
    </xf>
    <xf numFmtId="0" fontId="31" fillId="0" borderId="0" xfId="0" applyFont="1" applyAlignment="1" applyProtection="1">
      <alignment horizontal="center"/>
    </xf>
    <xf numFmtId="0" fontId="31" fillId="0" borderId="0" xfId="0" applyFont="1" applyProtection="1"/>
    <xf numFmtId="0" fontId="10" fillId="0" borderId="0" xfId="0" applyFont="1" applyBorder="1" applyAlignment="1" applyProtection="1">
      <alignment horizontal="left"/>
    </xf>
    <xf numFmtId="0" fontId="16" fillId="0" borderId="0" xfId="0" applyFont="1" applyAlignment="1" applyProtection="1">
      <alignment horizontal="left" indent="2"/>
    </xf>
    <xf numFmtId="0" fontId="32" fillId="0" borderId="0" xfId="0" applyFont="1" applyAlignment="1" applyProtection="1">
      <alignment horizontal="left" indent="2"/>
    </xf>
    <xf numFmtId="0" fontId="31" fillId="0" borderId="11" xfId="0" applyFont="1" applyBorder="1" applyProtection="1"/>
    <xf numFmtId="0" fontId="31" fillId="0" borderId="11" xfId="0" applyFont="1" applyBorder="1" applyAlignment="1" applyProtection="1">
      <alignment horizontal="left"/>
    </xf>
    <xf numFmtId="0" fontId="32" fillId="0" borderId="0" xfId="0" applyFont="1" applyAlignment="1" applyProtection="1">
      <alignment horizontal="left" vertical="center"/>
    </xf>
    <xf numFmtId="0" fontId="16" fillId="0" borderId="0" xfId="0" quotePrefix="1" applyFont="1" applyAlignment="1" applyProtection="1">
      <alignment horizontal="left"/>
    </xf>
    <xf numFmtId="0" fontId="31" fillId="0" borderId="11" xfId="0" applyFont="1" applyBorder="1" applyAlignment="1" applyProtection="1">
      <alignment horizontal="center"/>
    </xf>
    <xf numFmtId="0" fontId="26" fillId="0" borderId="0" xfId="0" applyFont="1" applyBorder="1" applyAlignment="1" applyProtection="1">
      <alignment horizontal="center"/>
    </xf>
    <xf numFmtId="0" fontId="26" fillId="0" borderId="0" xfId="0" applyFont="1" applyBorder="1" applyAlignment="1" applyProtection="1">
      <alignment vertical="center"/>
    </xf>
    <xf numFmtId="0" fontId="26" fillId="0" borderId="5" xfId="0" applyFont="1" applyBorder="1" applyAlignment="1" applyProtection="1">
      <alignment horizontal="left" vertical="center"/>
    </xf>
    <xf numFmtId="0" fontId="27" fillId="0" borderId="5" xfId="0" applyFont="1" applyBorder="1" applyAlignment="1" applyProtection="1">
      <alignment vertical="center"/>
    </xf>
    <xf numFmtId="0" fontId="16" fillId="0" borderId="5" xfId="0" applyFont="1" applyBorder="1" applyAlignment="1" applyProtection="1">
      <alignment vertical="center"/>
    </xf>
    <xf numFmtId="165" fontId="16" fillId="0" borderId="5" xfId="0" applyNumberFormat="1" applyFont="1" applyBorder="1" applyAlignment="1" applyProtection="1">
      <alignment horizontal="center"/>
    </xf>
    <xf numFmtId="0" fontId="31" fillId="0" borderId="5" xfId="0" applyFont="1" applyBorder="1" applyProtection="1"/>
    <xf numFmtId="0" fontId="16" fillId="0" borderId="5" xfId="0" applyFont="1" applyBorder="1" applyProtection="1"/>
    <xf numFmtId="0" fontId="16" fillId="0" borderId="5" xfId="0" applyNumberFormat="1" applyFont="1" applyBorder="1" applyAlignment="1" applyProtection="1">
      <alignment horizontal="center" vertical="center"/>
    </xf>
    <xf numFmtId="9" fontId="16" fillId="0" borderId="5" xfId="0" applyNumberFormat="1" applyFont="1" applyBorder="1" applyAlignment="1" applyProtection="1">
      <alignment horizontal="center" vertical="center"/>
    </xf>
    <xf numFmtId="0" fontId="26" fillId="0" borderId="5" xfId="0" applyFont="1" applyBorder="1" applyAlignment="1" applyProtection="1">
      <alignment horizontal="center" vertical="center" wrapText="1"/>
    </xf>
    <xf numFmtId="2" fontId="16" fillId="0" borderId="5" xfId="0" applyNumberFormat="1" applyFont="1" applyBorder="1" applyAlignment="1" applyProtection="1">
      <alignment horizontal="center"/>
    </xf>
    <xf numFmtId="174" fontId="16" fillId="0" borderId="5" xfId="0" applyNumberFormat="1" applyFont="1" applyBorder="1" applyAlignment="1" applyProtection="1">
      <alignment horizontal="center"/>
    </xf>
    <xf numFmtId="168" fontId="47" fillId="0" borderId="0" xfId="1" applyNumberFormat="1" applyFont="1" applyFill="1" applyBorder="1" applyAlignment="1" applyProtection="1">
      <alignment horizontal="center"/>
    </xf>
    <xf numFmtId="0" fontId="26" fillId="0" borderId="5" xfId="0" applyFont="1" applyFill="1" applyBorder="1" applyAlignment="1" applyProtection="1">
      <alignment horizontal="center" vertical="center" wrapText="1"/>
    </xf>
    <xf numFmtId="3" fontId="16" fillId="0" borderId="5" xfId="0" applyNumberFormat="1" applyFont="1" applyBorder="1" applyAlignment="1" applyProtection="1">
      <alignment horizontal="center"/>
    </xf>
    <xf numFmtId="0" fontId="64" fillId="0" borderId="0" xfId="0" applyFont="1" applyFill="1" applyBorder="1" applyProtection="1"/>
    <xf numFmtId="0" fontId="64" fillId="0" borderId="0" xfId="0" applyFont="1" applyProtection="1"/>
    <xf numFmtId="0" fontId="16" fillId="0" borderId="0" xfId="0" applyFont="1" applyFill="1" applyBorder="1" applyAlignment="1" applyProtection="1">
      <alignment horizontal="right" indent="1"/>
    </xf>
    <xf numFmtId="0" fontId="44" fillId="0" borderId="0" xfId="2" applyFont="1" applyAlignment="1" applyProtection="1">
      <alignment horizontal="left"/>
    </xf>
    <xf numFmtId="0" fontId="61" fillId="0" borderId="0" xfId="0" applyFont="1" applyBorder="1" applyAlignment="1" applyProtection="1">
      <alignment horizontal="center" wrapText="1"/>
    </xf>
    <xf numFmtId="167" fontId="65" fillId="0" borderId="0" xfId="0" applyNumberFormat="1" applyFont="1" applyFill="1" applyAlignment="1" applyProtection="1">
      <alignment horizontal="left"/>
    </xf>
    <xf numFmtId="0" fontId="66" fillId="0" borderId="0" xfId="0" applyNumberFormat="1" applyFont="1" applyFill="1" applyAlignment="1" applyProtection="1">
      <alignment horizontal="right"/>
    </xf>
    <xf numFmtId="0" fontId="64" fillId="0" borderId="0" xfId="0" quotePrefix="1" applyFont="1" applyAlignment="1" applyProtection="1">
      <alignment horizontal="left"/>
    </xf>
    <xf numFmtId="3" fontId="69" fillId="0" borderId="0" xfId="6" applyNumberFormat="1" applyFont="1" applyFill="1" applyProtection="1"/>
    <xf numFmtId="3" fontId="66" fillId="0" borderId="0" xfId="0" applyNumberFormat="1" applyFont="1" applyFill="1" applyAlignment="1" applyProtection="1">
      <alignment horizontal="right"/>
    </xf>
    <xf numFmtId="3" fontId="68" fillId="0" borderId="0" xfId="6" applyNumberFormat="1" applyFont="1" applyFill="1" applyProtection="1"/>
    <xf numFmtId="170" fontId="16" fillId="0" borderId="0" xfId="0" applyNumberFormat="1" applyFont="1" applyFill="1" applyBorder="1" applyAlignment="1" applyProtection="1">
      <alignment horizontal="center"/>
    </xf>
    <xf numFmtId="169" fontId="16" fillId="2" borderId="0" xfId="0" applyNumberFormat="1" applyFont="1" applyFill="1" applyBorder="1" applyAlignment="1" applyProtection="1">
      <alignment horizontal="center" vertical="center"/>
      <protection locked="0"/>
    </xf>
    <xf numFmtId="4" fontId="16" fillId="2" borderId="0" xfId="0" applyNumberFormat="1" applyFont="1" applyFill="1" applyBorder="1" applyAlignment="1" applyProtection="1">
      <alignment horizontal="center" vertical="center"/>
      <protection locked="0"/>
    </xf>
    <xf numFmtId="166" fontId="16" fillId="2" borderId="0" xfId="0" applyNumberFormat="1" applyFont="1" applyFill="1" applyBorder="1" applyAlignment="1" applyProtection="1">
      <alignment horizontal="center" vertical="center"/>
      <protection locked="0"/>
    </xf>
    <xf numFmtId="3" fontId="16" fillId="2" borderId="0" xfId="0" applyNumberFormat="1" applyFont="1" applyFill="1" applyBorder="1" applyAlignment="1" applyProtection="1">
      <alignment horizontal="center" vertical="center"/>
      <protection locked="0"/>
    </xf>
    <xf numFmtId="0" fontId="14" fillId="0" borderId="0" xfId="0" applyFont="1" applyProtection="1"/>
    <xf numFmtId="168" fontId="16" fillId="0" borderId="0" xfId="1" applyNumberFormat="1" applyFont="1" applyBorder="1" applyAlignment="1" applyProtection="1">
      <alignment horizontal="center"/>
    </xf>
    <xf numFmtId="0" fontId="38" fillId="0" borderId="0" xfId="0" applyFont="1" applyProtection="1"/>
    <xf numFmtId="3" fontId="50" fillId="0" borderId="0" xfId="0" applyNumberFormat="1" applyFont="1" applyFill="1" applyBorder="1" applyAlignment="1" applyProtection="1">
      <alignment horizontal="right" vertical="top"/>
    </xf>
    <xf numFmtId="0" fontId="9" fillId="0" borderId="11" xfId="0" applyFont="1" applyBorder="1" applyProtection="1"/>
    <xf numFmtId="0" fontId="10" fillId="0" borderId="11" xfId="0" applyFont="1" applyBorder="1" applyAlignment="1" applyProtection="1">
      <alignment horizontal="left"/>
    </xf>
    <xf numFmtId="0" fontId="10" fillId="0" borderId="11" xfId="0" applyFont="1" applyBorder="1" applyAlignment="1" applyProtection="1">
      <alignment horizontal="center"/>
    </xf>
    <xf numFmtId="0" fontId="10" fillId="0" borderId="11" xfId="0" applyFont="1" applyBorder="1" applyProtection="1"/>
    <xf numFmtId="0" fontId="16" fillId="0" borderId="0" xfId="0" applyFont="1" applyAlignment="1" applyProtection="1"/>
    <xf numFmtId="0" fontId="15" fillId="0" borderId="0" xfId="0" applyFont="1" applyAlignment="1" applyProtection="1"/>
    <xf numFmtId="0" fontId="16" fillId="0" borderId="0" xfId="0" applyFont="1" applyAlignment="1" applyProtection="1">
      <alignment horizontal="center"/>
    </xf>
    <xf numFmtId="0" fontId="11" fillId="0" borderId="0" xfId="0" applyFont="1" applyAlignment="1" applyProtection="1">
      <alignment horizontal="left"/>
      <protection locked="0"/>
    </xf>
    <xf numFmtId="0" fontId="16" fillId="0" borderId="0" xfId="0" applyFont="1" applyBorder="1" applyAlignment="1" applyProtection="1">
      <alignment vertical="center"/>
    </xf>
    <xf numFmtId="0" fontId="32" fillId="0" borderId="0" xfId="0" applyFont="1" applyAlignment="1" applyProtection="1">
      <alignment horizontal="left" indent="1"/>
    </xf>
    <xf numFmtId="0" fontId="26" fillId="0" borderId="5" xfId="0" applyFont="1" applyFill="1" applyBorder="1" applyAlignment="1" applyProtection="1">
      <alignment horizontal="left" vertical="center"/>
    </xf>
    <xf numFmtId="0" fontId="0" fillId="0" borderId="0" xfId="0" applyAlignment="1"/>
    <xf numFmtId="0" fontId="44" fillId="0" borderId="0" xfId="2" applyFont="1" applyAlignment="1" applyProtection="1">
      <alignment horizontal="left"/>
    </xf>
    <xf numFmtId="167" fontId="76" fillId="0" borderId="0" xfId="0" applyNumberFormat="1" applyFont="1" applyFill="1" applyAlignment="1" applyProtection="1">
      <alignment horizontal="left"/>
    </xf>
    <xf numFmtId="3" fontId="78" fillId="0" borderId="0" xfId="0" applyNumberFormat="1" applyFont="1" applyFill="1" applyAlignment="1" applyProtection="1">
      <alignment horizontal="right"/>
    </xf>
    <xf numFmtId="3" fontId="79" fillId="0" borderId="0" xfId="6" applyNumberFormat="1" applyFont="1" applyFill="1" applyProtection="1"/>
    <xf numFmtId="0" fontId="73" fillId="0" borderId="0" xfId="6" applyFont="1" applyFill="1" applyProtection="1"/>
    <xf numFmtId="0" fontId="83" fillId="0" borderId="0" xfId="9" applyFont="1" applyBorder="1" applyProtection="1"/>
    <xf numFmtId="166" fontId="9" fillId="0" borderId="5" xfId="0" applyNumberFormat="1" applyFont="1" applyBorder="1" applyAlignment="1" applyProtection="1">
      <alignment horizontal="center" vertical="center"/>
    </xf>
    <xf numFmtId="0" fontId="32" fillId="0" borderId="0" xfId="0" applyFont="1" applyAlignment="1" applyProtection="1">
      <alignment horizontal="left"/>
    </xf>
    <xf numFmtId="166" fontId="10" fillId="0" borderId="5" xfId="0" applyNumberFormat="1" applyFont="1" applyBorder="1" applyAlignment="1" applyProtection="1">
      <alignment horizontal="center" vertical="center"/>
    </xf>
    <xf numFmtId="0" fontId="26" fillId="0" borderId="5" xfId="0" applyFont="1" applyBorder="1" applyAlignment="1" applyProtection="1">
      <alignment horizontal="center" vertical="center" wrapText="1"/>
    </xf>
    <xf numFmtId="3" fontId="16" fillId="0" borderId="5" xfId="0" applyNumberFormat="1" applyFont="1" applyFill="1" applyBorder="1" applyAlignment="1" applyProtection="1">
      <alignment horizontal="center" vertical="center"/>
    </xf>
    <xf numFmtId="3" fontId="16" fillId="0" borderId="5" xfId="0" applyNumberFormat="1" applyFont="1" applyBorder="1" applyAlignment="1" applyProtection="1">
      <alignment horizontal="center" vertical="center"/>
    </xf>
    <xf numFmtId="0" fontId="84" fillId="0" borderId="0" xfId="0" applyFont="1" applyAlignment="1" applyProtection="1">
      <alignment vertical="center"/>
      <protection locked="0"/>
    </xf>
    <xf numFmtId="165" fontId="16" fillId="0" borderId="5" xfId="0" applyNumberFormat="1" applyFont="1" applyFill="1" applyBorder="1" applyAlignment="1" applyProtection="1">
      <alignment horizontal="center" vertical="center"/>
    </xf>
    <xf numFmtId="0" fontId="85" fillId="0" borderId="0" xfId="0" applyFont="1" applyAlignment="1" applyProtection="1">
      <alignment vertical="center"/>
      <protection locked="0"/>
    </xf>
    <xf numFmtId="166" fontId="16" fillId="6" borderId="5" xfId="6" applyNumberFormat="1" applyFont="1" applyFill="1" applyBorder="1" applyAlignment="1" applyProtection="1">
      <alignment horizontal="center" vertical="center"/>
      <protection locked="0"/>
    </xf>
    <xf numFmtId="3" fontId="16" fillId="6" borderId="5" xfId="6" applyNumberFormat="1" applyFont="1" applyFill="1" applyBorder="1" applyAlignment="1" applyProtection="1">
      <alignment horizontal="center"/>
      <protection locked="0"/>
    </xf>
    <xf numFmtId="9" fontId="16" fillId="6" borderId="5" xfId="8" applyNumberFormat="1" applyFont="1" applyFill="1" applyBorder="1" applyAlignment="1" applyProtection="1">
      <alignment horizontal="center"/>
      <protection locked="0"/>
    </xf>
    <xf numFmtId="0" fontId="16" fillId="0" borderId="0" xfId="0" applyNumberFormat="1" applyFont="1" applyBorder="1" applyAlignment="1" applyProtection="1">
      <alignment horizontal="center" vertical="center"/>
    </xf>
    <xf numFmtId="0" fontId="16" fillId="0" borderId="0" xfId="0" applyFont="1" applyFill="1" applyBorder="1" applyAlignment="1" applyProtection="1">
      <alignment horizontal="center"/>
    </xf>
    <xf numFmtId="166" fontId="16" fillId="0" borderId="0" xfId="0" applyNumberFormat="1" applyFont="1" applyFill="1" applyBorder="1" applyAlignment="1" applyProtection="1">
      <alignment horizontal="center" vertical="center"/>
    </xf>
    <xf numFmtId="0" fontId="16" fillId="0" borderId="5" xfId="0" applyNumberFormat="1" applyFont="1" applyFill="1" applyBorder="1" applyAlignment="1" applyProtection="1">
      <alignment horizontal="left" vertical="center" wrapText="1" indent="2"/>
    </xf>
    <xf numFmtId="0" fontId="16" fillId="0" borderId="0" xfId="0" applyNumberFormat="1" applyFont="1" applyFill="1" applyBorder="1" applyAlignment="1" applyProtection="1">
      <alignment horizontal="left" vertical="center" wrapText="1" indent="2"/>
    </xf>
    <xf numFmtId="0" fontId="87" fillId="0" borderId="0" xfId="0" applyFont="1" applyAlignment="1" applyProtection="1">
      <alignment vertical="center"/>
      <protection locked="0"/>
    </xf>
    <xf numFmtId="0" fontId="4" fillId="0" borderId="0" xfId="9" applyFont="1" applyFill="1" applyBorder="1" applyAlignment="1" applyProtection="1">
      <alignment horizontal="center" wrapText="1"/>
    </xf>
    <xf numFmtId="0" fontId="26" fillId="0" borderId="1" xfId="0" applyFont="1" applyFill="1" applyBorder="1" applyAlignment="1" applyProtection="1">
      <alignment horizontal="center" vertical="center" wrapText="1"/>
    </xf>
    <xf numFmtId="3" fontId="16" fillId="0" borderId="5" xfId="0" applyNumberFormat="1"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5" fontId="16" fillId="0" borderId="5" xfId="0" applyNumberFormat="1" applyFont="1" applyFill="1" applyBorder="1" applyAlignment="1" applyProtection="1">
      <alignment horizontal="center"/>
    </xf>
    <xf numFmtId="3" fontId="4" fillId="2" borderId="28" xfId="9" applyNumberFormat="1" applyFont="1" applyFill="1" applyBorder="1" applyAlignment="1" applyProtection="1">
      <alignment horizontal="center"/>
      <protection locked="0"/>
    </xf>
    <xf numFmtId="38" fontId="16" fillId="3" borderId="28" xfId="10" applyNumberFormat="1" applyFont="1" applyFill="1" applyBorder="1" applyAlignment="1" applyProtection="1">
      <alignment horizontal="center" vertical="center"/>
    </xf>
    <xf numFmtId="6" fontId="16" fillId="3" borderId="28" xfId="10" applyNumberFormat="1" applyFont="1" applyFill="1" applyBorder="1" applyAlignment="1" applyProtection="1">
      <alignment horizontal="center" vertical="center"/>
    </xf>
    <xf numFmtId="9" fontId="16" fillId="3" borderId="28" xfId="10" applyNumberFormat="1" applyFont="1" applyFill="1" applyBorder="1" applyAlignment="1" applyProtection="1">
      <alignment horizontal="center" vertical="center"/>
    </xf>
    <xf numFmtId="0" fontId="16" fillId="3" borderId="28" xfId="10" applyNumberFormat="1" applyFont="1" applyFill="1" applyBorder="1" applyAlignment="1" applyProtection="1">
      <alignment horizontal="center" vertical="center"/>
    </xf>
    <xf numFmtId="3" fontId="16" fillId="2" borderId="28" xfId="0" applyNumberFormat="1" applyFont="1" applyFill="1" applyBorder="1" applyAlignment="1" applyProtection="1">
      <alignment horizontal="center" vertical="center"/>
    </xf>
    <xf numFmtId="38" fontId="16" fillId="2" borderId="28" xfId="10" applyNumberFormat="1" applyFont="1" applyFill="1" applyBorder="1" applyAlignment="1" applyProtection="1">
      <alignment horizontal="center" vertical="center"/>
    </xf>
    <xf numFmtId="38" fontId="16" fillId="2" borderId="28" xfId="0" applyNumberFormat="1" applyFont="1" applyFill="1" applyBorder="1" applyAlignment="1" applyProtection="1">
      <alignment horizontal="center" vertical="center"/>
    </xf>
    <xf numFmtId="6" fontId="16" fillId="2" borderId="28" xfId="0" applyNumberFormat="1" applyFont="1" applyFill="1" applyBorder="1" applyAlignment="1" applyProtection="1">
      <alignment horizontal="center" vertical="center"/>
    </xf>
    <xf numFmtId="9" fontId="16" fillId="2" borderId="28" xfId="0" applyNumberFormat="1" applyFont="1" applyFill="1" applyBorder="1" applyAlignment="1" applyProtection="1">
      <alignment horizontal="center" vertical="center"/>
    </xf>
    <xf numFmtId="9" fontId="16" fillId="3" borderId="28" xfId="10" quotePrefix="1" applyNumberFormat="1" applyFont="1" applyFill="1" applyBorder="1" applyAlignment="1" applyProtection="1">
      <alignment horizontal="center" vertical="center"/>
    </xf>
    <xf numFmtId="3" fontId="16" fillId="2" borderId="28" xfId="0" quotePrefix="1" applyNumberFormat="1" applyFont="1" applyFill="1" applyBorder="1" applyAlignment="1" applyProtection="1">
      <alignment horizontal="center" vertical="center"/>
    </xf>
    <xf numFmtId="0" fontId="16" fillId="0" borderId="5" xfId="9" applyFont="1" applyFill="1" applyBorder="1" applyAlignment="1" applyProtection="1">
      <alignment horizontal="left" indent="1"/>
    </xf>
    <xf numFmtId="166" fontId="16" fillId="0" borderId="5" xfId="0" applyNumberFormat="1" applyFont="1" applyFill="1" applyBorder="1" applyAlignment="1" applyProtection="1">
      <alignment horizontal="center" vertical="center"/>
    </xf>
    <xf numFmtId="3" fontId="16" fillId="0" borderId="5" xfId="0" applyNumberFormat="1" applyFont="1" applyFill="1" applyBorder="1" applyAlignment="1" applyProtection="1">
      <alignment horizontal="center"/>
    </xf>
    <xf numFmtId="0" fontId="64" fillId="0" borderId="0" xfId="0" applyFont="1" applyAlignment="1" applyProtection="1">
      <alignment horizontal="left"/>
    </xf>
    <xf numFmtId="0" fontId="26" fillId="0" borderId="5" xfId="0" applyFont="1" applyBorder="1" applyAlignment="1" applyProtection="1">
      <alignment vertical="center"/>
    </xf>
    <xf numFmtId="0" fontId="0" fillId="0" borderId="5" xfId="0" applyBorder="1" applyAlignment="1" applyProtection="1"/>
    <xf numFmtId="0" fontId="0" fillId="0" borderId="5" xfId="0" applyFill="1" applyBorder="1" applyAlignment="1" applyProtection="1"/>
    <xf numFmtId="0" fontId="26" fillId="0" borderId="5" xfId="0" applyFont="1" applyFill="1" applyBorder="1" applyAlignment="1" applyProtection="1">
      <alignment vertical="center"/>
    </xf>
    <xf numFmtId="0" fontId="26" fillId="0" borderId="5" xfId="0" applyFont="1" applyBorder="1" applyAlignment="1" applyProtection="1"/>
    <xf numFmtId="0" fontId="26" fillId="0" borderId="5" xfId="9" applyFont="1" applyFill="1" applyBorder="1" applyAlignment="1" applyProtection="1">
      <alignment horizontal="center"/>
    </xf>
    <xf numFmtId="0" fontId="10" fillId="0" borderId="5" xfId="0" applyFont="1" applyBorder="1" applyAlignment="1" applyProtection="1">
      <alignment horizontal="left"/>
    </xf>
    <xf numFmtId="3" fontId="16" fillId="0" borderId="5" xfId="0" applyNumberFormat="1" applyFont="1" applyBorder="1" applyAlignment="1" applyProtection="1">
      <alignment horizontal="center" vertical="center"/>
    </xf>
    <xf numFmtId="3" fontId="16" fillId="0" borderId="5" xfId="0" applyNumberFormat="1" applyFont="1" applyFill="1" applyBorder="1" applyAlignment="1" applyProtection="1">
      <alignment horizontal="center" vertical="center"/>
    </xf>
    <xf numFmtId="0" fontId="26" fillId="0" borderId="5" xfId="6" applyFont="1" applyFill="1" applyBorder="1" applyAlignment="1" applyProtection="1">
      <alignment horizontal="center"/>
    </xf>
    <xf numFmtId="0" fontId="0" fillId="0" borderId="0" xfId="0" applyAlignment="1" applyProtection="1"/>
    <xf numFmtId="0" fontId="16" fillId="6" borderId="5" xfId="6" applyFont="1" applyFill="1" applyBorder="1" applyAlignment="1" applyProtection="1">
      <alignment horizontal="center"/>
      <protection locked="0"/>
    </xf>
    <xf numFmtId="9" fontId="16" fillId="6" borderId="5" xfId="6" applyNumberFormat="1" applyFont="1" applyFill="1" applyBorder="1" applyAlignment="1" applyProtection="1">
      <alignment horizontal="center"/>
      <protection locked="0"/>
    </xf>
    <xf numFmtId="0" fontId="16" fillId="6" borderId="5" xfId="8" applyFont="1" applyFill="1" applyBorder="1" applyAlignment="1" applyProtection="1">
      <alignment horizontal="center"/>
      <protection locked="0"/>
    </xf>
    <xf numFmtId="3" fontId="16" fillId="6" borderId="5" xfId="0" applyNumberFormat="1" applyFont="1" applyFill="1" applyBorder="1" applyAlignment="1" applyProtection="1">
      <alignment horizontal="center"/>
      <protection locked="0"/>
    </xf>
    <xf numFmtId="0" fontId="87" fillId="0" borderId="0" xfId="0" applyFont="1" applyAlignment="1" applyProtection="1">
      <alignment vertical="center"/>
    </xf>
    <xf numFmtId="0" fontId="16" fillId="0" borderId="0" xfId="6" applyFont="1" applyFill="1" applyProtection="1"/>
    <xf numFmtId="0" fontId="16" fillId="0" borderId="0" xfId="6" applyFont="1" applyFill="1" applyBorder="1" applyProtection="1"/>
    <xf numFmtId="0" fontId="35" fillId="0" borderId="0" xfId="8" applyFont="1" applyFill="1" applyBorder="1" applyAlignment="1" applyProtection="1">
      <alignment horizontal="left" indent="1"/>
    </xf>
    <xf numFmtId="3" fontId="35" fillId="0" borderId="0" xfId="8" applyNumberFormat="1" applyFont="1" applyFill="1" applyBorder="1" applyProtection="1"/>
    <xf numFmtId="0" fontId="35" fillId="0" borderId="0" xfId="8" applyFont="1" applyFill="1" applyBorder="1" applyAlignment="1" applyProtection="1">
      <alignment horizontal="left"/>
    </xf>
    <xf numFmtId="0" fontId="35" fillId="0" borderId="0" xfId="3" applyFont="1" applyBorder="1" applyAlignment="1" applyProtection="1">
      <alignment horizontal="left" indent="2"/>
    </xf>
    <xf numFmtId="0" fontId="10" fillId="0" borderId="0" xfId="0" applyFont="1" applyBorder="1" applyAlignment="1" applyProtection="1">
      <alignment horizontal="center"/>
    </xf>
    <xf numFmtId="0" fontId="26" fillId="0" borderId="0" xfId="0" applyFont="1" applyFill="1" applyBorder="1" applyAlignment="1" applyProtection="1">
      <alignment horizontal="center"/>
    </xf>
    <xf numFmtId="0" fontId="4" fillId="0" borderId="0" xfId="0" applyFont="1" applyBorder="1" applyAlignment="1" applyProtection="1">
      <alignment horizontal="center"/>
    </xf>
    <xf numFmtId="0" fontId="2" fillId="0" borderId="0" xfId="8" applyFont="1" applyFill="1" applyBorder="1" applyAlignment="1" applyProtection="1">
      <alignment horizontal="left" indent="1"/>
    </xf>
    <xf numFmtId="9" fontId="2" fillId="0" borderId="0" xfId="8" applyNumberFormat="1" applyFont="1" applyFill="1" applyBorder="1" applyAlignment="1" applyProtection="1">
      <alignment horizontal="right"/>
    </xf>
    <xf numFmtId="0" fontId="2" fillId="0" borderId="0" xfId="8" applyFont="1" applyFill="1" applyBorder="1" applyAlignment="1" applyProtection="1">
      <alignment horizontal="left"/>
    </xf>
    <xf numFmtId="0" fontId="2" fillId="0" borderId="0" xfId="3" applyFont="1" applyFill="1" applyBorder="1" applyAlignment="1" applyProtection="1">
      <alignment horizontal="left" indent="2"/>
    </xf>
    <xf numFmtId="0" fontId="57" fillId="0" borderId="0" xfId="8" applyFont="1" applyFill="1" applyBorder="1" applyAlignment="1" applyProtection="1">
      <alignment horizontal="left" indent="1"/>
    </xf>
    <xf numFmtId="0" fontId="16" fillId="0" borderId="5" xfId="0" applyFont="1" applyFill="1" applyBorder="1" applyAlignment="1" applyProtection="1">
      <alignment wrapText="1"/>
    </xf>
    <xf numFmtId="0" fontId="27" fillId="0" borderId="5" xfId="8" applyFont="1" applyFill="1" applyBorder="1" applyAlignment="1" applyProtection="1">
      <alignment horizontal="left"/>
    </xf>
    <xf numFmtId="0" fontId="16" fillId="0" borderId="5" xfId="3" applyFont="1" applyFill="1" applyBorder="1" applyAlignment="1" applyProtection="1">
      <alignment horizontal="left" indent="2"/>
    </xf>
    <xf numFmtId="0" fontId="58" fillId="0" borderId="0" xfId="6" applyFont="1" applyFill="1" applyBorder="1" applyProtection="1"/>
    <xf numFmtId="0" fontId="32" fillId="0" borderId="0" xfId="6" applyFont="1" applyFill="1" applyBorder="1" applyProtection="1"/>
    <xf numFmtId="0" fontId="32" fillId="0" borderId="0" xfId="6" applyFont="1" applyFill="1" applyProtection="1"/>
    <xf numFmtId="0" fontId="56" fillId="0" borderId="0" xfId="8" applyFont="1" applyFill="1" applyBorder="1" applyAlignment="1" applyProtection="1">
      <alignment horizontal="left" indent="1"/>
    </xf>
    <xf numFmtId="9" fontId="56" fillId="0" borderId="0" xfId="8" applyNumberFormat="1" applyFont="1" applyFill="1" applyBorder="1" applyAlignment="1" applyProtection="1">
      <alignment horizontal="right"/>
    </xf>
    <xf numFmtId="0" fontId="56" fillId="0" borderId="0" xfId="8" applyFont="1" applyFill="1" applyBorder="1" applyAlignment="1" applyProtection="1">
      <alignment horizontal="left"/>
    </xf>
    <xf numFmtId="0" fontId="56" fillId="0" borderId="0" xfId="3" applyFont="1" applyFill="1" applyBorder="1" applyAlignment="1" applyProtection="1">
      <alignment horizontal="left" indent="2"/>
    </xf>
    <xf numFmtId="164" fontId="27" fillId="0" borderId="0" xfId="8" applyNumberFormat="1" applyFont="1" applyFill="1" applyBorder="1" applyAlignment="1" applyProtection="1">
      <alignment horizontal="center"/>
    </xf>
    <xf numFmtId="38" fontId="27" fillId="0" borderId="0" xfId="8" applyNumberFormat="1" applyFont="1" applyFill="1" applyBorder="1" applyAlignment="1" applyProtection="1">
      <alignment horizontal="left"/>
    </xf>
    <xf numFmtId="164" fontId="27" fillId="0" borderId="0" xfId="3" applyNumberFormat="1" applyFont="1" applyFill="1" applyBorder="1" applyAlignment="1" applyProtection="1">
      <alignment horizontal="center"/>
    </xf>
    <xf numFmtId="0" fontId="27" fillId="0" borderId="0" xfId="3" applyFont="1" applyBorder="1" applyAlignment="1" applyProtection="1">
      <alignment horizontal="left"/>
    </xf>
    <xf numFmtId="0" fontId="27" fillId="0" borderId="0" xfId="6" applyFont="1" applyFill="1" applyBorder="1" applyProtection="1"/>
    <xf numFmtId="38" fontId="16" fillId="0" borderId="0" xfId="8" applyNumberFormat="1" applyFont="1" applyFill="1" applyBorder="1" applyAlignment="1" applyProtection="1">
      <alignment horizontal="left"/>
    </xf>
    <xf numFmtId="0" fontId="16" fillId="0" borderId="0" xfId="8" applyFont="1" applyFill="1" applyBorder="1" applyProtection="1"/>
    <xf numFmtId="164" fontId="16" fillId="0" borderId="0" xfId="8" applyNumberFormat="1" applyFont="1" applyFill="1" applyBorder="1" applyProtection="1"/>
    <xf numFmtId="0" fontId="16" fillId="0" borderId="0" xfId="3" applyFont="1" applyBorder="1" applyAlignment="1" applyProtection="1">
      <alignment horizontal="left" indent="2"/>
    </xf>
    <xf numFmtId="167" fontId="16" fillId="0" borderId="0" xfId="8" applyNumberFormat="1" applyFont="1" applyFill="1" applyBorder="1" applyProtection="1"/>
    <xf numFmtId="3" fontId="4" fillId="0" borderId="0" xfId="0" applyNumberFormat="1" applyFont="1" applyBorder="1" applyAlignment="1" applyProtection="1">
      <alignment horizontal="center"/>
    </xf>
    <xf numFmtId="0" fontId="16" fillId="0" borderId="0" xfId="0" applyFont="1" applyBorder="1" applyAlignment="1" applyProtection="1">
      <alignment horizontal="left" vertical="center" indent="1"/>
    </xf>
    <xf numFmtId="0" fontId="31" fillId="0" borderId="0" xfId="0" applyFont="1" applyBorder="1" applyProtection="1"/>
    <xf numFmtId="0" fontId="32" fillId="0" borderId="0" xfId="0" applyFont="1" applyBorder="1" applyAlignment="1" applyProtection="1">
      <alignment horizontal="left" vertical="center"/>
    </xf>
    <xf numFmtId="0" fontId="32" fillId="0" borderId="0" xfId="6" applyFont="1" applyFill="1" applyBorder="1" applyAlignment="1" applyProtection="1">
      <alignment vertical="top"/>
    </xf>
    <xf numFmtId="0" fontId="37" fillId="0" borderId="0" xfId="5" applyFont="1" applyBorder="1" applyAlignment="1" applyProtection="1">
      <alignment horizontal="left" indent="2"/>
    </xf>
    <xf numFmtId="0" fontId="47" fillId="0" borderId="0" xfId="5" applyFont="1" applyFill="1" applyBorder="1" applyAlignment="1" applyProtection="1">
      <alignment horizontal="center"/>
    </xf>
    <xf numFmtId="171" fontId="37" fillId="0" borderId="0" xfId="5" applyNumberFormat="1" applyFont="1" applyFill="1" applyBorder="1" applyAlignment="1" applyProtection="1">
      <alignment horizontal="center"/>
    </xf>
    <xf numFmtId="0" fontId="37" fillId="0" borderId="0" xfId="5" applyFont="1" applyFill="1" applyBorder="1" applyAlignment="1" applyProtection="1">
      <alignment horizontal="left"/>
    </xf>
    <xf numFmtId="0" fontId="37" fillId="0" borderId="0" xfId="5" applyFont="1" applyBorder="1" applyProtection="1"/>
    <xf numFmtId="0" fontId="37" fillId="0" borderId="0" xfId="5" applyFont="1" applyFill="1" applyBorder="1" applyAlignment="1" applyProtection="1">
      <alignment horizontal="center"/>
    </xf>
    <xf numFmtId="0" fontId="37" fillId="0" borderId="0" xfId="5" applyFont="1" applyFill="1" applyBorder="1" applyAlignment="1" applyProtection="1">
      <alignment horizontal="right"/>
    </xf>
    <xf numFmtId="0" fontId="67" fillId="0" borderId="0" xfId="6" applyFont="1" applyFill="1" applyBorder="1" applyProtection="1"/>
    <xf numFmtId="0" fontId="32" fillId="0" borderId="0" xfId="6" applyFont="1" applyFill="1" applyAlignment="1" applyProtection="1">
      <alignment horizontal="left" vertical="top"/>
    </xf>
    <xf numFmtId="0" fontId="32" fillId="0" borderId="0" xfId="6" applyFont="1" applyFill="1" applyAlignment="1" applyProtection="1">
      <alignment horizontal="right" vertical="top"/>
    </xf>
    <xf numFmtId="3" fontId="16" fillId="6" borderId="5" xfId="0" applyNumberFormat="1" applyFont="1" applyFill="1" applyBorder="1" applyAlignment="1" applyProtection="1">
      <alignment horizontal="center" vertical="center"/>
      <protection locked="0"/>
    </xf>
    <xf numFmtId="0" fontId="26" fillId="0" borderId="0" xfId="0" applyFont="1" applyBorder="1" applyAlignment="1" applyProtection="1"/>
    <xf numFmtId="0" fontId="16" fillId="0" borderId="5" xfId="0" applyFont="1" applyBorder="1" applyAlignment="1" applyProtection="1">
      <alignment horizontal="left" wrapText="1"/>
    </xf>
    <xf numFmtId="0" fontId="16" fillId="6" borderId="5" xfId="0" applyNumberFormat="1" applyFont="1" applyFill="1" applyBorder="1" applyAlignment="1" applyProtection="1">
      <alignment horizontal="center"/>
      <protection locked="0"/>
    </xf>
    <xf numFmtId="166" fontId="16" fillId="6" borderId="5" xfId="0" applyNumberFormat="1" applyFont="1" applyFill="1" applyBorder="1" applyAlignment="1" applyProtection="1">
      <alignment horizontal="center" vertical="center"/>
      <protection locked="0"/>
    </xf>
    <xf numFmtId="0" fontId="26" fillId="0" borderId="0" xfId="9" applyFont="1" applyFill="1" applyBorder="1" applyAlignment="1" applyProtection="1"/>
    <xf numFmtId="0" fontId="35" fillId="0" borderId="0" xfId="3" applyFont="1" applyFill="1" applyBorder="1" applyAlignment="1" applyProtection="1">
      <alignment horizontal="left" indent="2"/>
    </xf>
    <xf numFmtId="0" fontId="43" fillId="0" borderId="0" xfId="0" applyNumberFormat="1" applyFont="1" applyBorder="1" applyAlignment="1" applyProtection="1">
      <alignment horizontal="left"/>
    </xf>
    <xf numFmtId="3" fontId="16" fillId="0" borderId="0" xfId="6" applyNumberFormat="1" applyFont="1" applyFill="1" applyAlignment="1" applyProtection="1">
      <alignment horizontal="center"/>
    </xf>
    <xf numFmtId="0" fontId="10" fillId="0" borderId="5" xfId="0" applyFont="1" applyBorder="1" applyAlignment="1" applyProtection="1">
      <alignment horizontal="center"/>
    </xf>
    <xf numFmtId="0" fontId="0" fillId="0" borderId="0" xfId="0" applyAlignment="1" applyProtection="1">
      <alignment horizontal="center"/>
    </xf>
    <xf numFmtId="0" fontId="16" fillId="0" borderId="0" xfId="0" applyNumberFormat="1" applyFont="1" applyBorder="1" applyAlignment="1" applyProtection="1">
      <alignment horizontal="center"/>
    </xf>
    <xf numFmtId="0" fontId="72" fillId="0" borderId="5" xfId="0" applyFont="1" applyBorder="1" applyAlignment="1" applyProtection="1">
      <alignment horizontal="left" vertical="center" indent="2"/>
    </xf>
    <xf numFmtId="0" fontId="16" fillId="6" borderId="5" xfId="6" applyFont="1" applyFill="1" applyBorder="1" applyAlignment="1" applyProtection="1">
      <alignment horizontal="center" wrapText="1"/>
      <protection locked="0"/>
    </xf>
    <xf numFmtId="0" fontId="89" fillId="0" borderId="5" xfId="0" applyNumberFormat="1" applyFont="1" applyBorder="1" applyAlignment="1" applyProtection="1">
      <alignment horizontal="center"/>
    </xf>
    <xf numFmtId="9" fontId="16" fillId="6" borderId="5" xfId="3" applyNumberFormat="1" applyFont="1" applyFill="1" applyBorder="1" applyAlignment="1" applyProtection="1">
      <alignment horizontal="center"/>
      <protection locked="0"/>
    </xf>
    <xf numFmtId="38" fontId="16" fillId="6" borderId="5" xfId="3" applyNumberFormat="1" applyFont="1" applyFill="1" applyBorder="1" applyAlignment="1" applyProtection="1">
      <alignment horizontal="center"/>
      <protection locked="0"/>
    </xf>
    <xf numFmtId="3" fontId="16" fillId="6" borderId="5" xfId="3" applyNumberFormat="1" applyFont="1" applyFill="1" applyBorder="1" applyAlignment="1" applyProtection="1">
      <alignment horizontal="center"/>
      <protection locked="0"/>
    </xf>
    <xf numFmtId="0" fontId="80" fillId="0" borderId="0" xfId="0" applyFont="1" applyProtection="1"/>
    <xf numFmtId="0" fontId="73" fillId="0" borderId="0" xfId="6" applyFont="1" applyFill="1" applyBorder="1" applyProtection="1"/>
    <xf numFmtId="0" fontId="81" fillId="0" borderId="0" xfId="8" applyFont="1" applyFill="1" applyBorder="1" applyAlignment="1" applyProtection="1">
      <alignment horizontal="left" indent="1"/>
    </xf>
    <xf numFmtId="3" fontId="81" fillId="0" borderId="0" xfId="8" applyNumberFormat="1" applyFont="1" applyFill="1" applyBorder="1" applyProtection="1"/>
    <xf numFmtId="0" fontId="81" fillId="0" borderId="0" xfId="8" applyFont="1" applyFill="1" applyBorder="1" applyAlignment="1" applyProtection="1">
      <alignment horizontal="left"/>
    </xf>
    <xf numFmtId="0" fontId="74" fillId="0" borderId="0" xfId="8" applyFont="1" applyFill="1" applyBorder="1" applyAlignment="1" applyProtection="1">
      <alignment horizontal="left" indent="1"/>
    </xf>
    <xf numFmtId="9" fontId="74" fillId="0" borderId="0" xfId="8" applyNumberFormat="1" applyFont="1" applyFill="1" applyBorder="1" applyAlignment="1" applyProtection="1">
      <alignment horizontal="right"/>
    </xf>
    <xf numFmtId="0" fontId="74" fillId="0" borderId="0" xfId="8" applyFont="1" applyFill="1" applyBorder="1" applyAlignment="1" applyProtection="1">
      <alignment horizontal="left"/>
    </xf>
    <xf numFmtId="0" fontId="74" fillId="0" borderId="0" xfId="3" applyFont="1" applyFill="1" applyBorder="1" applyAlignment="1" applyProtection="1">
      <alignment horizontal="left" indent="2"/>
    </xf>
    <xf numFmtId="0" fontId="82" fillId="0" borderId="0" xfId="0" applyFont="1" applyBorder="1" applyAlignment="1" applyProtection="1">
      <alignment horizontal="left"/>
    </xf>
    <xf numFmtId="0" fontId="81" fillId="0" borderId="0" xfId="3" applyFont="1" applyFill="1" applyBorder="1" applyAlignment="1" applyProtection="1">
      <alignment horizontal="left" indent="2"/>
    </xf>
    <xf numFmtId="0" fontId="73" fillId="0" borderId="0" xfId="8" applyFont="1" applyFill="1" applyBorder="1" applyAlignment="1" applyProtection="1">
      <alignment horizontal="left"/>
    </xf>
    <xf numFmtId="0" fontId="73" fillId="0" borderId="0" xfId="8" applyFont="1" applyFill="1" applyBorder="1" applyProtection="1"/>
    <xf numFmtId="164" fontId="73" fillId="0" borderId="0" xfId="8" applyNumberFormat="1" applyFont="1" applyFill="1" applyBorder="1" applyAlignment="1" applyProtection="1">
      <alignment horizontal="center"/>
    </xf>
    <xf numFmtId="38" fontId="73" fillId="0" borderId="0" xfId="8" applyNumberFormat="1" applyFont="1" applyFill="1" applyBorder="1" applyAlignment="1" applyProtection="1">
      <alignment horizontal="left"/>
    </xf>
    <xf numFmtId="164" fontId="73" fillId="0" borderId="0" xfId="3" applyNumberFormat="1" applyFont="1" applyFill="1" applyBorder="1" applyAlignment="1" applyProtection="1">
      <alignment horizontal="center"/>
    </xf>
    <xf numFmtId="0" fontId="73" fillId="0" borderId="0" xfId="3" applyFont="1" applyBorder="1" applyAlignment="1" applyProtection="1">
      <alignment horizontal="left"/>
    </xf>
    <xf numFmtId="164" fontId="73" fillId="0" borderId="0" xfId="8" applyNumberFormat="1" applyFont="1" applyFill="1" applyBorder="1" applyProtection="1"/>
    <xf numFmtId="0" fontId="73" fillId="0" borderId="0" xfId="3" applyFont="1" applyBorder="1" applyAlignment="1" applyProtection="1">
      <alignment horizontal="left" indent="2"/>
    </xf>
    <xf numFmtId="167" fontId="73" fillId="0" borderId="0" xfId="8" applyNumberFormat="1" applyFont="1" applyFill="1" applyBorder="1" applyProtection="1"/>
    <xf numFmtId="0" fontId="16" fillId="0" borderId="0" xfId="0" applyFont="1" applyFill="1" applyProtection="1"/>
    <xf numFmtId="0" fontId="80" fillId="0" borderId="11" xfId="0" applyFont="1" applyBorder="1" applyProtection="1"/>
    <xf numFmtId="0" fontId="80" fillId="0" borderId="0" xfId="0" applyFont="1" applyBorder="1" applyProtection="1"/>
    <xf numFmtId="0" fontId="73" fillId="0" borderId="0" xfId="6" applyFont="1" applyFill="1" applyBorder="1" applyAlignment="1" applyProtection="1">
      <alignment horizontal="left" vertical="center"/>
    </xf>
    <xf numFmtId="0" fontId="73" fillId="0" borderId="0" xfId="0" applyFont="1" applyBorder="1" applyAlignment="1" applyProtection="1">
      <alignment horizontal="left" vertical="center"/>
    </xf>
    <xf numFmtId="0" fontId="71" fillId="0" borderId="0" xfId="6" applyFont="1" applyFill="1" applyAlignment="1" applyProtection="1">
      <alignment horizontal="right" vertical="top"/>
    </xf>
    <xf numFmtId="0" fontId="71" fillId="0" borderId="0" xfId="6" applyFont="1" applyFill="1" applyAlignment="1" applyProtection="1">
      <alignment horizontal="left" vertical="top"/>
    </xf>
    <xf numFmtId="0" fontId="71" fillId="0" borderId="0" xfId="6" applyFont="1" applyFill="1" applyProtection="1"/>
    <xf numFmtId="0" fontId="71" fillId="0" borderId="0" xfId="6" applyFont="1" applyFill="1" applyBorder="1" applyProtection="1"/>
    <xf numFmtId="0" fontId="75" fillId="0" borderId="0" xfId="6" applyFont="1" applyFill="1" applyBorder="1" applyAlignment="1" applyProtection="1">
      <alignment vertical="top"/>
    </xf>
    <xf numFmtId="0" fontId="75" fillId="0" borderId="0" xfId="6" applyFont="1" applyFill="1" applyBorder="1" applyProtection="1"/>
    <xf numFmtId="0" fontId="75" fillId="0" borderId="0" xfId="6" applyFont="1" applyFill="1" applyProtection="1"/>
    <xf numFmtId="9" fontId="16" fillId="6" borderId="5" xfId="10" applyFont="1" applyFill="1" applyBorder="1" applyAlignment="1" applyProtection="1">
      <alignment horizontal="center" vertical="center"/>
      <protection locked="0"/>
    </xf>
    <xf numFmtId="2" fontId="16" fillId="6" borderId="5" xfId="8" applyNumberFormat="1" applyFont="1" applyFill="1" applyBorder="1" applyAlignment="1" applyProtection="1">
      <alignment horizontal="center"/>
      <protection locked="0"/>
    </xf>
    <xf numFmtId="0" fontId="37" fillId="0" borderId="0" xfId="0" applyFont="1" applyBorder="1" applyAlignment="1" applyProtection="1">
      <alignment horizontal="left" vertical="center"/>
    </xf>
    <xf numFmtId="0" fontId="59" fillId="0" borderId="0" xfId="0" applyFont="1" applyProtection="1"/>
    <xf numFmtId="0" fontId="54" fillId="0" borderId="0" xfId="0" applyFont="1" applyBorder="1" applyAlignment="1" applyProtection="1">
      <alignment horizontal="left" vertical="center"/>
    </xf>
    <xf numFmtId="0" fontId="60" fillId="0" borderId="0" xfId="0" applyFont="1" applyBorder="1" applyAlignment="1" applyProtection="1">
      <alignment horizontal="center" vertical="center" wrapText="1"/>
    </xf>
    <xf numFmtId="3" fontId="58" fillId="0" borderId="0" xfId="6" applyNumberFormat="1" applyFont="1" applyFill="1" applyAlignment="1" applyProtection="1">
      <alignment horizontal="center"/>
    </xf>
    <xf numFmtId="0" fontId="58" fillId="0" borderId="0" xfId="0" applyFont="1" applyBorder="1" applyProtection="1"/>
    <xf numFmtId="3" fontId="56" fillId="0" borderId="0" xfId="8" applyNumberFormat="1" applyFont="1" applyFill="1" applyBorder="1" applyAlignment="1" applyProtection="1">
      <alignment horizontal="right"/>
    </xf>
    <xf numFmtId="164" fontId="58" fillId="0" borderId="0" xfId="8" applyNumberFormat="1" applyFont="1" applyFill="1" applyBorder="1" applyProtection="1"/>
    <xf numFmtId="38" fontId="58" fillId="0" borderId="0" xfId="8" applyNumberFormat="1" applyFont="1" applyFill="1" applyBorder="1" applyAlignment="1" applyProtection="1">
      <alignment horizontal="left"/>
    </xf>
    <xf numFmtId="0" fontId="58" fillId="0" borderId="0" xfId="3" applyFont="1" applyBorder="1" applyAlignment="1" applyProtection="1">
      <alignment horizontal="left" indent="2"/>
    </xf>
    <xf numFmtId="0" fontId="16" fillId="0" borderId="5" xfId="0" applyFont="1" applyFill="1" applyBorder="1" applyProtection="1"/>
    <xf numFmtId="3" fontId="2" fillId="0" borderId="0" xfId="8" applyNumberFormat="1" applyFont="1" applyFill="1" applyBorder="1" applyAlignment="1" applyProtection="1">
      <alignment horizontal="right"/>
    </xf>
    <xf numFmtId="0" fontId="16" fillId="0" borderId="0" xfId="8" applyFont="1" applyFill="1" applyBorder="1" applyAlignment="1" applyProtection="1">
      <alignment horizontal="left"/>
    </xf>
    <xf numFmtId="172" fontId="1" fillId="0" borderId="5" xfId="0" quotePrefix="1" applyNumberFormat="1" applyFont="1" applyBorder="1" applyAlignment="1" applyProtection="1">
      <alignment horizontal="center" vertical="top" wrapText="1"/>
    </xf>
    <xf numFmtId="0" fontId="27" fillId="0" borderId="0" xfId="6" applyFont="1" applyFill="1" applyProtection="1"/>
    <xf numFmtId="166" fontId="16" fillId="0" borderId="5" xfId="0" applyNumberFormat="1" applyFont="1" applyBorder="1" applyAlignment="1" applyProtection="1">
      <alignment horizontal="center"/>
    </xf>
    <xf numFmtId="0" fontId="27" fillId="0" borderId="0" xfId="0" applyFont="1" applyBorder="1" applyAlignment="1" applyProtection="1">
      <alignment vertical="center"/>
    </xf>
    <xf numFmtId="0" fontId="27" fillId="0" borderId="0" xfId="0" applyFont="1" applyBorder="1" applyAlignment="1" applyProtection="1">
      <alignment horizontal="left" vertical="center" indent="1"/>
    </xf>
    <xf numFmtId="0" fontId="16" fillId="6" borderId="5" xfId="1" applyNumberFormat="1" applyFont="1" applyFill="1" applyBorder="1" applyAlignment="1" applyProtection="1">
      <alignment horizontal="center"/>
      <protection locked="0"/>
    </xf>
    <xf numFmtId="0" fontId="16" fillId="0" borderId="5" xfId="0" applyNumberFormat="1" applyFont="1" applyFill="1" applyBorder="1" applyAlignment="1" applyProtection="1">
      <alignment horizontal="center" vertical="center"/>
    </xf>
    <xf numFmtId="9" fontId="16" fillId="6" borderId="5" xfId="0" applyNumberFormat="1" applyFont="1" applyFill="1" applyBorder="1" applyAlignment="1" applyProtection="1">
      <alignment horizontal="center" vertical="center"/>
      <protection locked="0"/>
    </xf>
    <xf numFmtId="0" fontId="90" fillId="0" borderId="0" xfId="0" applyFont="1" applyAlignment="1">
      <alignment vertical="center"/>
    </xf>
    <xf numFmtId="0" fontId="91" fillId="0" borderId="0" xfId="0" applyFont="1" applyAlignment="1">
      <alignment vertical="center"/>
    </xf>
    <xf numFmtId="3" fontId="16" fillId="0" borderId="5" xfId="0" applyNumberFormat="1" applyFont="1" applyFill="1" applyBorder="1" applyAlignment="1" applyProtection="1">
      <alignment horizontal="center" vertical="center"/>
    </xf>
    <xf numFmtId="0" fontId="44" fillId="0" borderId="0" xfId="2" applyFont="1" applyAlignment="1" applyProtection="1"/>
    <xf numFmtId="0" fontId="35" fillId="0" borderId="0" xfId="7" applyFont="1" applyBorder="1" applyAlignment="1" applyProtection="1">
      <alignment horizontal="left" indent="2"/>
      <protection locked="0"/>
    </xf>
    <xf numFmtId="0" fontId="35" fillId="0" borderId="0" xfId="7" applyFont="1" applyFill="1" applyBorder="1" applyAlignment="1" applyProtection="1">
      <alignment horizontal="left"/>
      <protection locked="0"/>
    </xf>
    <xf numFmtId="0" fontId="16" fillId="0" borderId="0" xfId="0" applyFont="1" applyAlignment="1"/>
    <xf numFmtId="0" fontId="44" fillId="0" borderId="0" xfId="2" quotePrefix="1" applyFont="1" applyFill="1" applyBorder="1" applyAlignment="1" applyProtection="1">
      <alignment horizontal="left" vertical="center"/>
    </xf>
    <xf numFmtId="0" fontId="10" fillId="0" borderId="0" xfId="0" applyFont="1" applyAlignment="1" applyProtection="1"/>
    <xf numFmtId="0" fontId="16" fillId="0" borderId="0" xfId="0" applyFont="1" applyFill="1" applyBorder="1" applyAlignment="1" applyProtection="1">
      <alignment horizontal="left" vertical="top"/>
    </xf>
    <xf numFmtId="3" fontId="16" fillId="0" borderId="0" xfId="0" applyNumberFormat="1" applyFont="1" applyFill="1" applyBorder="1" applyAlignment="1" applyProtection="1">
      <alignment horizontal="left" vertical="center"/>
    </xf>
    <xf numFmtId="3" fontId="16" fillId="0" borderId="5" xfId="0" applyNumberFormat="1" applyFont="1" applyFill="1" applyBorder="1" applyAlignment="1" applyProtection="1">
      <alignment horizontal="center" vertical="center"/>
    </xf>
    <xf numFmtId="0" fontId="26" fillId="0" borderId="5" xfId="9" applyFont="1" applyFill="1" applyBorder="1" applyAlignment="1" applyProtection="1">
      <alignment horizontal="left" vertical="center" wrapText="1"/>
    </xf>
    <xf numFmtId="0" fontId="16" fillId="6" borderId="5" xfId="0" applyFont="1" applyFill="1" applyBorder="1" applyAlignment="1" applyProtection="1">
      <alignment horizontal="center"/>
      <protection locked="0"/>
    </xf>
    <xf numFmtId="167" fontId="16" fillId="2" borderId="28" xfId="10" applyNumberFormat="1" applyFont="1" applyFill="1" applyBorder="1" applyAlignment="1" applyProtection="1">
      <alignment horizontal="center" vertical="center"/>
    </xf>
    <xf numFmtId="167" fontId="16" fillId="6" borderId="5" xfId="0" applyNumberFormat="1" applyFont="1" applyFill="1" applyBorder="1" applyAlignment="1" applyProtection="1">
      <alignment horizontal="center"/>
      <protection locked="0"/>
    </xf>
    <xf numFmtId="0" fontId="0" fillId="0" borderId="0" xfId="0" applyAlignment="1">
      <alignment horizontal="left"/>
    </xf>
    <xf numFmtId="0" fontId="16" fillId="0" borderId="0" xfId="0" applyFont="1" applyAlignment="1"/>
    <xf numFmtId="0" fontId="26" fillId="0" borderId="5" xfId="0" applyFont="1" applyBorder="1" applyAlignment="1" applyProtection="1">
      <alignment horizontal="center" vertical="center" wrapText="1"/>
    </xf>
    <xf numFmtId="3" fontId="16" fillId="0" borderId="5" xfId="0" applyNumberFormat="1" applyFont="1" applyFill="1" applyBorder="1" applyAlignment="1" applyProtection="1">
      <alignment horizontal="center" vertical="center"/>
    </xf>
    <xf numFmtId="3" fontId="16" fillId="0" borderId="5" xfId="0" applyNumberFormat="1" applyFont="1" applyBorder="1" applyAlignment="1" applyProtection="1">
      <alignment horizontal="center" vertical="center"/>
    </xf>
    <xf numFmtId="0" fontId="26" fillId="0" borderId="5" xfId="0" applyFont="1" applyBorder="1" applyAlignment="1" applyProtection="1">
      <alignment horizontal="center" vertical="center"/>
    </xf>
    <xf numFmtId="0" fontId="16" fillId="0" borderId="0" xfId="0" quotePrefix="1" applyFont="1"/>
    <xf numFmtId="0" fontId="16" fillId="0" borderId="0" xfId="0" applyFont="1"/>
    <xf numFmtId="0" fontId="16" fillId="0" borderId="0" xfId="0" quotePrefix="1" applyFont="1" applyAlignment="1"/>
    <xf numFmtId="2" fontId="16" fillId="6" borderId="5" xfId="0" applyNumberFormat="1" applyFont="1" applyFill="1" applyBorder="1" applyAlignment="1" applyProtection="1">
      <alignment horizontal="center"/>
      <protection locked="0"/>
    </xf>
    <xf numFmtId="2" fontId="16" fillId="6" borderId="5" xfId="0" applyNumberFormat="1" applyFont="1" applyFill="1" applyBorder="1" applyAlignment="1" applyProtection="1">
      <alignment horizontal="center" vertical="center"/>
      <protection locked="0"/>
    </xf>
    <xf numFmtId="3" fontId="78" fillId="0" borderId="0" xfId="0" applyNumberFormat="1" applyFont="1" applyFill="1" applyAlignment="1" applyProtection="1">
      <alignment horizontal="left"/>
    </xf>
    <xf numFmtId="0" fontId="26" fillId="0" borderId="5" xfId="0" applyFont="1" applyBorder="1" applyAlignment="1">
      <alignment horizontal="center" vertical="center" wrapText="1"/>
    </xf>
    <xf numFmtId="0" fontId="26" fillId="0" borderId="5" xfId="0" applyFont="1" applyBorder="1" applyAlignment="1">
      <alignment horizontal="center"/>
    </xf>
    <xf numFmtId="0" fontId="22" fillId="0" borderId="0" xfId="9" applyFont="1" applyFill="1" applyBorder="1" applyAlignment="1" applyProtection="1"/>
    <xf numFmtId="0" fontId="23" fillId="0" borderId="0" xfId="9" applyFont="1" applyFill="1" applyBorder="1" applyAlignment="1" applyProtection="1"/>
    <xf numFmtId="0" fontId="41" fillId="0" borderId="0" xfId="0" applyFont="1" applyAlignment="1">
      <alignment horizontal="left" vertical="center"/>
    </xf>
    <xf numFmtId="0" fontId="86" fillId="0" borderId="0" xfId="2" applyFont="1" applyAlignment="1" applyProtection="1">
      <alignment horizontal="left" vertical="center" wrapText="1" indent="1"/>
    </xf>
    <xf numFmtId="0" fontId="22" fillId="0" borderId="0" xfId="9" applyFont="1" applyFill="1" applyBorder="1" applyAlignment="1" applyProtection="1">
      <alignment wrapText="1"/>
    </xf>
    <xf numFmtId="0" fontId="23" fillId="0" borderId="0" xfId="9" applyFont="1" applyFill="1" applyBorder="1" applyAlignment="1" applyProtection="1">
      <alignment wrapText="1"/>
    </xf>
    <xf numFmtId="0" fontId="0" fillId="0" borderId="0" xfId="0" applyAlignment="1">
      <alignment horizontal="left"/>
    </xf>
    <xf numFmtId="0" fontId="1" fillId="0" borderId="3" xfId="0" applyFont="1" applyFill="1" applyBorder="1" applyAlignment="1" applyProtection="1">
      <alignment horizontal="left" vertical="top"/>
    </xf>
    <xf numFmtId="49" fontId="1" fillId="0" borderId="5" xfId="0" applyNumberFormat="1" applyFont="1" applyBorder="1" applyAlignment="1" applyProtection="1">
      <alignment horizontal="center" vertical="top"/>
    </xf>
    <xf numFmtId="0" fontId="1" fillId="0" borderId="0" xfId="9" applyFont="1" applyFill="1" applyBorder="1" applyAlignment="1" applyProtection="1">
      <alignment horizontal="center" wrapText="1"/>
    </xf>
    <xf numFmtId="0" fontId="92" fillId="0" borderId="0" xfId="9" applyFont="1" applyBorder="1" applyAlignment="1" applyProtection="1">
      <alignment horizontal="center"/>
    </xf>
    <xf numFmtId="4" fontId="16" fillId="0" borderId="5" xfId="0" applyNumberFormat="1" applyFont="1" applyBorder="1" applyAlignment="1" applyProtection="1">
      <alignment horizontal="center" vertical="center"/>
    </xf>
    <xf numFmtId="4" fontId="16" fillId="0" borderId="5" xfId="6" applyNumberFormat="1" applyFont="1" applyFill="1" applyBorder="1" applyAlignment="1" applyProtection="1">
      <alignment horizontal="center"/>
    </xf>
    <xf numFmtId="4" fontId="16" fillId="6" borderId="5" xfId="0" applyNumberFormat="1" applyFont="1" applyFill="1" applyBorder="1" applyAlignment="1" applyProtection="1">
      <alignment horizontal="center" vertical="center"/>
      <protection locked="0"/>
    </xf>
    <xf numFmtId="0" fontId="93" fillId="0" borderId="0" xfId="6" applyFont="1" applyFill="1" applyBorder="1" applyAlignment="1" applyProtection="1">
      <alignment horizontal="left" vertical="center"/>
    </xf>
    <xf numFmtId="0" fontId="41" fillId="0" borderId="0" xfId="0" applyFont="1" applyAlignment="1">
      <alignment horizontal="left"/>
    </xf>
    <xf numFmtId="0" fontId="39" fillId="0" borderId="0" xfId="9" applyFont="1" applyBorder="1" applyAlignment="1" applyProtection="1">
      <alignment horizontal="left"/>
    </xf>
    <xf numFmtId="0" fontId="1" fillId="0" borderId="0" xfId="0" applyFont="1" applyAlignment="1">
      <alignment horizontal="left"/>
    </xf>
    <xf numFmtId="0" fontId="39" fillId="0" borderId="0" xfId="9" applyFont="1" applyBorder="1" applyAlignment="1" applyProtection="1">
      <alignment horizontal="left" vertical="center"/>
    </xf>
    <xf numFmtId="0" fontId="0" fillId="0" borderId="0" xfId="0" applyAlignment="1">
      <alignment horizontal="left" vertical="center"/>
    </xf>
    <xf numFmtId="0" fontId="41" fillId="0" borderId="0" xfId="9" applyFont="1" applyFill="1" applyBorder="1" applyAlignment="1" applyProtection="1">
      <alignment horizontal="left" indent="1"/>
    </xf>
    <xf numFmtId="0" fontId="41" fillId="0" borderId="0" xfId="9" applyFont="1" applyFill="1" applyBorder="1" applyAlignment="1" applyProtection="1">
      <alignment horizontal="left" vertical="center" indent="1"/>
    </xf>
    <xf numFmtId="0" fontId="16" fillId="0" borderId="0" xfId="9" applyFont="1" applyFill="1" applyBorder="1" applyAlignment="1" applyProtection="1">
      <alignment horizontal="left"/>
    </xf>
    <xf numFmtId="3" fontId="66" fillId="0" borderId="0" xfId="0" applyNumberFormat="1" applyFont="1" applyFill="1" applyAlignment="1" applyProtection="1">
      <alignment horizontal="right"/>
    </xf>
    <xf numFmtId="0" fontId="0" fillId="0" borderId="0" xfId="0" applyAlignment="1" applyProtection="1"/>
    <xf numFmtId="0" fontId="26" fillId="0" borderId="5" xfId="0" applyFont="1" applyFill="1" applyBorder="1" applyAlignment="1" applyProtection="1">
      <alignment vertical="center"/>
    </xf>
    <xf numFmtId="0" fontId="26" fillId="0" borderId="5" xfId="0" applyFont="1" applyBorder="1" applyAlignment="1" applyProtection="1"/>
    <xf numFmtId="0" fontId="16" fillId="0" borderId="5" xfId="6" applyFont="1" applyFill="1" applyBorder="1" applyAlignment="1" applyProtection="1"/>
    <xf numFmtId="3" fontId="16" fillId="0" borderId="5" xfId="0" applyNumberFormat="1" applyFont="1" applyFill="1" applyBorder="1" applyAlignment="1" applyProtection="1">
      <alignment horizontal="center" vertical="center"/>
    </xf>
    <xf numFmtId="3" fontId="16" fillId="0" borderId="5" xfId="0" applyNumberFormat="1" applyFont="1" applyBorder="1" applyAlignment="1" applyProtection="1">
      <alignment horizontal="center" vertical="center"/>
    </xf>
    <xf numFmtId="0" fontId="16" fillId="6" borderId="5" xfId="1" applyNumberFormat="1" applyFont="1" applyFill="1" applyBorder="1" applyAlignment="1" applyProtection="1">
      <alignment horizontal="center"/>
      <protection locked="0"/>
    </xf>
    <xf numFmtId="0" fontId="0" fillId="0" borderId="0" xfId="0" applyAlignment="1">
      <alignment horizontal="left"/>
    </xf>
    <xf numFmtId="0" fontId="16" fillId="0" borderId="0" xfId="0" applyFont="1" applyFill="1" applyBorder="1" applyAlignment="1" applyProtection="1">
      <alignment vertical="center"/>
    </xf>
    <xf numFmtId="0" fontId="32" fillId="0" borderId="0" xfId="6" applyFont="1" applyFill="1" applyBorder="1" applyAlignment="1" applyProtection="1"/>
    <xf numFmtId="0" fontId="16" fillId="0" borderId="0" xfId="8" applyFont="1" applyFill="1" applyBorder="1" applyAlignment="1" applyProtection="1"/>
    <xf numFmtId="0" fontId="10" fillId="0" borderId="0" xfId="0" applyFont="1" applyFill="1" applyBorder="1" applyAlignment="1" applyProtection="1"/>
    <xf numFmtId="0" fontId="16" fillId="0" borderId="0" xfId="6" applyFont="1" applyFill="1" applyAlignment="1" applyProtection="1"/>
    <xf numFmtId="0" fontId="16" fillId="0" borderId="0" xfId="6" applyFont="1" applyFill="1" applyBorder="1" applyAlignment="1" applyProtection="1"/>
    <xf numFmtId="0" fontId="26" fillId="0" borderId="0" xfId="0" applyFont="1" applyFill="1" applyBorder="1" applyAlignment="1" applyProtection="1">
      <alignment vertical="center"/>
    </xf>
    <xf numFmtId="167" fontId="16" fillId="6" borderId="5" xfId="1" applyNumberFormat="1" applyFont="1" applyFill="1" applyBorder="1" applyAlignment="1" applyProtection="1">
      <alignment horizontal="center"/>
      <protection locked="0"/>
    </xf>
    <xf numFmtId="0" fontId="16" fillId="0" borderId="5" xfId="0" applyFont="1" applyBorder="1" applyAlignment="1" applyProtection="1">
      <alignment horizontal="left" wrapText="1"/>
      <protection locked="0"/>
    </xf>
    <xf numFmtId="9" fontId="16" fillId="0" borderId="5" xfId="0" quotePrefix="1" applyNumberFormat="1" applyFont="1" applyBorder="1" applyAlignment="1" applyProtection="1">
      <alignment horizontal="center" vertical="center"/>
    </xf>
    <xf numFmtId="0" fontId="90" fillId="0" borderId="0" xfId="0" applyFont="1" applyAlignment="1" applyProtection="1">
      <alignment vertical="center"/>
    </xf>
    <xf numFmtId="0" fontId="16" fillId="0" borderId="10" xfId="0" applyFont="1" applyBorder="1" applyAlignment="1" applyProtection="1">
      <alignment vertical="center"/>
    </xf>
    <xf numFmtId="0" fontId="16" fillId="0" borderId="7" xfId="0" applyFont="1" applyBorder="1" applyAlignment="1" applyProtection="1">
      <alignment vertical="center"/>
    </xf>
    <xf numFmtId="0" fontId="0" fillId="0" borderId="0" xfId="0" applyFill="1" applyBorder="1" applyAlignment="1" applyProtection="1"/>
    <xf numFmtId="166" fontId="16" fillId="0" borderId="0" xfId="6" applyNumberFormat="1" applyFont="1" applyFill="1" applyBorder="1" applyAlignment="1" applyProtection="1">
      <alignment horizontal="center" vertical="center"/>
    </xf>
    <xf numFmtId="0" fontId="16" fillId="0" borderId="0" xfId="0" applyFont="1" applyFill="1" applyBorder="1" applyAlignment="1" applyProtection="1"/>
    <xf numFmtId="9" fontId="16" fillId="0" borderId="0" xfId="8" applyNumberFormat="1" applyFont="1" applyFill="1" applyBorder="1" applyAlignment="1" applyProtection="1">
      <alignment horizontal="center"/>
    </xf>
    <xf numFmtId="3" fontId="16" fillId="0" borderId="0" xfId="6" applyNumberFormat="1" applyFont="1" applyFill="1" applyBorder="1" applyAlignment="1" applyProtection="1">
      <alignment horizontal="center"/>
    </xf>
    <xf numFmtId="0" fontId="26" fillId="0" borderId="5" xfId="0" applyFont="1" applyFill="1" applyBorder="1" applyAlignment="1" applyProtection="1">
      <alignment vertical="center"/>
    </xf>
    <xf numFmtId="0" fontId="0" fillId="0" borderId="0" xfId="0" applyAlignment="1"/>
    <xf numFmtId="0" fontId="44" fillId="0" borderId="0" xfId="2" applyFont="1" applyAlignment="1" applyProtection="1">
      <alignment horizontal="left"/>
    </xf>
    <xf numFmtId="0" fontId="96" fillId="0" borderId="0" xfId="9" applyFont="1" applyFill="1" applyBorder="1" applyAlignment="1" applyProtection="1">
      <alignment horizontal="left" indent="3"/>
    </xf>
    <xf numFmtId="0" fontId="23" fillId="0" borderId="0" xfId="9" applyFont="1" applyBorder="1" applyProtection="1"/>
    <xf numFmtId="0" fontId="97" fillId="0" borderId="0" xfId="9" applyFont="1" applyFill="1" applyBorder="1" applyAlignment="1" applyProtection="1"/>
    <xf numFmtId="0" fontId="16" fillId="0" borderId="5" xfId="8" applyFont="1" applyFill="1" applyBorder="1" applyAlignment="1" applyProtection="1"/>
    <xf numFmtId="0" fontId="26" fillId="0" borderId="0" xfId="0" applyFont="1" applyFill="1" applyBorder="1" applyAlignment="1" applyProtection="1">
      <alignment horizontal="left" vertical="center"/>
    </xf>
    <xf numFmtId="0" fontId="16" fillId="0" borderId="0" xfId="0" applyFont="1" applyFill="1" applyBorder="1" applyProtection="1"/>
    <xf numFmtId="0" fontId="27" fillId="0" borderId="5" xfId="6" applyFont="1" applyFill="1" applyBorder="1" applyProtection="1"/>
    <xf numFmtId="0" fontId="24" fillId="0" borderId="0" xfId="0" applyFont="1" applyFill="1" applyBorder="1" applyAlignment="1" applyProtection="1">
      <alignment horizontal="left" vertical="center"/>
    </xf>
    <xf numFmtId="3" fontId="16" fillId="6" borderId="5" xfId="1" applyNumberFormat="1" applyFont="1" applyFill="1" applyBorder="1" applyAlignment="1" applyProtection="1">
      <alignment horizontal="center"/>
      <protection locked="0"/>
    </xf>
    <xf numFmtId="9" fontId="16" fillId="6" borderId="5" xfId="10" applyFont="1" applyFill="1" applyBorder="1" applyAlignment="1" applyProtection="1">
      <alignment horizontal="center"/>
      <protection locked="0"/>
    </xf>
    <xf numFmtId="0" fontId="26" fillId="0" borderId="5" xfId="0" applyFont="1" applyBorder="1" applyAlignment="1" applyProtection="1">
      <alignment horizontal="left" vertical="center"/>
    </xf>
    <xf numFmtId="0" fontId="82" fillId="0" borderId="0" xfId="9" applyFont="1" applyBorder="1" applyProtection="1"/>
    <xf numFmtId="0" fontId="44" fillId="0" borderId="0" xfId="2" applyFont="1" applyAlignment="1" applyProtection="1">
      <alignment horizontal="left"/>
    </xf>
    <xf numFmtId="0" fontId="26" fillId="0" borderId="5" xfId="0" applyFont="1" applyFill="1" applyBorder="1" applyAlignment="1" applyProtection="1">
      <alignment horizontal="center" vertical="center"/>
    </xf>
    <xf numFmtId="0" fontId="26" fillId="0" borderId="5" xfId="6" applyFont="1" applyFill="1" applyBorder="1" applyAlignment="1" applyProtection="1">
      <alignment horizontal="center"/>
    </xf>
    <xf numFmtId="3" fontId="66" fillId="0" borderId="0" xfId="0" applyNumberFormat="1" applyFont="1" applyFill="1" applyAlignment="1" applyProtection="1">
      <alignment horizontal="right"/>
    </xf>
    <xf numFmtId="0" fontId="0" fillId="0" borderId="0" xfId="0" applyAlignment="1" applyProtection="1"/>
    <xf numFmtId="0" fontId="26" fillId="0" borderId="5" xfId="0" applyFont="1" applyBorder="1" applyAlignment="1" applyProtection="1">
      <alignment vertical="center"/>
    </xf>
    <xf numFmtId="0" fontId="26" fillId="0" borderId="5" xfId="0" applyFont="1" applyFill="1" applyBorder="1" applyAlignment="1" applyProtection="1">
      <alignment vertical="center"/>
    </xf>
    <xf numFmtId="3" fontId="16" fillId="0" borderId="5" xfId="0" applyNumberFormat="1" applyFont="1" applyFill="1" applyBorder="1" applyAlignment="1" applyProtection="1">
      <alignment horizontal="center" vertical="center"/>
    </xf>
    <xf numFmtId="3" fontId="16" fillId="0" borderId="5" xfId="0" applyNumberFormat="1" applyFont="1" applyBorder="1" applyAlignment="1" applyProtection="1">
      <alignment horizontal="center" vertical="center"/>
    </xf>
    <xf numFmtId="3" fontId="16" fillId="6" borderId="5" xfId="8" applyNumberFormat="1" applyFont="1" applyFill="1" applyBorder="1" applyAlignment="1" applyProtection="1">
      <alignment horizontal="center"/>
      <protection locked="0"/>
    </xf>
    <xf numFmtId="0" fontId="16" fillId="0" borderId="0" xfId="1" applyNumberFormat="1" applyFont="1" applyFill="1" applyBorder="1" applyAlignment="1" applyProtection="1">
      <alignment horizontal="center"/>
    </xf>
    <xf numFmtId="0" fontId="72" fillId="0" borderId="0" xfId="0" applyFont="1" applyFill="1" applyBorder="1" applyAlignment="1" applyProtection="1">
      <alignment horizontal="center"/>
    </xf>
    <xf numFmtId="0" fontId="0" fillId="0" borderId="0" xfId="0" applyFill="1" applyBorder="1" applyAlignment="1" applyProtection="1">
      <alignment horizontal="center"/>
    </xf>
    <xf numFmtId="166" fontId="16" fillId="0" borderId="5" xfId="8" applyNumberFormat="1" applyFont="1" applyFill="1" applyBorder="1" applyAlignment="1" applyProtection="1">
      <alignment horizontal="center"/>
    </xf>
    <xf numFmtId="0" fontId="75" fillId="0" borderId="0" xfId="0" applyFont="1" applyFill="1" applyBorder="1" applyAlignment="1" applyProtection="1">
      <alignment horizontal="center"/>
    </xf>
    <xf numFmtId="0" fontId="16" fillId="0" borderId="5" xfId="0" applyFont="1" applyBorder="1" applyAlignment="1" applyProtection="1">
      <alignment vertical="top"/>
    </xf>
    <xf numFmtId="3" fontId="16" fillId="0" borderId="3" xfId="0" applyNumberFormat="1" applyFont="1" applyBorder="1" applyAlignment="1" applyProtection="1">
      <alignment horizontal="center" vertical="center"/>
    </xf>
    <xf numFmtId="0" fontId="75" fillId="0" borderId="0" xfId="0" applyFont="1" applyBorder="1" applyAlignment="1" applyProtection="1">
      <alignment horizontal="center"/>
    </xf>
    <xf numFmtId="0" fontId="77" fillId="0" borderId="0" xfId="8" applyFont="1" applyFill="1" applyBorder="1" applyAlignment="1" applyProtection="1">
      <alignment horizontal="left"/>
    </xf>
    <xf numFmtId="9" fontId="16" fillId="0" borderId="5" xfId="0" applyNumberFormat="1" applyFont="1" applyFill="1" applyBorder="1" applyAlignment="1" applyProtection="1">
      <alignment horizontal="center" vertical="center"/>
    </xf>
    <xf numFmtId="0" fontId="0" fillId="0" borderId="27" xfId="0" applyBorder="1" applyAlignment="1" applyProtection="1"/>
    <xf numFmtId="0" fontId="26" fillId="0" borderId="5" xfId="6" applyFont="1" applyFill="1" applyBorder="1" applyAlignment="1" applyProtection="1">
      <alignment horizontal="center"/>
    </xf>
    <xf numFmtId="0" fontId="0" fillId="0" borderId="5" xfId="0" applyBorder="1" applyAlignment="1" applyProtection="1"/>
    <xf numFmtId="0" fontId="16" fillId="6" borderId="5" xfId="1" applyNumberFormat="1" applyFont="1" applyFill="1" applyBorder="1" applyAlignment="1" applyProtection="1">
      <alignment horizontal="center"/>
      <protection locked="0"/>
    </xf>
    <xf numFmtId="0" fontId="72" fillId="6" borderId="5" xfId="0" applyFont="1" applyFill="1" applyBorder="1" applyAlignment="1" applyProtection="1">
      <alignment horizontal="center"/>
      <protection locked="0"/>
    </xf>
    <xf numFmtId="0" fontId="0" fillId="0" borderId="0" xfId="0" applyAlignment="1" applyProtection="1">
      <alignment horizontal="left"/>
    </xf>
    <xf numFmtId="0" fontId="26" fillId="0" borderId="5" xfId="0" applyFont="1" applyFill="1" applyBorder="1" applyAlignment="1" applyProtection="1">
      <alignment horizontal="center" vertical="center"/>
    </xf>
    <xf numFmtId="0" fontId="26" fillId="0" borderId="5" xfId="0" applyFont="1" applyBorder="1" applyAlignment="1" applyProtection="1">
      <alignment vertical="center"/>
    </xf>
    <xf numFmtId="3" fontId="66" fillId="0" borderId="0" xfId="0" applyNumberFormat="1" applyFont="1" applyFill="1" applyAlignment="1" applyProtection="1">
      <alignment horizontal="right"/>
    </xf>
    <xf numFmtId="3" fontId="16" fillId="6" borderId="5" xfId="8" applyNumberFormat="1" applyFont="1" applyFill="1" applyBorder="1" applyAlignment="1" applyProtection="1">
      <alignment horizontal="center"/>
      <protection locked="0"/>
    </xf>
    <xf numFmtId="3" fontId="16" fillId="0" borderId="5" xfId="0" applyNumberFormat="1" applyFont="1" applyFill="1" applyBorder="1" applyAlignment="1" applyProtection="1">
      <alignment horizontal="center" vertical="center"/>
    </xf>
    <xf numFmtId="3" fontId="16" fillId="0" borderId="5" xfId="0" applyNumberFormat="1" applyFont="1" applyBorder="1" applyAlignment="1" applyProtection="1">
      <alignment horizontal="center" vertical="center"/>
    </xf>
    <xf numFmtId="0" fontId="16" fillId="6" borderId="5" xfId="0" applyFont="1" applyFill="1" applyBorder="1" applyAlignment="1" applyProtection="1">
      <alignment horizontal="center"/>
      <protection locked="0"/>
    </xf>
    <xf numFmtId="0" fontId="1" fillId="0" borderId="0" xfId="0" applyFont="1" applyProtection="1"/>
    <xf numFmtId="0" fontId="98" fillId="0" borderId="0" xfId="0" applyFont="1" applyProtection="1"/>
    <xf numFmtId="0" fontId="52" fillId="0" borderId="0" xfId="0" applyFont="1" applyBorder="1" applyAlignment="1" applyProtection="1">
      <alignment horizontal="left" vertical="center"/>
    </xf>
    <xf numFmtId="0" fontId="53" fillId="0" borderId="0" xfId="0" applyFont="1" applyAlignment="1" applyProtection="1">
      <alignment horizontal="left" vertical="center"/>
    </xf>
    <xf numFmtId="0" fontId="16" fillId="0" borderId="0" xfId="9" applyFont="1" applyFill="1" applyBorder="1" applyAlignment="1" applyProtection="1">
      <alignment horizontal="left"/>
    </xf>
    <xf numFmtId="0" fontId="0" fillId="0" borderId="0" xfId="0" applyAlignment="1"/>
    <xf numFmtId="0" fontId="29" fillId="0" borderId="0" xfId="0" applyFont="1" applyBorder="1" applyAlignment="1" applyProtection="1">
      <alignment horizontal="left" vertical="center"/>
    </xf>
    <xf numFmtId="0" fontId="0" fillId="0" borderId="0" xfId="0" applyAlignment="1">
      <alignment vertical="center"/>
    </xf>
    <xf numFmtId="0" fontId="4" fillId="0" borderId="0" xfId="9" applyFont="1" applyFill="1" applyBorder="1" applyAlignment="1" applyProtection="1"/>
    <xf numFmtId="0" fontId="26" fillId="0" borderId="5" xfId="6" applyFont="1" applyFill="1" applyBorder="1" applyAlignment="1" applyProtection="1">
      <alignment horizontal="center"/>
    </xf>
    <xf numFmtId="3" fontId="16" fillId="8" borderId="28" xfId="0" applyNumberFormat="1" applyFont="1" applyFill="1" applyBorder="1" applyAlignment="1" applyProtection="1">
      <alignment horizontal="center" vertical="center"/>
    </xf>
    <xf numFmtId="38" fontId="16" fillId="7" borderId="28" xfId="10" applyNumberFormat="1" applyFont="1" applyFill="1" applyBorder="1" applyAlignment="1" applyProtection="1">
      <alignment horizontal="center" vertical="center"/>
    </xf>
    <xf numFmtId="0" fontId="4" fillId="8" borderId="0" xfId="0" applyFont="1" applyFill="1" applyProtection="1"/>
    <xf numFmtId="38" fontId="26" fillId="2" borderId="28" xfId="10" applyNumberFormat="1" applyFont="1" applyFill="1" applyBorder="1" applyAlignment="1" applyProtection="1">
      <alignment horizontal="center" vertical="center"/>
    </xf>
    <xf numFmtId="9" fontId="26" fillId="2" borderId="28" xfId="0" applyNumberFormat="1" applyFont="1" applyFill="1" applyBorder="1" applyAlignment="1" applyProtection="1">
      <alignment horizontal="center" vertical="center"/>
    </xf>
    <xf numFmtId="3" fontId="4" fillId="8" borderId="28" xfId="10" applyNumberFormat="1" applyFont="1" applyFill="1" applyBorder="1" applyAlignment="1" applyProtection="1">
      <alignment horizontal="center"/>
      <protection locked="0"/>
    </xf>
    <xf numFmtId="0" fontId="26" fillId="8" borderId="1" xfId="0" applyFont="1" applyFill="1" applyBorder="1" applyAlignment="1" applyProtection="1">
      <alignment horizontal="left" vertical="center"/>
    </xf>
    <xf numFmtId="0" fontId="4" fillId="0" borderId="0" xfId="9" applyFont="1" applyFill="1" applyBorder="1" applyAlignment="1" applyProtection="1">
      <alignment horizontal="center"/>
    </xf>
    <xf numFmtId="0" fontId="1" fillId="0" borderId="0" xfId="9" applyFont="1" applyFill="1" applyBorder="1" applyAlignment="1" applyProtection="1">
      <alignment horizontal="center"/>
    </xf>
    <xf numFmtId="6" fontId="26" fillId="2" borderId="28" xfId="0" applyNumberFormat="1" applyFont="1" applyFill="1" applyBorder="1" applyAlignment="1" applyProtection="1">
      <alignment horizontal="center" vertical="center"/>
    </xf>
    <xf numFmtId="0" fontId="0" fillId="0" borderId="0" xfId="0" applyAlignment="1"/>
    <xf numFmtId="0" fontId="45" fillId="0" borderId="0" xfId="0" applyFont="1" applyProtection="1"/>
    <xf numFmtId="0" fontId="99" fillId="0" borderId="0" xfId="0" applyFont="1" applyProtection="1"/>
    <xf numFmtId="3" fontId="4" fillId="2" borderId="35" xfId="9" applyNumberFormat="1" applyFont="1" applyFill="1" applyBorder="1" applyAlignment="1" applyProtection="1">
      <alignment horizontal="center"/>
      <protection locked="0"/>
    </xf>
    <xf numFmtId="6" fontId="26" fillId="7" borderId="28" xfId="10" applyNumberFormat="1" applyFont="1" applyFill="1" applyBorder="1" applyAlignment="1" applyProtection="1">
      <alignment horizontal="center" vertical="center"/>
    </xf>
    <xf numFmtId="0" fontId="8" fillId="0" borderId="0" xfId="2" applyAlignment="1" applyProtection="1">
      <alignment horizontal="left"/>
    </xf>
    <xf numFmtId="0" fontId="16" fillId="0" borderId="0" xfId="9" applyFont="1" applyFill="1" applyBorder="1" applyAlignment="1" applyProtection="1">
      <alignment horizontal="left"/>
    </xf>
    <xf numFmtId="0" fontId="0" fillId="0" borderId="0" xfId="0" applyAlignment="1"/>
    <xf numFmtId="9" fontId="26" fillId="7" borderId="28" xfId="10" applyNumberFormat="1" applyFont="1" applyFill="1" applyBorder="1" applyAlignment="1" applyProtection="1">
      <alignment horizontal="center" vertical="center"/>
    </xf>
    <xf numFmtId="9" fontId="26" fillId="7" borderId="28" xfId="10" quotePrefix="1" applyNumberFormat="1" applyFont="1" applyFill="1" applyBorder="1" applyAlignment="1" applyProtection="1">
      <alignment horizontal="center" vertical="center"/>
    </xf>
    <xf numFmtId="0" fontId="100" fillId="9" borderId="0" xfId="2" applyFont="1" applyFill="1" applyAlignment="1" applyProtection="1"/>
    <xf numFmtId="0" fontId="95" fillId="4" borderId="3" xfId="9" applyFont="1" applyFill="1" applyBorder="1" applyAlignment="1" applyProtection="1">
      <alignment horizontal="left" vertical="center" wrapText="1" indent="1"/>
    </xf>
    <xf numFmtId="0" fontId="95" fillId="4" borderId="15" xfId="9" applyFont="1" applyFill="1" applyBorder="1" applyAlignment="1" applyProtection="1">
      <alignment horizontal="left" vertical="center" wrapText="1" indent="1"/>
    </xf>
    <xf numFmtId="0" fontId="95" fillId="4" borderId="14" xfId="9" applyFont="1" applyFill="1" applyBorder="1" applyAlignment="1" applyProtection="1">
      <alignment horizontal="left" vertical="center" wrapText="1" indent="1"/>
    </xf>
    <xf numFmtId="0" fontId="86" fillId="0" borderId="0" xfId="2" applyFont="1" applyAlignment="1" applyProtection="1">
      <alignment horizontal="left" vertical="center" wrapText="1" indent="1"/>
    </xf>
    <xf numFmtId="0" fontId="0" fillId="0" borderId="0" xfId="0" applyAlignment="1">
      <alignment horizontal="left" vertical="center" wrapText="1" indent="1"/>
    </xf>
    <xf numFmtId="0" fontId="55" fillId="0" borderId="0" xfId="9" applyFont="1" applyBorder="1" applyAlignment="1" applyProtection="1">
      <alignment horizontal="left" indent="1"/>
    </xf>
    <xf numFmtId="0" fontId="21" fillId="0" borderId="0" xfId="0" applyFont="1" applyAlignment="1">
      <alignment horizontal="left" indent="1"/>
    </xf>
    <xf numFmtId="0" fontId="0" fillId="0" borderId="0" xfId="0" applyAlignment="1">
      <alignment horizontal="left" indent="1"/>
    </xf>
    <xf numFmtId="0" fontId="1" fillId="0" borderId="11" xfId="9" applyFont="1" applyFill="1" applyBorder="1" applyAlignment="1" applyProtection="1">
      <alignment horizontal="right" vertical="center"/>
    </xf>
    <xf numFmtId="0" fontId="1" fillId="0" borderId="31" xfId="9" applyFont="1" applyFill="1" applyBorder="1" applyAlignment="1" applyProtection="1">
      <alignment horizontal="right" vertical="center"/>
    </xf>
    <xf numFmtId="0" fontId="1" fillId="0" borderId="9" xfId="9" applyFont="1" applyFill="1" applyBorder="1" applyAlignment="1" applyProtection="1">
      <alignment horizontal="right" vertical="center"/>
    </xf>
    <xf numFmtId="0" fontId="0" fillId="0" borderId="9" xfId="0" applyBorder="1" applyAlignment="1">
      <alignment horizontal="right" vertical="center"/>
    </xf>
    <xf numFmtId="0" fontId="21" fillId="0" borderId="29" xfId="9" applyFont="1" applyFill="1" applyBorder="1" applyAlignment="1" applyProtection="1">
      <alignment horizontal="left" vertical="center" wrapText="1" indent="1"/>
    </xf>
    <xf numFmtId="0" fontId="0" fillId="0" borderId="0" xfId="0" applyAlignment="1">
      <alignment horizontal="left" wrapText="1" indent="1"/>
    </xf>
    <xf numFmtId="0" fontId="0" fillId="0" borderId="29" xfId="0" applyBorder="1" applyAlignment="1">
      <alignment horizontal="left" wrapText="1" indent="1"/>
    </xf>
    <xf numFmtId="0" fontId="0" fillId="0" borderId="0" xfId="0"/>
    <xf numFmtId="0" fontId="26" fillId="0" borderId="16" xfId="0" applyFont="1" applyFill="1" applyBorder="1" applyAlignment="1" applyProtection="1">
      <alignment horizontal="center" vertical="center" wrapText="1"/>
    </xf>
    <xf numFmtId="0" fontId="26" fillId="0" borderId="17" xfId="0" applyFont="1" applyFill="1" applyBorder="1" applyAlignment="1" applyProtection="1">
      <alignment horizontal="center" vertical="center" wrapText="1"/>
    </xf>
    <xf numFmtId="0" fontId="26" fillId="0" borderId="18" xfId="0" applyFont="1" applyFill="1" applyBorder="1" applyAlignment="1" applyProtection="1">
      <alignment horizontal="center" vertical="center" wrapText="1"/>
    </xf>
    <xf numFmtId="0" fontId="28" fillId="0" borderId="0" xfId="0" applyFont="1" applyBorder="1" applyAlignment="1" applyProtection="1">
      <alignment horizontal="left" vertical="top" wrapText="1"/>
    </xf>
    <xf numFmtId="0" fontId="28" fillId="0" borderId="0" xfId="0" applyFont="1" applyAlignment="1">
      <alignment horizontal="left" wrapText="1"/>
    </xf>
    <xf numFmtId="0" fontId="26" fillId="0" borderId="1" xfId="0" applyFont="1" applyFill="1" applyBorder="1" applyAlignment="1" applyProtection="1">
      <alignment horizontal="center" vertical="center" wrapText="1"/>
    </xf>
    <xf numFmtId="0" fontId="16" fillId="0" borderId="1" xfId="0" applyFont="1" applyBorder="1" applyAlignment="1" applyProtection="1">
      <alignment vertical="center"/>
    </xf>
    <xf numFmtId="0" fontId="26" fillId="0" borderId="21" xfId="0" applyFont="1" applyFill="1" applyBorder="1" applyAlignment="1" applyProtection="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xf numFmtId="0" fontId="0" fillId="0" borderId="8" xfId="0" applyBorder="1" applyAlignment="1"/>
    <xf numFmtId="0" fontId="0" fillId="0" borderId="25" xfId="0" applyBorder="1" applyAlignment="1"/>
    <xf numFmtId="0" fontId="0" fillId="0" borderId="24" xfId="0" applyBorder="1" applyAlignment="1">
      <alignment horizontal="center" vertical="center" wrapText="1"/>
    </xf>
    <xf numFmtId="0" fontId="0" fillId="0" borderId="8" xfId="0" applyBorder="1" applyAlignment="1">
      <alignment horizontal="center" vertical="center" wrapText="1"/>
    </xf>
    <xf numFmtId="0" fontId="13" fillId="0" borderId="19" xfId="0" applyFont="1" applyFill="1" applyBorder="1" applyAlignment="1" applyProtection="1">
      <alignment horizontal="left" vertical="center"/>
    </xf>
    <xf numFmtId="0" fontId="13" fillId="0" borderId="20" xfId="0" applyFont="1" applyFill="1" applyBorder="1" applyAlignment="1" applyProtection="1">
      <alignment horizontal="left" vertical="center"/>
    </xf>
    <xf numFmtId="0" fontId="13" fillId="0" borderId="1" xfId="0" applyFont="1" applyFill="1" applyBorder="1" applyAlignment="1" applyProtection="1">
      <alignment horizontal="left" vertical="center"/>
    </xf>
    <xf numFmtId="0" fontId="28" fillId="0" borderId="1" xfId="0" applyFont="1" applyBorder="1" applyAlignment="1" applyProtection="1">
      <alignment horizontal="left" vertical="center"/>
    </xf>
    <xf numFmtId="0" fontId="28" fillId="0" borderId="1" xfId="0" applyFont="1" applyBorder="1" applyAlignment="1" applyProtection="1">
      <alignment horizontal="left"/>
    </xf>
    <xf numFmtId="0" fontId="0" fillId="0" borderId="1" xfId="0" applyBorder="1" applyAlignment="1">
      <alignment horizontal="left"/>
    </xf>
    <xf numFmtId="0" fontId="16" fillId="0" borderId="1" xfId="0" applyFont="1" applyBorder="1" applyAlignment="1" applyProtection="1">
      <alignment vertical="center" wrapText="1"/>
    </xf>
    <xf numFmtId="0" fontId="0" fillId="0" borderId="1" xfId="0"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61" fillId="0" borderId="9" xfId="0" applyFont="1" applyBorder="1" applyAlignment="1" applyProtection="1">
      <alignment horizontal="center" vertical="center" wrapText="1"/>
    </xf>
    <xf numFmtId="0" fontId="51" fillId="5" borderId="3" xfId="2" applyFont="1" applyFill="1" applyBorder="1" applyAlignment="1" applyProtection="1">
      <alignment horizontal="left" vertical="center" indent="1"/>
      <protection locked="0"/>
    </xf>
    <xf numFmtId="0" fontId="51" fillId="0" borderId="15" xfId="2" applyFont="1" applyBorder="1" applyAlignment="1" applyProtection="1">
      <alignment horizontal="left" indent="1"/>
      <protection locked="0"/>
    </xf>
    <xf numFmtId="0" fontId="51" fillId="0" borderId="14" xfId="2" applyFont="1" applyBorder="1" applyAlignment="1" applyProtection="1">
      <alignment horizontal="left" indent="1"/>
      <protection locked="0"/>
    </xf>
    <xf numFmtId="0" fontId="44" fillId="0" borderId="0" xfId="2" applyFont="1" applyAlignment="1" applyProtection="1">
      <alignment horizontal="left"/>
    </xf>
    <xf numFmtId="0" fontId="26" fillId="0" borderId="1" xfId="0" applyFont="1" applyFill="1" applyBorder="1" applyAlignment="1" applyProtection="1">
      <alignment horizontal="center" vertical="center"/>
    </xf>
    <xf numFmtId="0" fontId="26" fillId="2" borderId="28" xfId="0" applyFont="1" applyFill="1" applyBorder="1" applyAlignment="1" applyProtection="1">
      <alignment horizontal="left" vertical="center"/>
    </xf>
    <xf numFmtId="0" fontId="13" fillId="0" borderId="28" xfId="0" applyFont="1" applyFill="1" applyBorder="1" applyAlignment="1" applyProtection="1">
      <alignment horizontal="left" vertical="center"/>
    </xf>
    <xf numFmtId="0" fontId="25" fillId="0" borderId="8" xfId="0" applyFont="1" applyBorder="1" applyAlignment="1" applyProtection="1">
      <alignment horizontal="left"/>
    </xf>
    <xf numFmtId="0" fontId="0" fillId="0" borderId="8" xfId="0" applyBorder="1" applyAlignment="1">
      <alignment horizontal="left"/>
    </xf>
    <xf numFmtId="0" fontId="26" fillId="0" borderId="29" xfId="0" applyFont="1" applyFill="1" applyBorder="1" applyAlignment="1" applyProtection="1">
      <alignment horizontal="center" vertical="center" wrapText="1"/>
    </xf>
    <xf numFmtId="0" fontId="26" fillId="0" borderId="24" xfId="0" applyFont="1" applyFill="1" applyBorder="1" applyAlignment="1" applyProtection="1">
      <alignment horizontal="center" vertical="center" wrapText="1"/>
    </xf>
    <xf numFmtId="0" fontId="26" fillId="0" borderId="32" xfId="0" applyFont="1" applyFill="1" applyBorder="1" applyAlignment="1" applyProtection="1">
      <alignment horizontal="center" vertical="center" wrapText="1"/>
    </xf>
    <xf numFmtId="0" fontId="0" fillId="0" borderId="1" xfId="0" applyBorder="1" applyAlignment="1">
      <alignment vertical="center"/>
    </xf>
    <xf numFmtId="0" fontId="13" fillId="0" borderId="37" xfId="0" applyFont="1" applyFill="1" applyBorder="1" applyAlignment="1" applyProtection="1">
      <alignment horizontal="center" vertical="top"/>
    </xf>
    <xf numFmtId="0" fontId="13" fillId="0" borderId="9" xfId="0" applyFont="1" applyFill="1" applyBorder="1" applyAlignment="1" applyProtection="1">
      <alignment horizontal="center" vertical="top"/>
    </xf>
    <xf numFmtId="0" fontId="13" fillId="0" borderId="33" xfId="0" applyFont="1" applyFill="1" applyBorder="1" applyAlignment="1" applyProtection="1">
      <alignment horizontal="center" vertical="top"/>
    </xf>
    <xf numFmtId="0" fontId="0" fillId="0" borderId="1" xfId="0" applyBorder="1" applyAlignment="1"/>
    <xf numFmtId="0" fontId="26" fillId="0" borderId="2" xfId="0" applyFont="1" applyFill="1" applyBorder="1" applyAlignment="1" applyProtection="1">
      <alignment horizontal="center" vertical="center" wrapText="1"/>
    </xf>
    <xf numFmtId="0" fontId="24" fillId="0" borderId="10" xfId="0" applyFont="1" applyBorder="1" applyAlignment="1">
      <alignment horizontal="center" vertical="center" wrapText="1"/>
    </xf>
    <xf numFmtId="0" fontId="26" fillId="0" borderId="12" xfId="0" applyFont="1" applyFill="1" applyBorder="1" applyAlignment="1" applyProtection="1">
      <alignment horizontal="center" vertical="center" wrapText="1"/>
    </xf>
    <xf numFmtId="0" fontId="24" fillId="0" borderId="6" xfId="0" applyFont="1" applyBorder="1" applyAlignment="1">
      <alignment horizontal="center" vertical="center" wrapText="1"/>
    </xf>
    <xf numFmtId="0" fontId="26" fillId="0" borderId="13" xfId="0" applyFont="1" applyFill="1" applyBorder="1" applyAlignment="1" applyProtection="1">
      <alignment horizontal="center" vertical="center" wrapText="1"/>
    </xf>
    <xf numFmtId="0" fontId="24" fillId="0" borderId="7" xfId="0" applyFont="1" applyBorder="1" applyAlignment="1">
      <alignment horizontal="center" vertical="center" wrapText="1"/>
    </xf>
    <xf numFmtId="165" fontId="26" fillId="7" borderId="34" xfId="10" applyNumberFormat="1" applyFont="1" applyFill="1" applyBorder="1" applyAlignment="1" applyProtection="1">
      <alignment horizontal="center" vertical="center"/>
    </xf>
    <xf numFmtId="0" fontId="24" fillId="0" borderId="30" xfId="0" applyFont="1" applyBorder="1" applyAlignment="1">
      <alignment horizontal="center" vertical="center"/>
    </xf>
    <xf numFmtId="165" fontId="26" fillId="2" borderId="34" xfId="0" applyNumberFormat="1" applyFont="1" applyFill="1" applyBorder="1" applyAlignment="1" applyProtection="1">
      <alignment horizontal="center" vertical="center"/>
    </xf>
    <xf numFmtId="0" fontId="13" fillId="0" borderId="19" xfId="0" applyFont="1" applyFill="1" applyBorder="1" applyAlignment="1" applyProtection="1">
      <alignment horizontal="center" vertical="center"/>
    </xf>
    <xf numFmtId="0" fontId="28" fillId="0" borderId="36" xfId="0" applyFont="1" applyBorder="1" applyAlignment="1" applyProtection="1">
      <alignment horizontal="center" vertical="center"/>
    </xf>
    <xf numFmtId="0" fontId="28" fillId="0" borderId="36" xfId="0" applyFont="1" applyBorder="1" applyAlignment="1" applyProtection="1">
      <alignment horizontal="center"/>
    </xf>
    <xf numFmtId="0" fontId="0" fillId="0" borderId="20" xfId="0" applyBorder="1" applyAlignment="1">
      <alignment horizontal="center"/>
    </xf>
    <xf numFmtId="0" fontId="26" fillId="0" borderId="5" xfId="0" applyFont="1" applyBorder="1" applyAlignment="1" applyProtection="1">
      <alignment vertical="center"/>
    </xf>
    <xf numFmtId="0" fontId="0" fillId="0" borderId="5" xfId="0" applyBorder="1" applyAlignment="1"/>
    <xf numFmtId="0" fontId="26" fillId="0" borderId="4" xfId="0" applyFont="1" applyBorder="1" applyAlignment="1" applyProtection="1">
      <alignment horizontal="center" vertical="center" wrapText="1"/>
    </xf>
    <xf numFmtId="0" fontId="0" fillId="0" borderId="26" xfId="0" applyBorder="1" applyAlignment="1">
      <alignment horizontal="center" wrapText="1"/>
    </xf>
    <xf numFmtId="0" fontId="0" fillId="0" borderId="27" xfId="0" applyBorder="1" applyAlignment="1">
      <alignment horizontal="center" wrapText="1"/>
    </xf>
    <xf numFmtId="0" fontId="26" fillId="0" borderId="2" xfId="0" applyFont="1" applyBorder="1" applyAlignment="1" applyProtection="1">
      <alignment horizontal="center" vertical="center"/>
    </xf>
    <xf numFmtId="0" fontId="0" fillId="0" borderId="10"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26" fillId="0" borderId="5" xfId="0" applyFont="1" applyBorder="1" applyAlignment="1" applyProtection="1">
      <alignment horizontal="center" vertical="center" wrapText="1"/>
    </xf>
    <xf numFmtId="0" fontId="0" fillId="0" borderId="5" xfId="0" applyBorder="1" applyAlignment="1" applyProtection="1">
      <alignment wrapText="1"/>
    </xf>
    <xf numFmtId="0" fontId="26" fillId="0" borderId="3" xfId="0" applyFont="1" applyBorder="1" applyAlignment="1" applyProtection="1">
      <alignment horizontal="center" vertical="center"/>
    </xf>
    <xf numFmtId="0" fontId="0" fillId="0" borderId="14" xfId="0" applyBorder="1" applyAlignment="1">
      <alignment horizontal="center" vertical="center"/>
    </xf>
    <xf numFmtId="0" fontId="26" fillId="0" borderId="3" xfId="0" applyFont="1" applyBorder="1" applyAlignment="1" applyProtection="1"/>
    <xf numFmtId="0" fontId="0" fillId="0" borderId="15" xfId="0" applyBorder="1" applyAlignment="1"/>
    <xf numFmtId="0" fontId="0" fillId="0" borderId="14" xfId="0" applyBorder="1" applyAlignment="1"/>
    <xf numFmtId="0" fontId="26" fillId="0" borderId="5" xfId="0" applyFont="1" applyBorder="1" applyAlignment="1" applyProtection="1"/>
    <xf numFmtId="0" fontId="0" fillId="0" borderId="5" xfId="0" applyBorder="1" applyAlignment="1">
      <alignment wrapText="1"/>
    </xf>
    <xf numFmtId="0" fontId="0" fillId="0" borderId="5" xfId="0" applyBorder="1" applyAlignment="1" applyProtection="1"/>
    <xf numFmtId="0" fontId="31" fillId="0" borderId="4" xfId="0" applyFont="1" applyBorder="1" applyAlignment="1" applyProtection="1">
      <protection locked="0"/>
    </xf>
    <xf numFmtId="0" fontId="0" fillId="0" borderId="26" xfId="0" applyBorder="1" applyAlignment="1"/>
    <xf numFmtId="0" fontId="0" fillId="0" borderId="27" xfId="0" applyBorder="1" applyAlignment="1"/>
    <xf numFmtId="0" fontId="26" fillId="0" borderId="4" xfId="0" applyFont="1" applyBorder="1" applyAlignment="1" applyProtection="1">
      <alignment vertical="center" wrapText="1"/>
    </xf>
    <xf numFmtId="0" fontId="0" fillId="0" borderId="27" xfId="0" applyBorder="1" applyAlignment="1">
      <alignment vertical="center" wrapText="1"/>
    </xf>
    <xf numFmtId="0" fontId="16" fillId="0" borderId="5" xfId="6" applyFont="1" applyFill="1" applyBorder="1" applyAlignment="1" applyProtection="1">
      <protection locked="0"/>
    </xf>
    <xf numFmtId="0" fontId="26" fillId="0" borderId="5" xfId="0" applyFont="1" applyFill="1" applyBorder="1" applyAlignment="1" applyProtection="1"/>
    <xf numFmtId="0" fontId="0" fillId="0" borderId="5" xfId="0" applyFill="1" applyBorder="1" applyAlignment="1"/>
    <xf numFmtId="0" fontId="26" fillId="0" borderId="5" xfId="9" applyFont="1" applyFill="1" applyBorder="1" applyAlignment="1" applyProtection="1">
      <alignment horizontal="center"/>
    </xf>
    <xf numFmtId="0" fontId="16" fillId="0" borderId="4" xfId="0" applyNumberFormat="1" applyFont="1" applyFill="1" applyBorder="1" applyAlignment="1" applyProtection="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3" fontId="66" fillId="0" borderId="0" xfId="0" applyNumberFormat="1" applyFont="1" applyFill="1" applyAlignment="1" applyProtection="1">
      <alignment horizontal="right"/>
    </xf>
    <xf numFmtId="0" fontId="0" fillId="0" borderId="0" xfId="0" applyAlignment="1" applyProtection="1"/>
    <xf numFmtId="0" fontId="44" fillId="0" borderId="0" xfId="2" quotePrefix="1" applyFont="1" applyAlignment="1" applyProtection="1">
      <alignment horizontal="left"/>
    </xf>
    <xf numFmtId="0" fontId="26" fillId="0" borderId="5" xfId="0" applyFont="1" applyFill="1" applyBorder="1" applyAlignment="1" applyProtection="1">
      <alignment horizontal="center" vertical="center" wrapText="1"/>
    </xf>
    <xf numFmtId="0" fontId="0" fillId="0" borderId="5" xfId="0" applyFill="1" applyBorder="1" applyAlignment="1" applyProtection="1"/>
    <xf numFmtId="0" fontId="26" fillId="0" borderId="3" xfId="0" applyFont="1" applyFill="1" applyBorder="1" applyAlignment="1" applyProtection="1"/>
    <xf numFmtId="0" fontId="16" fillId="0" borderId="2" xfId="0" applyNumberFormat="1" applyFont="1" applyFill="1" applyBorder="1" applyAlignment="1" applyProtection="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0" fontId="26" fillId="0" borderId="5" xfId="0" applyFont="1" applyFill="1" applyBorder="1" applyAlignment="1" applyProtection="1">
      <alignment vertical="center"/>
    </xf>
    <xf numFmtId="0" fontId="0" fillId="0" borderId="27" xfId="0" applyBorder="1" applyAlignment="1">
      <alignment horizontal="center" vertical="center" wrapText="1"/>
    </xf>
    <xf numFmtId="0" fontId="0" fillId="0" borderId="0" xfId="0" applyAlignment="1" applyProtection="1">
      <alignment horizontal="left"/>
    </xf>
    <xf numFmtId="0" fontId="10" fillId="0" borderId="4" xfId="0" applyFont="1" applyBorder="1" applyAlignment="1" applyProtection="1">
      <alignment horizontal="left"/>
    </xf>
    <xf numFmtId="0" fontId="0" fillId="0" borderId="27" xfId="0" applyBorder="1" applyAlignment="1" applyProtection="1"/>
    <xf numFmtId="0" fontId="35" fillId="0" borderId="4" xfId="8" applyFont="1" applyFill="1" applyBorder="1" applyAlignment="1" applyProtection="1">
      <alignment horizontal="left"/>
    </xf>
    <xf numFmtId="0" fontId="0" fillId="0" borderId="26" xfId="0" applyBorder="1" applyAlignment="1" applyProtection="1"/>
    <xf numFmtId="3" fontId="16" fillId="0" borderId="4" xfId="8" applyNumberFormat="1" applyFont="1" applyFill="1" applyBorder="1" applyAlignment="1" applyProtection="1">
      <alignment horizontal="center"/>
    </xf>
    <xf numFmtId="0" fontId="0" fillId="0" borderId="4" xfId="0" applyBorder="1" applyAlignment="1" applyProtection="1"/>
    <xf numFmtId="166" fontId="16" fillId="0" borderId="4" xfId="0" applyNumberFormat="1" applyFont="1" applyBorder="1" applyAlignment="1" applyProtection="1">
      <alignment horizontal="center" vertical="center"/>
    </xf>
    <xf numFmtId="166" fontId="16" fillId="0" borderId="3" xfId="0" applyNumberFormat="1" applyFont="1" applyBorder="1" applyAlignment="1" applyProtection="1">
      <alignment horizontal="center" vertical="center"/>
    </xf>
    <xf numFmtId="0" fontId="26" fillId="0" borderId="3" xfId="6" applyFont="1" applyFill="1" applyBorder="1" applyAlignment="1" applyProtection="1">
      <alignment horizontal="center"/>
    </xf>
    <xf numFmtId="0" fontId="26" fillId="0" borderId="14" xfId="6" applyFont="1" applyFill="1" applyBorder="1" applyAlignment="1" applyProtection="1">
      <alignment horizontal="center"/>
    </xf>
    <xf numFmtId="0" fontId="26" fillId="0" borderId="15" xfId="0" applyFont="1" applyBorder="1" applyAlignment="1" applyProtection="1"/>
    <xf numFmtId="0" fontId="0" fillId="0" borderId="15" xfId="0" applyBorder="1" applyAlignment="1" applyProtection="1"/>
    <xf numFmtId="0" fontId="0" fillId="0" borderId="14" xfId="0" applyBorder="1" applyAlignment="1" applyProtection="1"/>
    <xf numFmtId="3" fontId="16" fillId="6" borderId="5" xfId="8" applyNumberFormat="1" applyFont="1" applyFill="1" applyBorder="1" applyAlignment="1" applyProtection="1">
      <alignment horizontal="center"/>
      <protection locked="0"/>
    </xf>
    <xf numFmtId="0" fontId="16" fillId="6" borderId="5" xfId="1" applyNumberFormat="1" applyFont="1" applyFill="1" applyBorder="1" applyAlignment="1" applyProtection="1">
      <alignment horizontal="center"/>
      <protection locked="0"/>
    </xf>
    <xf numFmtId="0" fontId="72" fillId="6" borderId="5" xfId="0" applyFont="1" applyFill="1" applyBorder="1" applyAlignment="1" applyProtection="1">
      <alignment horizontal="center"/>
      <protection locked="0"/>
    </xf>
    <xf numFmtId="0" fontId="10" fillId="0" borderId="26" xfId="0" applyFont="1" applyBorder="1" applyAlignment="1" applyProtection="1">
      <alignment horizontal="left"/>
    </xf>
    <xf numFmtId="0" fontId="26" fillId="0" borderId="3" xfId="0" applyFont="1" applyFill="1" applyBorder="1" applyAlignment="1" applyProtection="1">
      <alignment horizontal="center"/>
    </xf>
    <xf numFmtId="0" fontId="26" fillId="0" borderId="15" xfId="0" applyFont="1" applyFill="1" applyBorder="1" applyAlignment="1" applyProtection="1">
      <alignment horizontal="center"/>
    </xf>
    <xf numFmtId="0" fontId="4" fillId="0" borderId="15" xfId="0" applyFont="1" applyBorder="1" applyAlignment="1" applyProtection="1">
      <alignment horizontal="center"/>
    </xf>
    <xf numFmtId="0" fontId="0" fillId="0" borderId="14" xfId="0" applyBorder="1" applyAlignment="1" applyProtection="1">
      <alignment horizontal="center"/>
    </xf>
    <xf numFmtId="0" fontId="10" fillId="0" borderId="5" xfId="0" applyFont="1" applyBorder="1" applyAlignment="1" applyProtection="1">
      <alignment horizontal="left"/>
    </xf>
    <xf numFmtId="3" fontId="16" fillId="0" borderId="5" xfId="0" applyNumberFormat="1" applyFont="1" applyFill="1" applyBorder="1" applyAlignment="1" applyProtection="1">
      <alignment horizontal="center" vertical="center"/>
    </xf>
    <xf numFmtId="0" fontId="72" fillId="0" borderId="5" xfId="0" applyFont="1" applyFill="1" applyBorder="1" applyAlignment="1" applyProtection="1">
      <alignment horizontal="center" vertical="center"/>
    </xf>
    <xf numFmtId="3" fontId="16" fillId="0" borderId="5" xfId="0" applyNumberFormat="1" applyFont="1" applyBorder="1" applyAlignment="1" applyProtection="1">
      <alignment horizontal="center" vertical="center"/>
    </xf>
    <xf numFmtId="0" fontId="72" fillId="0" borderId="5" xfId="0" applyFont="1" applyBorder="1" applyAlignment="1" applyProtection="1">
      <alignment horizontal="center" vertical="center"/>
    </xf>
    <xf numFmtId="0" fontId="75" fillId="0" borderId="12" xfId="6" applyFont="1" applyFill="1" applyBorder="1" applyAlignment="1" applyProtection="1">
      <alignment horizontal="left" wrapText="1"/>
    </xf>
    <xf numFmtId="0" fontId="75" fillId="0" borderId="0" xfId="0" applyFont="1" applyAlignment="1">
      <alignment horizontal="left" wrapText="1"/>
    </xf>
    <xf numFmtId="0" fontId="75" fillId="0" borderId="12" xfId="0" applyFont="1" applyBorder="1" applyAlignment="1">
      <alignment horizontal="left" wrapText="1"/>
    </xf>
    <xf numFmtId="0" fontId="83" fillId="0" borderId="12" xfId="0" applyFont="1" applyBorder="1" applyAlignment="1">
      <alignment horizontal="left" wrapText="1"/>
    </xf>
    <xf numFmtId="0" fontId="83" fillId="0" borderId="0" xfId="0" applyFont="1" applyAlignment="1">
      <alignment horizontal="left" wrapText="1"/>
    </xf>
    <xf numFmtId="0" fontId="83" fillId="0" borderId="12" xfId="0" applyFont="1" applyBorder="1" applyAlignment="1">
      <alignment wrapText="1"/>
    </xf>
    <xf numFmtId="0" fontId="83" fillId="0" borderId="0" xfId="0" applyFont="1" applyAlignment="1">
      <alignment wrapText="1"/>
    </xf>
    <xf numFmtId="0" fontId="26" fillId="0" borderId="5" xfId="6" applyFont="1" applyFill="1" applyBorder="1" applyAlignment="1" applyProtection="1">
      <alignment vertical="top"/>
    </xf>
    <xf numFmtId="0" fontId="16" fillId="0" borderId="5" xfId="6" applyFont="1" applyFill="1" applyBorder="1" applyAlignment="1" applyProtection="1"/>
    <xf numFmtId="0" fontId="16" fillId="0" borderId="5" xfId="0" applyFont="1" applyFill="1" applyBorder="1" applyAlignment="1" applyProtection="1"/>
    <xf numFmtId="0" fontId="16" fillId="0" borderId="4" xfId="0" applyFont="1" applyBorder="1" applyAlignment="1" applyProtection="1">
      <alignment vertical="top"/>
    </xf>
    <xf numFmtId="0" fontId="16" fillId="0" borderId="27" xfId="0" applyFont="1" applyBorder="1" applyAlignment="1" applyProtection="1">
      <alignment vertical="top"/>
    </xf>
    <xf numFmtId="0" fontId="0" fillId="6" borderId="5" xfId="0" applyFill="1" applyBorder="1" applyAlignment="1" applyProtection="1">
      <alignment horizontal="center"/>
      <protection locked="0"/>
    </xf>
    <xf numFmtId="0" fontId="16" fillId="6" borderId="5" xfId="0" applyFont="1" applyFill="1" applyBorder="1" applyAlignment="1" applyProtection="1">
      <alignment horizontal="center" vertical="center"/>
      <protection locked="0"/>
    </xf>
    <xf numFmtId="0" fontId="16" fillId="0" borderId="5" xfId="1" applyNumberFormat="1" applyFont="1" applyBorder="1" applyAlignment="1" applyProtection="1">
      <alignment horizontal="center"/>
    </xf>
    <xf numFmtId="0" fontId="0" fillId="0" borderId="5" xfId="0" applyBorder="1" applyAlignment="1" applyProtection="1">
      <alignment horizontal="center"/>
    </xf>
    <xf numFmtId="3" fontId="16" fillId="0" borderId="3" xfId="6" applyNumberFormat="1" applyFont="1" applyFill="1" applyBorder="1" applyAlignment="1" applyProtection="1">
      <alignment horizontal="center"/>
    </xf>
    <xf numFmtId="0" fontId="26" fillId="0" borderId="5" xfId="0" applyFont="1" applyFill="1" applyBorder="1" applyAlignment="1" applyProtection="1">
      <alignment horizontal="center"/>
    </xf>
    <xf numFmtId="0" fontId="30" fillId="0" borderId="5" xfId="0" applyFont="1" applyBorder="1" applyAlignment="1" applyProtection="1">
      <alignment horizontal="center"/>
    </xf>
    <xf numFmtId="0" fontId="2" fillId="0" borderId="4" xfId="8" applyFont="1" applyFill="1" applyBorder="1" applyAlignment="1" applyProtection="1">
      <alignment horizontal="left"/>
      <protection locked="0"/>
    </xf>
    <xf numFmtId="0" fontId="2" fillId="0" borderId="27" xfId="8" applyFont="1" applyFill="1" applyBorder="1" applyAlignment="1" applyProtection="1">
      <alignment horizontal="left"/>
      <protection locked="0"/>
    </xf>
    <xf numFmtId="0" fontId="26" fillId="0" borderId="14" xfId="0" applyFont="1" applyBorder="1" applyAlignment="1" applyProtection="1"/>
    <xf numFmtId="0" fontId="44" fillId="0" borderId="0" xfId="2" quotePrefix="1" applyFont="1" applyFill="1" applyAlignment="1" applyProtection="1">
      <alignment horizontal="left"/>
    </xf>
    <xf numFmtId="0" fontId="16" fillId="0" borderId="0" xfId="0" applyFont="1" applyAlignment="1">
      <alignment horizontal="left"/>
    </xf>
    <xf numFmtId="0" fontId="30" fillId="0" borderId="5" xfId="0" applyFont="1" applyBorder="1" applyAlignment="1" applyProtection="1"/>
    <xf numFmtId="0" fontId="26" fillId="0" borderId="5" xfId="9" applyFont="1" applyFill="1" applyBorder="1" applyAlignment="1" applyProtection="1">
      <alignment horizontal="left" vertical="center"/>
    </xf>
    <xf numFmtId="0" fontId="34" fillId="0" borderId="5" xfId="8" applyFont="1" applyFill="1" applyBorder="1" applyAlignment="1" applyProtection="1">
      <alignment horizontal="left" vertical="center" wrapText="1"/>
      <protection locked="0"/>
    </xf>
    <xf numFmtId="0" fontId="24" fillId="0" borderId="5" xfId="0" applyFont="1" applyBorder="1" applyAlignment="1">
      <alignment horizontal="left" vertical="center" wrapText="1"/>
    </xf>
    <xf numFmtId="0" fontId="16" fillId="0" borderId="5" xfId="0" applyFont="1" applyBorder="1" applyAlignment="1">
      <alignment horizontal="center" vertical="center" wrapText="1"/>
    </xf>
    <xf numFmtId="0" fontId="26" fillId="0" borderId="5" xfId="0" applyFont="1" applyBorder="1" applyAlignment="1" applyProtection="1">
      <alignment horizontal="center" vertical="center"/>
    </xf>
    <xf numFmtId="0" fontId="16" fillId="0" borderId="5" xfId="0" applyFont="1" applyBorder="1" applyAlignment="1">
      <alignment horizontal="center" vertical="center"/>
    </xf>
    <xf numFmtId="0" fontId="26" fillId="0" borderId="5" xfId="0" applyFont="1" applyBorder="1" applyAlignment="1">
      <alignment horizontal="center" vertical="center" wrapText="1"/>
    </xf>
    <xf numFmtId="0" fontId="2" fillId="0" borderId="5" xfId="8" applyFont="1" applyFill="1" applyBorder="1" applyAlignment="1" applyProtection="1">
      <alignment horizontal="left"/>
      <protection locked="0"/>
    </xf>
    <xf numFmtId="0" fontId="10" fillId="0" borderId="2" xfId="0" applyFont="1" applyBorder="1" applyAlignment="1" applyProtection="1">
      <alignment horizontal="left"/>
    </xf>
    <xf numFmtId="0" fontId="0" fillId="0" borderId="10" xfId="0" applyBorder="1" applyAlignment="1"/>
    <xf numFmtId="0" fontId="10" fillId="0" borderId="12" xfId="0" applyFont="1" applyBorder="1" applyAlignment="1" applyProtection="1">
      <alignment horizontal="left"/>
    </xf>
    <xf numFmtId="0" fontId="0" fillId="0" borderId="6" xfId="0" applyBorder="1" applyAlignment="1"/>
    <xf numFmtId="0" fontId="30" fillId="0" borderId="13" xfId="0" applyFont="1" applyBorder="1" applyAlignment="1" applyProtection="1"/>
    <xf numFmtId="0" fontId="0" fillId="0" borderId="7" xfId="0" applyBorder="1" applyAlignment="1"/>
    <xf numFmtId="0" fontId="26" fillId="0" borderId="3" xfId="0" applyFont="1" applyBorder="1" applyAlignment="1" applyProtection="1">
      <alignment vertical="center"/>
    </xf>
    <xf numFmtId="0" fontId="0" fillId="0" borderId="14" xfId="0" applyBorder="1" applyAlignment="1">
      <alignment vertical="center"/>
    </xf>
    <xf numFmtId="0" fontId="75" fillId="0" borderId="0" xfId="0" applyFont="1" applyAlignment="1" applyProtection="1">
      <alignment horizontal="left" wrapText="1"/>
    </xf>
    <xf numFmtId="0" fontId="75" fillId="0" borderId="12" xfId="0" applyFont="1" applyBorder="1" applyAlignment="1" applyProtection="1">
      <alignment horizontal="left" wrapText="1"/>
    </xf>
    <xf numFmtId="0" fontId="83" fillId="0" borderId="12" xfId="0" applyFont="1" applyBorder="1" applyAlignment="1" applyProtection="1">
      <alignment horizontal="left" wrapText="1"/>
    </xf>
    <xf numFmtId="0" fontId="83" fillId="0" borderId="0" xfId="0" applyFont="1" applyAlignment="1" applyProtection="1">
      <alignment horizontal="left" wrapText="1"/>
    </xf>
    <xf numFmtId="0" fontId="83" fillId="0" borderId="12" xfId="0" applyFont="1" applyBorder="1" applyAlignment="1" applyProtection="1">
      <alignment wrapText="1"/>
    </xf>
    <xf numFmtId="0" fontId="83" fillId="0" borderId="0" xfId="0" applyFont="1" applyAlignment="1" applyProtection="1">
      <alignment wrapText="1"/>
    </xf>
    <xf numFmtId="0" fontId="26" fillId="0" borderId="5" xfId="6" applyFont="1" applyFill="1" applyBorder="1" applyAlignment="1" applyProtection="1">
      <alignment horizontal="center"/>
    </xf>
    <xf numFmtId="0" fontId="26" fillId="0" borderId="5" xfId="6" applyFont="1" applyFill="1" applyBorder="1" applyAlignment="1" applyProtection="1">
      <alignment horizontal="center" vertical="center"/>
    </xf>
    <xf numFmtId="0" fontId="16" fillId="6" borderId="3" xfId="1" applyNumberFormat="1" applyFont="1" applyFill="1" applyBorder="1" applyAlignment="1" applyProtection="1">
      <alignment horizontal="center"/>
      <protection locked="0"/>
    </xf>
    <xf numFmtId="0" fontId="0" fillId="6" borderId="15" xfId="0" applyFill="1" applyBorder="1" applyAlignment="1" applyProtection="1">
      <protection locked="0"/>
    </xf>
    <xf numFmtId="0" fontId="0" fillId="6" borderId="14" xfId="0" applyFill="1" applyBorder="1" applyAlignment="1" applyProtection="1">
      <protection locked="0"/>
    </xf>
    <xf numFmtId="0" fontId="72" fillId="6" borderId="15" xfId="0" applyFont="1" applyFill="1" applyBorder="1" applyAlignment="1" applyProtection="1">
      <alignment horizontal="center"/>
      <protection locked="0"/>
    </xf>
    <xf numFmtId="0" fontId="0" fillId="6" borderId="15" xfId="0" applyFill="1" applyBorder="1" applyAlignment="1" applyProtection="1">
      <alignment horizontal="center"/>
      <protection locked="0"/>
    </xf>
    <xf numFmtId="0" fontId="0" fillId="6" borderId="14" xfId="0" applyFill="1" applyBorder="1" applyAlignment="1" applyProtection="1">
      <alignment horizontal="center"/>
      <protection locked="0"/>
    </xf>
    <xf numFmtId="0" fontId="26" fillId="0" borderId="3" xfId="0" applyFont="1" applyFill="1" applyBorder="1" applyAlignment="1" applyProtection="1">
      <alignment horizontal="center" vertical="center"/>
    </xf>
    <xf numFmtId="0" fontId="0" fillId="0" borderId="14" xfId="0" applyBorder="1" applyAlignment="1" applyProtection="1">
      <alignment horizontal="center" vertical="center"/>
    </xf>
    <xf numFmtId="0" fontId="26" fillId="0" borderId="5" xfId="1" applyNumberFormat="1" applyFont="1" applyFill="1" applyBorder="1" applyAlignment="1" applyProtection="1">
      <alignment horizontal="center"/>
    </xf>
    <xf numFmtId="0" fontId="24" fillId="0" borderId="5" xfId="0" applyFont="1" applyFill="1" applyBorder="1" applyAlignment="1" applyProtection="1"/>
    <xf numFmtId="0" fontId="4" fillId="0" borderId="5" xfId="0" applyFont="1" applyBorder="1" applyAlignment="1" applyProtection="1">
      <alignment horizontal="center"/>
    </xf>
    <xf numFmtId="0" fontId="24" fillId="0" borderId="4" xfId="0" applyFont="1" applyBorder="1" applyAlignment="1" applyProtection="1">
      <alignment horizontal="center" vertical="center"/>
    </xf>
    <xf numFmtId="0" fontId="24" fillId="0" borderId="26" xfId="0" applyFont="1" applyBorder="1" applyAlignment="1" applyProtection="1">
      <alignment horizontal="center" vertical="center"/>
    </xf>
    <xf numFmtId="0" fontId="24" fillId="0" borderId="27" xfId="0" applyFont="1" applyBorder="1" applyAlignment="1" applyProtection="1">
      <alignment horizontal="center" vertical="center"/>
    </xf>
    <xf numFmtId="0" fontId="0" fillId="6" borderId="5" xfId="0" applyFill="1" applyBorder="1" applyAlignment="1" applyProtection="1">
      <protection locked="0"/>
    </xf>
    <xf numFmtId="0" fontId="27" fillId="0" borderId="5" xfId="6" applyFont="1" applyFill="1" applyBorder="1" applyAlignment="1" applyProtection="1"/>
    <xf numFmtId="0" fontId="16" fillId="0" borderId="5" xfId="0" applyFont="1" applyBorder="1" applyAlignment="1" applyProtection="1"/>
    <xf numFmtId="0" fontId="26" fillId="0" borderId="5" xfId="6" applyFont="1" applyFill="1" applyBorder="1" applyAlignment="1" applyProtection="1"/>
    <xf numFmtId="0" fontId="26" fillId="0" borderId="5" xfId="0" applyFont="1" applyFill="1" applyBorder="1" applyAlignment="1" applyProtection="1">
      <alignment horizontal="center" vertical="center"/>
    </xf>
    <xf numFmtId="0" fontId="26" fillId="0" borderId="15" xfId="6" applyFont="1" applyFill="1" applyBorder="1" applyAlignment="1" applyProtection="1">
      <alignment horizontal="center"/>
    </xf>
    <xf numFmtId="0" fontId="26" fillId="0" borderId="4" xfId="0" applyFont="1" applyFill="1" applyBorder="1" applyAlignment="1" applyProtection="1">
      <alignment horizontal="left" vertical="center"/>
    </xf>
    <xf numFmtId="0" fontId="0" fillId="0" borderId="27" xfId="0" applyBorder="1" applyAlignment="1" applyProtection="1">
      <alignment horizontal="left" vertical="center"/>
    </xf>
    <xf numFmtId="0" fontId="10" fillId="0" borderId="4" xfId="0" applyFont="1" applyBorder="1" applyAlignment="1" applyProtection="1"/>
    <xf numFmtId="166" fontId="10" fillId="0" borderId="4" xfId="0" applyNumberFormat="1" applyFont="1" applyBorder="1" applyAlignment="1" applyProtection="1">
      <alignment horizontal="center" vertical="center"/>
    </xf>
    <xf numFmtId="0" fontId="9" fillId="0" borderId="3" xfId="0" applyNumberFormat="1" applyFont="1" applyBorder="1" applyAlignment="1" applyProtection="1">
      <alignment horizontal="center"/>
    </xf>
    <xf numFmtId="0" fontId="0" fillId="0" borderId="14" xfId="0" applyBorder="1" applyAlignment="1">
      <alignment horizontal="center"/>
    </xf>
    <xf numFmtId="0" fontId="8" fillId="0" borderId="0" xfId="2" quotePrefix="1" applyAlignment="1" applyProtection="1">
      <alignment horizontal="left"/>
    </xf>
    <xf numFmtId="0" fontId="8" fillId="0" borderId="0" xfId="2" applyAlignment="1" applyProtection="1">
      <alignment horizontal="left"/>
    </xf>
    <xf numFmtId="0" fontId="0" fillId="0" borderId="5" xfId="0" applyBorder="1" applyAlignment="1" applyProtection="1">
      <alignment horizontal="center" vertical="center"/>
    </xf>
    <xf numFmtId="0" fontId="16" fillId="6" borderId="5" xfId="0" applyFont="1" applyFill="1" applyBorder="1" applyAlignment="1" applyProtection="1">
      <alignment horizontal="center"/>
      <protection locked="0"/>
    </xf>
    <xf numFmtId="0" fontId="10" fillId="0" borderId="5" xfId="0" applyFont="1" applyFill="1" applyBorder="1" applyAlignment="1" applyProtection="1">
      <alignment horizontal="left"/>
    </xf>
    <xf numFmtId="0" fontId="38" fillId="0" borderId="3" xfId="0" applyNumberFormat="1" applyFont="1" applyBorder="1" applyAlignment="1" applyProtection="1">
      <alignment horizontal="center"/>
    </xf>
    <xf numFmtId="0" fontId="75" fillId="0" borderId="12" xfId="6" applyFont="1" applyFill="1" applyBorder="1" applyAlignment="1" applyProtection="1">
      <alignment horizontal="left" vertical="center" wrapText="1"/>
    </xf>
    <xf numFmtId="0" fontId="75" fillId="0" borderId="0" xfId="0" applyFont="1" applyAlignment="1">
      <alignment horizontal="left" vertical="center" wrapText="1"/>
    </xf>
    <xf numFmtId="0" fontId="75" fillId="0" borderId="12" xfId="0" applyFont="1" applyBorder="1" applyAlignment="1">
      <alignment horizontal="left" vertical="center" wrapText="1"/>
    </xf>
    <xf numFmtId="0" fontId="83" fillId="0" borderId="12" xfId="0" applyFont="1" applyBorder="1" applyAlignment="1">
      <alignment horizontal="left" vertical="center" wrapText="1"/>
    </xf>
    <xf numFmtId="0" fontId="83" fillId="0" borderId="0" xfId="0" applyFont="1" applyAlignment="1">
      <alignment horizontal="left" vertical="center" wrapText="1"/>
    </xf>
    <xf numFmtId="0" fontId="83" fillId="0" borderId="12" xfId="0" applyFont="1" applyBorder="1" applyAlignment="1">
      <alignment vertical="center" wrapText="1"/>
    </xf>
    <xf numFmtId="0" fontId="83" fillId="0" borderId="0" xfId="0" applyFont="1" applyAlignment="1">
      <alignment vertical="center" wrapText="1"/>
    </xf>
    <xf numFmtId="0" fontId="10" fillId="0" borderId="3" xfId="0" applyFont="1" applyBorder="1" applyAlignment="1" applyProtection="1">
      <alignment horizontal="left"/>
    </xf>
    <xf numFmtId="0" fontId="0" fillId="0" borderId="14" xfId="0" applyBorder="1" applyAlignment="1" applyProtection="1">
      <alignment horizontal="left"/>
    </xf>
    <xf numFmtId="0" fontId="0" fillId="0" borderId="14" xfId="0" applyBorder="1" applyAlignment="1" applyProtection="1">
      <alignment vertical="center"/>
    </xf>
    <xf numFmtId="0" fontId="26" fillId="0" borderId="2" xfId="0" applyFont="1" applyBorder="1" applyAlignment="1" applyProtection="1">
      <alignment vertical="center" wrapText="1"/>
    </xf>
    <xf numFmtId="0" fontId="0" fillId="0" borderId="13" xfId="0" applyBorder="1" applyAlignment="1" applyProtection="1">
      <alignment vertical="center" wrapText="1"/>
    </xf>
    <xf numFmtId="0" fontId="44" fillId="0" borderId="0" xfId="2" quotePrefix="1" applyFont="1" applyFill="1" applyBorder="1" applyAlignment="1" applyProtection="1">
      <alignment horizontal="left" vertical="center"/>
    </xf>
    <xf numFmtId="0" fontId="44" fillId="0" borderId="0" xfId="2" applyFont="1" applyAlignment="1" applyProtection="1">
      <alignment horizontal="left" vertical="center"/>
    </xf>
    <xf numFmtId="0" fontId="16" fillId="0" borderId="0" xfId="0" applyFont="1" applyAlignment="1">
      <alignment horizontal="left" vertical="center"/>
    </xf>
    <xf numFmtId="0" fontId="16" fillId="0" borderId="0" xfId="0" applyFont="1" applyAlignment="1"/>
    <xf numFmtId="0" fontId="0" fillId="0" borderId="0" xfId="0" applyAlignment="1"/>
    <xf numFmtId="0" fontId="24" fillId="0" borderId="5" xfId="0" applyFont="1" applyBorder="1" applyAlignment="1" applyProtection="1">
      <alignment horizontal="center" vertical="center" wrapText="1"/>
    </xf>
    <xf numFmtId="0" fontId="4" fillId="0" borderId="5" xfId="0" applyFont="1" applyBorder="1" applyAlignment="1" applyProtection="1"/>
  </cellXfs>
  <cellStyles count="11">
    <cellStyle name="Currency" xfId="1" builtinId="4"/>
    <cellStyle name="Hyperlink" xfId="2" builtinId="8"/>
    <cellStyle name="Normal" xfId="0" builtinId="0"/>
    <cellStyle name="Normal_Calc_Com Gas Fryer_product_04-29-09" xfId="3"/>
    <cellStyle name="Normal_Calc_Commercial Dishwasher_product_04-27-09" xfId="4"/>
    <cellStyle name="Normal_Calc_Commercial Steam Cooker_product_060309" xfId="5"/>
    <cellStyle name="Normal_Calc_Computer_product" xfId="6"/>
    <cellStyle name="Normal_Calc_Ice_Machines product 062209" xfId="7"/>
    <cellStyle name="Normal_Commercial Electric Fryer calculator_product_092909" xfId="8"/>
    <cellStyle name="Normal_office equipment calculator - rough draft 110909" xfId="9"/>
    <cellStyle name="Percent" xfId="10" builtinId="5"/>
  </cellStyles>
  <dxfs count="92">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i val="0"/>
        <color indexed="10"/>
      </font>
    </dxf>
    <dxf>
      <font>
        <b/>
        <i val="0"/>
        <color indexed="10"/>
      </font>
    </dxf>
    <dxf>
      <font>
        <color theme="0"/>
      </font>
    </dxf>
    <dxf>
      <font>
        <color theme="0" tint="-0.24994659260841701"/>
      </font>
    </dxf>
    <dxf>
      <font>
        <color theme="0" tint="-0.24994659260841701"/>
      </font>
    </dxf>
    <dxf>
      <font>
        <color theme="0" tint="-0.1499679555650502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lor theme="0" tint="-0.14996795556505021"/>
      </font>
    </dxf>
    <dxf>
      <font>
        <b/>
        <i val="0"/>
        <color rgb="FFFF0000"/>
      </font>
    </dxf>
    <dxf>
      <font>
        <b/>
        <i val="0"/>
        <color indexed="10"/>
      </font>
    </dxf>
    <dxf>
      <font>
        <b/>
        <i val="0"/>
        <color rgb="FFFF0000"/>
      </font>
    </dxf>
    <dxf>
      <font>
        <b/>
        <i val="0"/>
        <color indexed="10"/>
      </font>
    </dxf>
    <dxf>
      <font>
        <b/>
        <i val="0"/>
        <color rgb="FFFF0000"/>
      </font>
    </dxf>
    <dxf>
      <font>
        <color theme="0"/>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b/>
        <i val="0"/>
        <color indexed="10"/>
      </font>
    </dxf>
    <dxf>
      <font>
        <b/>
        <i val="0"/>
        <color indexed="10"/>
      </font>
    </dxf>
    <dxf>
      <font>
        <color theme="0"/>
      </font>
    </dxf>
    <dxf>
      <font>
        <b/>
        <i val="0"/>
        <color indexed="10"/>
      </font>
    </dxf>
    <dxf>
      <font>
        <b/>
        <i val="0"/>
        <color indexed="10"/>
      </font>
    </dxf>
    <dxf>
      <font>
        <color theme="0" tint="-0.14996795556505021"/>
      </font>
    </dxf>
    <dxf>
      <font>
        <color theme="0" tint="-0.14996795556505021"/>
      </font>
    </dxf>
    <dxf>
      <font>
        <b/>
        <i val="0"/>
        <color indexed="10"/>
      </font>
    </dxf>
    <dxf>
      <font>
        <b/>
        <i val="0"/>
        <color rgb="FFFF0000"/>
      </font>
    </dxf>
    <dxf>
      <font>
        <b/>
        <i val="0"/>
        <color indexed="10"/>
      </font>
    </dxf>
    <dxf>
      <font>
        <b/>
        <i val="0"/>
        <color rgb="FFFF0000"/>
      </font>
    </dxf>
    <dxf>
      <font>
        <color theme="0"/>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strike val="0"/>
        <condense val="0"/>
        <extend val="0"/>
        <color indexed="22"/>
      </font>
      <fill>
        <patternFill patternType="gray125">
          <fgColor indexed="23"/>
          <bgColor indexed="9"/>
        </patternFill>
      </fill>
    </dxf>
    <dxf>
      <font>
        <strike val="0"/>
        <color theme="0" tint="-0.14996795556505021"/>
        <name val="Cambria"/>
        <scheme val="none"/>
      </font>
      <fill>
        <patternFill patternType="gray125">
          <fgColor theme="0" tint="-0.499984740745262"/>
          <bgColor indexed="9"/>
        </patternFill>
      </fill>
    </dxf>
    <dxf>
      <font>
        <b/>
        <i val="0"/>
        <color indexed="10"/>
      </font>
    </dxf>
    <dxf>
      <font>
        <b/>
        <i val="0"/>
        <color indexed="10"/>
      </font>
    </dxf>
    <dxf>
      <font>
        <strike val="0"/>
        <color theme="0" tint="-0.14996795556505021"/>
        <name val="Cambria"/>
        <scheme val="none"/>
      </font>
      <fill>
        <patternFill patternType="gray125">
          <fgColor indexed="23"/>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3399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399"/>
      <color rgb="FFCCFFFF"/>
      <color rgb="FFFFFF66"/>
      <color rgb="FFFFCCFF"/>
      <color rgb="FF83E65C"/>
      <color rgb="FFFF99CC"/>
      <color rgb="FF808080"/>
      <color rgb="FFFFFFCC"/>
      <color rgb="FFFFE7FF"/>
      <color rgb="FFFFE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Lines="26" dropStyle="combo" dx="16" fmlaLink="'General Assumptions'!$C$3" fmlaRange="'General Assumptions'!$B$7:$B$57" val="0"/>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nergystar.gov"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energystar.gov"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www.energystar.gov"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184005</xdr:colOff>
      <xdr:row>0</xdr:row>
      <xdr:rowOff>19049</xdr:rowOff>
    </xdr:from>
    <xdr:to>
      <xdr:col>11</xdr:col>
      <xdr:colOff>206666</xdr:colOff>
      <xdr:row>1</xdr:row>
      <xdr:rowOff>348626</xdr:rowOff>
    </xdr:to>
    <xdr:pic>
      <xdr:nvPicPr>
        <xdr:cNvPr id="10370" name="Picture 197">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131136" y="19049"/>
          <a:ext cx="2596430" cy="795003"/>
        </a:xfrm>
        <a:prstGeom prst="rect">
          <a:avLst/>
        </a:prstGeom>
        <a:noFill/>
        <a:ln w="1">
          <a:noFill/>
          <a:miter lim="800000"/>
          <a:headEnd/>
          <a:tailEnd/>
        </a:ln>
      </xdr:spPr>
    </xdr:pic>
    <xdr:clientData/>
  </xdr:twoCellAnchor>
  <mc:AlternateContent xmlns:mc="http://schemas.openxmlformats.org/markup-compatibility/2006">
    <mc:Choice xmlns:a14="http://schemas.microsoft.com/office/drawing/2010/main" Requires="a14">
      <xdr:twoCellAnchor>
        <xdr:from>
          <xdr:col>5</xdr:col>
          <xdr:colOff>0</xdr:colOff>
          <xdr:row>6</xdr:row>
          <xdr:rowOff>0</xdr:rowOff>
        </xdr:from>
        <xdr:to>
          <xdr:col>6</xdr:col>
          <xdr:colOff>19050</xdr:colOff>
          <xdr:row>7</xdr:row>
          <xdr:rowOff>0</xdr:rowOff>
        </xdr:to>
        <xdr:sp macro="" textlink="">
          <xdr:nvSpPr>
            <xdr:cNvPr id="10241" name="Drop Down 1" hidden="1">
              <a:extLst>
                <a:ext uri="{63B3BB69-23CF-44E3-9099-C40C66FF867C}">
                  <a14:compatExt spid="_x0000_s10241"/>
                </a:ext>
              </a:extLst>
            </xdr:cNvPr>
            <xdr:cNvSpPr/>
          </xdr:nvSpPr>
          <xdr:spPr>
            <a:xfrm>
              <a:off x="0" y="0"/>
              <a:ext cx="0" cy="0"/>
            </a:xfrm>
            <a:prstGeom prst="rect">
              <a:avLst/>
            </a:prstGeom>
          </xdr:spPr>
        </xdr:sp>
        <xdr:clientData/>
      </xdr:twoCellAnchor>
    </mc:Choice>
    <mc:Fallback/>
  </mc:AlternateContent>
  <xdr:twoCellAnchor>
    <xdr:from>
      <xdr:col>3</xdr:col>
      <xdr:colOff>335539</xdr:colOff>
      <xdr:row>5</xdr:row>
      <xdr:rowOff>303069</xdr:rowOff>
    </xdr:from>
    <xdr:to>
      <xdr:col>5</xdr:col>
      <xdr:colOff>0</xdr:colOff>
      <xdr:row>7</xdr:row>
      <xdr:rowOff>173182</xdr:rowOff>
    </xdr:to>
    <xdr:sp macro="" textlink="">
      <xdr:nvSpPr>
        <xdr:cNvPr id="2" name="Right Arrow 1"/>
        <xdr:cNvSpPr/>
      </xdr:nvSpPr>
      <xdr:spPr bwMode="auto">
        <a:xfrm>
          <a:off x="3366221" y="1720995"/>
          <a:ext cx="1493694" cy="497897"/>
        </a:xfrm>
        <a:prstGeom prst="rightArrow">
          <a:avLst/>
        </a:prstGeom>
        <a:solidFill>
          <a:srgbClr val="FFFF00"/>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sz="1200"/>
            <a:t>Select</a:t>
          </a:r>
          <a:r>
            <a:rPr lang="en-US" sz="1200" baseline="0"/>
            <a:t> Location here</a:t>
          </a:r>
          <a:endParaRPr lang="en-US" sz="1200"/>
        </a:p>
      </xdr:txBody>
    </xdr:sp>
    <xdr:clientData/>
  </xdr:twoCellAnchor>
  <xdr:twoCellAnchor>
    <xdr:from>
      <xdr:col>2</xdr:col>
      <xdr:colOff>1125681</xdr:colOff>
      <xdr:row>10</xdr:row>
      <xdr:rowOff>497899</xdr:rowOff>
    </xdr:from>
    <xdr:to>
      <xdr:col>4</xdr:col>
      <xdr:colOff>790142</xdr:colOff>
      <xdr:row>13</xdr:row>
      <xdr:rowOff>32472</xdr:rowOff>
    </xdr:to>
    <xdr:sp macro="" textlink="">
      <xdr:nvSpPr>
        <xdr:cNvPr id="6" name="Right Arrow 5"/>
        <xdr:cNvSpPr/>
      </xdr:nvSpPr>
      <xdr:spPr bwMode="auto">
        <a:xfrm>
          <a:off x="3171391" y="3517757"/>
          <a:ext cx="2024064" cy="497897"/>
        </a:xfrm>
        <a:prstGeom prst="rightArrow">
          <a:avLst/>
        </a:prstGeom>
        <a:solidFill>
          <a:srgbClr val="FFFF00"/>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smtClean="0">
              <a:ln>
                <a:noFill/>
              </a:ln>
              <a:solidFill>
                <a:sysClr val="windowText" lastClr="000000"/>
              </a:solidFill>
              <a:effectLst/>
              <a:uLnTx/>
              <a:uFillTx/>
            </a:rPr>
            <a:t>Select Quantities here</a:t>
          </a:r>
        </a:p>
      </xdr:txBody>
    </xdr:sp>
    <xdr:clientData/>
  </xdr:twoCellAnchor>
  <xdr:twoCellAnchor>
    <xdr:from>
      <xdr:col>0</xdr:col>
      <xdr:colOff>357188</xdr:colOff>
      <xdr:row>14</xdr:row>
      <xdr:rowOff>43295</xdr:rowOff>
    </xdr:from>
    <xdr:to>
      <xdr:col>1</xdr:col>
      <xdr:colOff>746847</xdr:colOff>
      <xdr:row>16</xdr:row>
      <xdr:rowOff>129885</xdr:rowOff>
    </xdr:to>
    <xdr:sp macro="" textlink="">
      <xdr:nvSpPr>
        <xdr:cNvPr id="10" name="Right Arrow 9"/>
        <xdr:cNvSpPr/>
      </xdr:nvSpPr>
      <xdr:spPr bwMode="auto">
        <a:xfrm>
          <a:off x="357188" y="4145539"/>
          <a:ext cx="1656051" cy="497897"/>
        </a:xfrm>
        <a:prstGeom prst="rightArrow">
          <a:avLst/>
        </a:prstGeom>
        <a:solidFill>
          <a:srgbClr val="FFFF00"/>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smtClean="0">
              <a:ln>
                <a:noFill/>
              </a:ln>
              <a:solidFill>
                <a:sysClr val="windowText" lastClr="000000"/>
              </a:solidFill>
              <a:effectLst/>
              <a:uLnTx/>
              <a:uFillTx/>
            </a:rPr>
            <a:t>Select here for SAVINGS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673555</xdr:colOff>
      <xdr:row>0</xdr:row>
      <xdr:rowOff>9525</xdr:rowOff>
    </xdr:from>
    <xdr:to>
      <xdr:col>17</xdr:col>
      <xdr:colOff>292760</xdr:colOff>
      <xdr:row>1</xdr:row>
      <xdr:rowOff>152400</xdr:rowOff>
    </xdr:to>
    <xdr:pic>
      <xdr:nvPicPr>
        <xdr:cNvPr id="41036" name="Picture 20">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836855" y="9525"/>
          <a:ext cx="2223427" cy="647700"/>
        </a:xfrm>
        <a:prstGeom prst="rect">
          <a:avLst/>
        </a:prstGeom>
        <a:noFill/>
        <a:ln w="1">
          <a:noFill/>
          <a:miter lim="800000"/>
          <a:headEnd/>
          <a:tailEnd/>
        </a:ln>
      </xdr:spPr>
    </xdr:pic>
    <xdr:clientData/>
  </xdr:twoCellAnchor>
  <xdr:twoCellAnchor>
    <xdr:from>
      <xdr:col>0</xdr:col>
      <xdr:colOff>32472</xdr:colOff>
      <xdr:row>10</xdr:row>
      <xdr:rowOff>21647</xdr:rowOff>
    </xdr:from>
    <xdr:to>
      <xdr:col>1</xdr:col>
      <xdr:colOff>2099830</xdr:colOff>
      <xdr:row>12</xdr:row>
      <xdr:rowOff>129885</xdr:rowOff>
    </xdr:to>
    <xdr:sp macro="" textlink="">
      <xdr:nvSpPr>
        <xdr:cNvPr id="3" name="Right Arrow 2"/>
        <xdr:cNvSpPr/>
      </xdr:nvSpPr>
      <xdr:spPr bwMode="auto">
        <a:xfrm>
          <a:off x="32472" y="3312102"/>
          <a:ext cx="2186421" cy="497897"/>
        </a:xfrm>
        <a:prstGeom prst="rightArrow">
          <a:avLst/>
        </a:prstGeom>
        <a:solidFill>
          <a:srgbClr val="FFFF00"/>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marL="0" marR="0" algn="ctr">
            <a:lnSpc>
              <a:spcPct val="115000"/>
            </a:lnSpc>
            <a:spcBef>
              <a:spcPts val="0"/>
            </a:spcBef>
            <a:spcAft>
              <a:spcPts val="1000"/>
            </a:spcAft>
          </a:pPr>
          <a:r>
            <a:rPr lang="en-US" sz="1200">
              <a:effectLst/>
              <a:latin typeface="+mn-lt"/>
              <a:ea typeface="Calibri"/>
              <a:cs typeface="Times New Roman"/>
            </a:rPr>
            <a:t>Select here for Individual Savings</a:t>
          </a:r>
        </a:p>
      </xdr:txBody>
    </xdr:sp>
    <xdr:clientData/>
  </xdr:twoCellAnchor>
  <xdr:twoCellAnchor>
    <xdr:from>
      <xdr:col>1</xdr:col>
      <xdr:colOff>465426</xdr:colOff>
      <xdr:row>7</xdr:row>
      <xdr:rowOff>422131</xdr:rowOff>
    </xdr:from>
    <xdr:to>
      <xdr:col>1</xdr:col>
      <xdr:colOff>2089007</xdr:colOff>
      <xdr:row>9</xdr:row>
      <xdr:rowOff>97415</xdr:rowOff>
    </xdr:to>
    <xdr:sp macro="" textlink="">
      <xdr:nvSpPr>
        <xdr:cNvPr id="8" name="Right Arrow 7"/>
        <xdr:cNvSpPr/>
      </xdr:nvSpPr>
      <xdr:spPr bwMode="auto">
        <a:xfrm>
          <a:off x="584489" y="2792557"/>
          <a:ext cx="1623581" cy="400483"/>
        </a:xfrm>
        <a:prstGeom prst="rightArrow">
          <a:avLst/>
        </a:prstGeom>
        <a:solidFill>
          <a:srgbClr val="FFFF00"/>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smtClean="0">
              <a:ln>
                <a:noFill/>
              </a:ln>
              <a:solidFill>
                <a:sysClr val="windowText" lastClr="000000"/>
              </a:solidFill>
              <a:effectLst/>
              <a:uLnTx/>
              <a:uFillTx/>
            </a:rPr>
            <a:t>Total Quantites Savings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85725</xdr:colOff>
      <xdr:row>0</xdr:row>
      <xdr:rowOff>28575</xdr:rowOff>
    </xdr:from>
    <xdr:to>
      <xdr:col>23</xdr:col>
      <xdr:colOff>507685</xdr:colOff>
      <xdr:row>1</xdr:row>
      <xdr:rowOff>70402</xdr:rowOff>
    </xdr:to>
    <xdr:pic>
      <xdr:nvPicPr>
        <xdr:cNvPr id="46161" name="Picture 20">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773150" y="28575"/>
          <a:ext cx="1981200" cy="590550"/>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energystar.gov/index.cfm?c=ovens.pr_crit_comm_oven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energystar.gov/index.cfm?c=commer_refrig.pr_crit_commercial_refrigerator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energystar.gov/index.cfm?c=steamcookers.pr_crit_steamcookers"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epa.gov/watersense/partners/prsv_final.html"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www.eia.doe.gov/cneaf/electricity/epm/epm_sum.html" TargetMode="External"/><Relationship Id="rId2" Type="http://schemas.openxmlformats.org/officeDocument/2006/relationships/hyperlink" Target="http://www.epa.gov/cleanenergy/energy-resources/calculator.html" TargetMode="External"/><Relationship Id="rId1" Type="http://schemas.openxmlformats.org/officeDocument/2006/relationships/hyperlink" Target="http://www.eia.doe.gov/oil_gas/natural_gas/data_publications/natural_gas_monthly/ngm.html" TargetMode="External"/><Relationship Id="rId6" Type="http://schemas.openxmlformats.org/officeDocument/2006/relationships/printerSettings" Target="../printerSettings/printerSettings14.bin"/><Relationship Id="rId5" Type="http://schemas.openxmlformats.org/officeDocument/2006/relationships/hyperlink" Target="http://www.eia.gov/forecasts/aeo/er/" TargetMode="External"/><Relationship Id="rId4" Type="http://schemas.openxmlformats.org/officeDocument/2006/relationships/hyperlink" Target="http://www.eia.gov/forecasts/aeo/er/"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www.energystar.gov/products/certified-products/detail/commercial-refrigerators-freezers" TargetMode="External"/><Relationship Id="rId1" Type="http://schemas.openxmlformats.org/officeDocument/2006/relationships/hyperlink" Target="http://www.energystar.gov/products/certified-products/detail/commercial-refrigerators-freezer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energystar.gov/"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energystar.gov/"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energystar.gov/index.cfm?c=comm_dishwashers.pr_crit_comm_dishwasher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energystar.gov/index.cfm?c=commer_refrig.pr_crit_commercial_refrigerator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energystar.gov/index.cfm?c=fryers.pr_crit_fryer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energystar.gov/index.cfm?c=griddles.pr_crit_comm_griddle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energystar.gov/index.cfm?c=hfhc.pr_crit_hfhc"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energystar.gov/index.cfm?c=comm_ice_machines.pr_crit_comm_ice_machin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57"/>
    <pageSetUpPr fitToPage="1"/>
  </sheetPr>
  <dimension ref="B1:R624"/>
  <sheetViews>
    <sheetView showGridLines="0" showRowColHeaders="0" tabSelected="1" zoomScale="88" zoomScaleNormal="88" zoomScaleSheetLayoutView="25" workbookViewId="0">
      <selection activeCell="J9" sqref="J9"/>
    </sheetView>
  </sheetViews>
  <sheetFormatPr defaultColWidth="19" defaultRowHeight="12.75"/>
  <cols>
    <col min="1" max="1" width="19" style="16"/>
    <col min="2" max="2" width="11.7109375" style="16" customWidth="1"/>
    <col min="3" max="9" width="17.7109375" style="16" customWidth="1"/>
    <col min="10" max="11" width="19" style="16" customWidth="1"/>
    <col min="12" max="12" width="20.7109375" style="16" customWidth="1"/>
    <col min="13" max="13" width="10.7109375" style="16" customWidth="1"/>
    <col min="14" max="16384" width="19" style="16"/>
  </cols>
  <sheetData>
    <row r="1" spans="2:17" ht="36.950000000000003" customHeight="1">
      <c r="B1" s="509" t="s">
        <v>380</v>
      </c>
      <c r="C1" s="510"/>
      <c r="D1" s="510"/>
      <c r="E1" s="510"/>
      <c r="F1" s="510"/>
      <c r="G1" s="510"/>
      <c r="H1" s="510"/>
      <c r="I1" s="46"/>
      <c r="M1" s="100"/>
    </row>
    <row r="2" spans="2:17" ht="31.15" customHeight="1">
      <c r="B2" s="511" t="s">
        <v>379</v>
      </c>
      <c r="C2" s="512"/>
      <c r="D2" s="512"/>
      <c r="E2" s="512"/>
      <c r="F2" s="512"/>
      <c r="G2" s="512"/>
      <c r="H2" s="512"/>
      <c r="I2" s="47"/>
      <c r="M2" s="100"/>
    </row>
    <row r="3" spans="2:17" s="45" customFormat="1" ht="15.95" customHeight="1">
      <c r="B3" s="513" t="s">
        <v>326</v>
      </c>
      <c r="C3" s="499"/>
      <c r="D3" s="499"/>
      <c r="E3" s="524"/>
      <c r="F3" s="499"/>
      <c r="G3" s="499"/>
      <c r="H3" s="499"/>
      <c r="I3" s="499"/>
      <c r="J3" s="499"/>
      <c r="K3" s="508"/>
      <c r="M3" s="101"/>
    </row>
    <row r="4" spans="2:17" s="45" customFormat="1" ht="15.95" customHeight="1">
      <c r="B4" s="514" t="s">
        <v>339</v>
      </c>
      <c r="C4" s="512"/>
      <c r="D4" s="512"/>
      <c r="E4" s="512"/>
      <c r="F4" s="512"/>
      <c r="G4" s="512"/>
      <c r="H4" s="512"/>
      <c r="I4" s="512"/>
      <c r="J4" s="495"/>
      <c r="K4" s="495"/>
      <c r="M4" s="101"/>
    </row>
    <row r="5" spans="2:17" s="45" customFormat="1" ht="13.5" customHeight="1">
      <c r="B5" s="625" t="s">
        <v>143</v>
      </c>
      <c r="C5" s="626"/>
      <c r="D5" s="626"/>
      <c r="E5" s="626"/>
      <c r="F5" s="626"/>
      <c r="G5" s="496"/>
      <c r="H5" s="496"/>
      <c r="I5" s="496"/>
      <c r="J5" s="495"/>
      <c r="K5" s="495"/>
      <c r="M5" s="101"/>
    </row>
    <row r="6" spans="2:17" ht="33" customHeight="1">
      <c r="B6" s="548" t="s">
        <v>368</v>
      </c>
      <c r="C6" s="493"/>
      <c r="D6" s="494"/>
      <c r="E6" s="494"/>
      <c r="F6" s="494"/>
      <c r="G6" s="494"/>
      <c r="H6" s="494"/>
      <c r="I6" s="494"/>
      <c r="M6" s="100"/>
    </row>
    <row r="7" spans="2:17" ht="16.5" customHeight="1">
      <c r="B7" s="20"/>
      <c r="C7" s="34" t="s">
        <v>56</v>
      </c>
      <c r="F7" s="18"/>
      <c r="H7" s="21"/>
      <c r="I7" s="21"/>
      <c r="J7" s="21"/>
      <c r="K7" s="21"/>
      <c r="M7" s="100"/>
    </row>
    <row r="8" spans="2:17" ht="20.100000000000001" customHeight="1">
      <c r="B8" s="20"/>
      <c r="C8" s="34" t="s">
        <v>64</v>
      </c>
      <c r="F8" s="98">
        <f>'General Assumptions'!C4</f>
        <v>9.6199999999999994E-2</v>
      </c>
      <c r="G8" s="634" t="str">
        <f>IF('General Assumptions'!C3=1,"","Average ")&amp;'General Assumptions'!D3&amp;" commercial rates are $"&amp;VLOOKUP('General Assumptions'!C3,'General Assumptions'!A7:D58,3)&amp;"/kWh, $"&amp;VLOOKUP('General Assumptions'!C3,'General Assumptions'!A7:D58,4)&amp;"/therm, $"&amp;'General Assumptions'!D60&amp;"/thousand gallons.  
If you know your own rates, enter them here."</f>
        <v>U.S. average commercial rates are $0.0962/kWh, $/therm, $6.98/thousand gallons.  
If you know your own rates, enter them here.</v>
      </c>
      <c r="H8" s="635"/>
      <c r="I8" s="635"/>
      <c r="J8" s="598"/>
      <c r="K8" s="17"/>
      <c r="M8" s="100"/>
    </row>
    <row r="9" spans="2:17" ht="20.100000000000001" customHeight="1">
      <c r="B9" s="20"/>
      <c r="C9" s="34" t="s">
        <v>145</v>
      </c>
      <c r="F9" s="26">
        <f>'General Assumptions'!D60</f>
        <v>6.98</v>
      </c>
      <c r="G9" s="636"/>
      <c r="H9" s="635"/>
      <c r="I9" s="635"/>
      <c r="J9" s="599"/>
      <c r="K9" s="17"/>
      <c r="M9" s="100"/>
    </row>
    <row r="10" spans="2:17" s="19" customFormat="1" ht="37.9" customHeight="1">
      <c r="B10" s="548" t="s">
        <v>378</v>
      </c>
      <c r="C10" s="497"/>
      <c r="D10" s="497"/>
      <c r="E10" s="497"/>
      <c r="F10" s="498"/>
      <c r="G10" s="498"/>
      <c r="H10" s="498"/>
      <c r="I10" s="498"/>
      <c r="J10" s="498"/>
      <c r="M10" s="102"/>
    </row>
    <row r="11" spans="2:17" s="23" customFormat="1" ht="44.1" customHeight="1">
      <c r="B11" s="546"/>
      <c r="C11" s="24"/>
      <c r="D11" s="17"/>
      <c r="E11" s="17"/>
      <c r="F11" s="22" t="s">
        <v>1</v>
      </c>
      <c r="G11" s="22" t="s">
        <v>83</v>
      </c>
      <c r="H11" s="22" t="s">
        <v>75</v>
      </c>
      <c r="I11" s="22" t="s">
        <v>77</v>
      </c>
      <c r="J11" s="22"/>
      <c r="K11" s="502"/>
      <c r="L11" s="627"/>
      <c r="M11" s="628"/>
      <c r="N11" s="629"/>
    </row>
    <row r="12" spans="2:17" s="18" customFormat="1" ht="16.5" customHeight="1">
      <c r="B12" s="546"/>
      <c r="D12" s="630" t="s">
        <v>377</v>
      </c>
      <c r="E12" s="631"/>
      <c r="F12" s="309"/>
      <c r="G12" s="606">
        <f>'Steam Cooker Calcs'!C7</f>
        <v>100</v>
      </c>
      <c r="H12" s="606">
        <f>'Steam Cooker Calcs'!C5</f>
        <v>12</v>
      </c>
      <c r="I12" s="606">
        <f>'Steam Cooker Calcs'!C6</f>
        <v>365</v>
      </c>
      <c r="J12" s="608"/>
      <c r="K12" s="609"/>
      <c r="L12" s="628"/>
      <c r="M12" s="628"/>
      <c r="N12" s="629"/>
    </row>
    <row r="13" spans="2:17" s="18" customFormat="1" ht="16.5" customHeight="1">
      <c r="B13" s="546"/>
      <c r="D13" s="632" t="s">
        <v>376</v>
      </c>
      <c r="E13" s="633"/>
      <c r="F13" s="614"/>
      <c r="G13" s="606">
        <f>'Steam Cooker Calcs'!D7</f>
        <v>100</v>
      </c>
      <c r="H13" s="606">
        <f>'Steam Cooker Calcs'!D5</f>
        <v>12</v>
      </c>
      <c r="I13" s="606">
        <f>'Steam Cooker Calcs'!D6</f>
        <v>365</v>
      </c>
      <c r="J13" s="304"/>
      <c r="K13" s="502"/>
      <c r="L13" s="628"/>
      <c r="M13" s="628"/>
      <c r="N13" s="629"/>
    </row>
    <row r="14" spans="2:17" s="18" customFormat="1" ht="16.5" customHeight="1">
      <c r="B14" s="547"/>
      <c r="F14" s="304"/>
      <c r="G14" s="502"/>
      <c r="H14" s="502"/>
      <c r="I14" s="304"/>
      <c r="J14" s="502"/>
      <c r="K14" s="502"/>
      <c r="M14" s="285"/>
      <c r="N14" s="285"/>
    </row>
    <row r="15" spans="2:17" s="18" customFormat="1" ht="16.5" customHeight="1">
      <c r="B15" s="24"/>
      <c r="C15" s="24"/>
      <c r="D15" s="25"/>
      <c r="E15" s="25"/>
      <c r="F15" s="304"/>
      <c r="G15" s="304"/>
      <c r="H15" s="304"/>
      <c r="I15" s="304"/>
      <c r="J15" s="304"/>
      <c r="K15" s="304"/>
      <c r="M15" s="99"/>
    </row>
    <row r="16" spans="2:17" s="18" customFormat="1" ht="16.5" customHeight="1">
      <c r="B16" s="17"/>
      <c r="C16" s="621" t="s">
        <v>178</v>
      </c>
      <c r="D16" s="621"/>
      <c r="E16" s="621"/>
      <c r="F16" s="621"/>
      <c r="G16" s="621"/>
      <c r="H16" s="621"/>
      <c r="I16" s="621"/>
      <c r="J16" s="611"/>
      <c r="K16" s="611"/>
      <c r="L16" s="611"/>
      <c r="M16" s="611"/>
      <c r="N16" s="611"/>
      <c r="O16" s="611"/>
      <c r="P16" s="611"/>
      <c r="Q16" s="611"/>
    </row>
    <row r="17" spans="2:18" s="18" customFormat="1" ht="16.5" customHeight="1">
      <c r="B17" s="16"/>
      <c r="C17" s="637"/>
      <c r="D17" s="637"/>
      <c r="E17" s="637"/>
      <c r="F17" s="637"/>
      <c r="G17" s="637"/>
      <c r="H17" s="637"/>
      <c r="I17" s="637"/>
      <c r="J17" s="637"/>
      <c r="K17" s="637"/>
      <c r="L17" s="637"/>
      <c r="M17" s="637"/>
      <c r="N17" s="637"/>
      <c r="O17" s="637"/>
      <c r="P17" s="637"/>
      <c r="Q17" s="637"/>
    </row>
    <row r="18" spans="2:18" s="18" customFormat="1" ht="16.5" customHeight="1">
      <c r="B18" s="17"/>
      <c r="C18" s="622" t="s">
        <v>327</v>
      </c>
      <c r="D18" s="623"/>
      <c r="E18" s="623"/>
      <c r="F18" s="623"/>
      <c r="G18" s="623"/>
      <c r="H18" s="623"/>
      <c r="I18" s="623"/>
      <c r="J18" s="624"/>
      <c r="K18" s="17"/>
      <c r="L18" s="16"/>
      <c r="M18" s="100"/>
      <c r="N18" s="16"/>
    </row>
    <row r="19" spans="2:18" s="18" customFormat="1" ht="16.5" customHeight="1">
      <c r="B19" s="17"/>
      <c r="C19" s="17"/>
      <c r="D19" s="611"/>
      <c r="E19" s="611"/>
      <c r="F19" s="611"/>
      <c r="G19" s="611"/>
      <c r="H19" s="611"/>
      <c r="I19" s="611"/>
      <c r="J19" s="611"/>
      <c r="K19" s="611"/>
      <c r="L19" s="611"/>
      <c r="M19" s="611"/>
      <c r="N19" s="611"/>
      <c r="O19" s="611"/>
      <c r="P19" s="611"/>
      <c r="Q19" s="611"/>
      <c r="R19" s="611"/>
    </row>
    <row r="20" spans="2:18" s="18" customFormat="1" ht="54" customHeight="1">
      <c r="B20" s="17"/>
      <c r="C20" s="17"/>
      <c r="D20" s="17"/>
      <c r="E20" s="17"/>
      <c r="F20" s="17"/>
      <c r="G20" s="17"/>
      <c r="H20" s="17"/>
      <c r="I20" s="17"/>
      <c r="J20" s="17"/>
      <c r="K20" s="17"/>
      <c r="L20" s="16"/>
      <c r="M20" s="100"/>
      <c r="N20" s="16"/>
    </row>
    <row r="21" spans="2:18" s="18" customFormat="1" ht="16.5" customHeight="1">
      <c r="B21" s="17"/>
      <c r="C21" s="17"/>
      <c r="D21" s="17"/>
      <c r="E21" s="17"/>
      <c r="F21" s="17"/>
      <c r="G21" s="17"/>
      <c r="H21" s="17"/>
      <c r="I21" s="17"/>
      <c r="J21" s="17"/>
      <c r="K21" s="17"/>
      <c r="L21" s="16"/>
      <c r="M21" s="100"/>
      <c r="N21" s="16"/>
    </row>
    <row r="22" spans="2:18" s="18" customFormat="1" ht="16.5" customHeight="1">
      <c r="B22" s="17"/>
      <c r="C22" s="17"/>
      <c r="D22" s="17"/>
      <c r="E22" s="17"/>
      <c r="F22" s="17"/>
      <c r="G22" s="17"/>
      <c r="H22" s="17"/>
      <c r="I22" s="17"/>
      <c r="J22" s="17"/>
      <c r="K22" s="17"/>
      <c r="L22" s="16"/>
      <c r="M22" s="100"/>
      <c r="N22" s="16"/>
    </row>
    <row r="23" spans="2:18" s="18" customFormat="1" ht="54" customHeight="1">
      <c r="B23" s="17"/>
      <c r="C23" s="17"/>
      <c r="D23" s="17"/>
      <c r="E23" s="17"/>
      <c r="F23" s="17"/>
      <c r="G23" s="17"/>
      <c r="H23" s="17"/>
      <c r="I23" s="17"/>
      <c r="J23" s="17"/>
      <c r="K23" s="17"/>
      <c r="L23" s="16"/>
      <c r="M23" s="100"/>
      <c r="N23" s="16"/>
    </row>
    <row r="24" spans="2:18" s="18" customFormat="1" ht="16.5" customHeight="1">
      <c r="B24" s="17"/>
      <c r="C24" s="17"/>
      <c r="D24" s="17"/>
      <c r="E24" s="17"/>
      <c r="F24" s="17"/>
      <c r="G24" s="17"/>
      <c r="H24" s="17"/>
      <c r="I24" s="17"/>
      <c r="J24" s="17"/>
      <c r="K24" s="17"/>
      <c r="L24" s="16"/>
      <c r="M24" s="100"/>
      <c r="N24" s="16"/>
    </row>
    <row r="25" spans="2:18" s="18" customFormat="1" ht="16.5" customHeight="1">
      <c r="B25" s="17"/>
      <c r="C25" s="17"/>
      <c r="D25" s="17"/>
      <c r="E25" s="17"/>
      <c r="F25" s="17"/>
      <c r="G25" s="17"/>
      <c r="H25" s="17"/>
      <c r="I25" s="17"/>
      <c r="J25" s="17"/>
      <c r="K25" s="17"/>
      <c r="L25" s="16"/>
      <c r="M25" s="100"/>
      <c r="N25" s="16"/>
    </row>
    <row r="26" spans="2:18" s="18" customFormat="1" ht="16.5" customHeight="1">
      <c r="B26" s="17"/>
      <c r="C26" s="17"/>
      <c r="D26" s="17"/>
      <c r="E26" s="17"/>
      <c r="F26" s="17"/>
      <c r="G26" s="17"/>
      <c r="H26" s="17"/>
      <c r="I26" s="17"/>
      <c r="J26" s="17"/>
      <c r="K26" s="17"/>
      <c r="L26" s="16"/>
      <c r="M26" s="100"/>
      <c r="N26" s="16"/>
    </row>
    <row r="27" spans="2:18" s="18" customFormat="1" ht="16.5" customHeight="1">
      <c r="B27" s="17"/>
      <c r="C27" s="17"/>
      <c r="D27" s="17"/>
      <c r="E27" s="17"/>
      <c r="F27" s="17"/>
      <c r="G27" s="17"/>
      <c r="H27" s="17"/>
      <c r="I27" s="17"/>
      <c r="J27" s="17"/>
      <c r="K27" s="17"/>
      <c r="L27" s="16"/>
      <c r="M27" s="100"/>
      <c r="N27" s="16"/>
    </row>
    <row r="28" spans="2:18" s="18" customFormat="1" ht="54" customHeight="1">
      <c r="B28" s="17"/>
      <c r="C28" s="17"/>
      <c r="D28" s="17"/>
      <c r="E28" s="17"/>
      <c r="F28" s="17"/>
      <c r="G28" s="17"/>
      <c r="H28" s="17"/>
      <c r="I28" s="17"/>
      <c r="J28" s="17"/>
      <c r="K28" s="17"/>
      <c r="L28" s="16"/>
      <c r="M28" s="100"/>
      <c r="N28" s="16"/>
    </row>
    <row r="29" spans="2:18" s="18" customFormat="1" ht="16.5" customHeight="1">
      <c r="B29" s="17"/>
      <c r="C29" s="17"/>
      <c r="D29" s="17"/>
      <c r="E29" s="17"/>
      <c r="F29" s="17"/>
      <c r="G29" s="17"/>
      <c r="H29" s="17"/>
      <c r="I29" s="17"/>
      <c r="J29" s="17"/>
      <c r="K29" s="17"/>
      <c r="L29" s="16"/>
      <c r="M29" s="100"/>
      <c r="N29" s="16"/>
      <c r="O29" s="285" t="e">
        <f>IF(#REF!=0,"",IF(#REF!/#REF!/(#REF!*'Griddle Calcs'!C13)&lt;MIN('Griddle Calcs'!C15:D15),"","error"))</f>
        <v>#REF!</v>
      </c>
    </row>
    <row r="30" spans="2:18" s="18" customFormat="1" ht="16.5" customHeight="1">
      <c r="B30" s="17"/>
      <c r="C30" s="17"/>
      <c r="D30" s="17"/>
      <c r="E30" s="17"/>
      <c r="F30" s="17"/>
      <c r="G30" s="17"/>
      <c r="H30" s="17"/>
      <c r="I30" s="17"/>
      <c r="J30" s="17"/>
      <c r="K30" s="17"/>
      <c r="L30" s="16"/>
      <c r="M30" s="100"/>
      <c r="N30" s="16"/>
      <c r="O30" s="285" t="e">
        <f>IF(#REF!=0,"",IF(#REF!/#REF!/(#REF!*'Griddle Calcs'!F13)&lt;MIN('Griddle Calcs'!F15:G15),"","error"))</f>
        <v>#REF!</v>
      </c>
    </row>
    <row r="31" spans="2:18" s="18" customFormat="1" ht="54" customHeight="1">
      <c r="B31" s="17"/>
      <c r="C31" s="17"/>
      <c r="D31" s="17"/>
      <c r="E31" s="17"/>
      <c r="F31" s="17"/>
      <c r="G31" s="17"/>
      <c r="H31" s="17"/>
      <c r="I31" s="17"/>
      <c r="J31" s="17"/>
      <c r="K31" s="17"/>
      <c r="L31" s="16"/>
      <c r="M31" s="100"/>
      <c r="N31" s="16"/>
    </row>
    <row r="32" spans="2:18" s="18" customFormat="1" ht="16.5" customHeight="1">
      <c r="B32" s="17"/>
      <c r="C32" s="17"/>
      <c r="D32" s="17"/>
      <c r="E32" s="17"/>
      <c r="F32" s="17"/>
      <c r="G32" s="17"/>
      <c r="H32" s="17"/>
      <c r="I32" s="17"/>
      <c r="J32" s="17"/>
      <c r="K32" s="17"/>
      <c r="L32" s="16"/>
      <c r="M32" s="100"/>
      <c r="N32" s="16"/>
    </row>
    <row r="33" spans="2:18" s="18" customFormat="1" ht="54" customHeight="1">
      <c r="B33" s="17"/>
      <c r="C33" s="17"/>
      <c r="D33" s="17"/>
      <c r="E33" s="17"/>
      <c r="F33" s="17"/>
      <c r="G33" s="17"/>
      <c r="H33" s="17"/>
      <c r="I33" s="17"/>
      <c r="J33" s="17"/>
      <c r="K33" s="17"/>
      <c r="L33" s="16"/>
      <c r="M33" s="100"/>
      <c r="N33" s="16"/>
    </row>
    <row r="34" spans="2:18" s="18" customFormat="1" ht="16.5" customHeight="1">
      <c r="B34" s="17"/>
      <c r="C34" s="17"/>
      <c r="D34" s="17"/>
      <c r="E34" s="17"/>
      <c r="F34" s="17"/>
      <c r="G34" s="17"/>
      <c r="H34" s="17"/>
      <c r="I34" s="17"/>
      <c r="J34" s="17"/>
      <c r="K34" s="17"/>
      <c r="L34" s="16"/>
      <c r="M34" s="100"/>
      <c r="N34" s="16"/>
    </row>
    <row r="35" spans="2:18" s="18" customFormat="1" ht="16.5" customHeight="1">
      <c r="B35" s="17"/>
      <c r="C35" s="17"/>
      <c r="D35" s="17"/>
      <c r="E35" s="17"/>
      <c r="F35" s="17"/>
      <c r="G35" s="17"/>
      <c r="H35" s="17"/>
      <c r="I35" s="17"/>
      <c r="J35" s="17"/>
      <c r="K35" s="17"/>
      <c r="L35" s="16"/>
      <c r="M35" s="100"/>
      <c r="N35" s="16"/>
    </row>
    <row r="36" spans="2:18" s="18" customFormat="1" ht="16.5" customHeight="1">
      <c r="B36" s="17"/>
      <c r="C36" s="17"/>
      <c r="D36" s="17"/>
      <c r="E36" s="17"/>
      <c r="F36" s="17"/>
      <c r="G36" s="17"/>
      <c r="H36" s="17"/>
      <c r="I36" s="17"/>
      <c r="J36" s="17"/>
      <c r="K36" s="17"/>
      <c r="L36" s="16"/>
      <c r="M36" s="100"/>
      <c r="N36" s="16"/>
    </row>
    <row r="37" spans="2:18" s="18" customFormat="1" ht="16.5" customHeight="1">
      <c r="B37" s="17"/>
      <c r="C37" s="17"/>
      <c r="D37" s="17"/>
      <c r="E37" s="17"/>
      <c r="F37" s="17"/>
      <c r="G37" s="17"/>
      <c r="H37" s="17"/>
      <c r="I37" s="17"/>
      <c r="J37" s="17"/>
      <c r="K37" s="17"/>
      <c r="L37" s="16"/>
      <c r="M37" s="100"/>
      <c r="N37" s="16"/>
    </row>
    <row r="38" spans="2:18" s="18" customFormat="1" ht="16.5" customHeight="1">
      <c r="B38" s="17"/>
      <c r="C38" s="17"/>
      <c r="D38" s="17"/>
      <c r="E38" s="17"/>
      <c r="F38" s="17"/>
      <c r="G38" s="17"/>
      <c r="H38" s="17"/>
      <c r="I38" s="17"/>
      <c r="J38" s="17"/>
      <c r="K38" s="17"/>
      <c r="L38" s="16"/>
      <c r="M38" s="100"/>
      <c r="N38" s="16"/>
    </row>
    <row r="39" spans="2:18" s="18" customFormat="1" ht="16.5" customHeight="1">
      <c r="B39" s="17"/>
      <c r="C39" s="17"/>
      <c r="D39" s="17"/>
      <c r="E39" s="17"/>
      <c r="F39" s="17"/>
      <c r="G39" s="17"/>
      <c r="H39" s="17"/>
      <c r="I39" s="17"/>
      <c r="J39" s="17"/>
      <c r="K39" s="17"/>
      <c r="L39" s="16"/>
      <c r="M39" s="100"/>
      <c r="N39" s="16"/>
    </row>
    <row r="40" spans="2:18" s="18" customFormat="1" ht="54" customHeight="1">
      <c r="B40" s="17"/>
      <c r="C40" s="17"/>
      <c r="D40" s="17"/>
      <c r="E40" s="17"/>
      <c r="F40" s="17"/>
      <c r="G40" s="17"/>
      <c r="H40" s="17"/>
      <c r="I40" s="17"/>
      <c r="J40" s="17"/>
      <c r="K40" s="17"/>
      <c r="L40" s="16"/>
      <c r="M40" s="100"/>
      <c r="N40" s="16"/>
      <c r="O40" s="285"/>
    </row>
    <row r="41" spans="2:18" s="18" customFormat="1" ht="16.5" customHeight="1">
      <c r="B41" s="17"/>
      <c r="C41" s="17"/>
      <c r="D41" s="17"/>
      <c r="E41" s="17"/>
      <c r="F41" s="17"/>
      <c r="G41" s="17"/>
      <c r="H41" s="17"/>
      <c r="I41" s="17"/>
      <c r="J41" s="17"/>
      <c r="K41" s="17"/>
      <c r="L41" s="16"/>
      <c r="M41" s="100"/>
      <c r="N41" s="16"/>
      <c r="O41" s="285" t="e">
        <f>IF(#REF!=0,"",IF(#REF!/#REF!&lt;MIN('Oven Calcs'!C17:D17),"","error"))</f>
        <v>#REF!</v>
      </c>
      <c r="P41" s="557"/>
      <c r="Q41" s="557"/>
      <c r="R41" s="557"/>
    </row>
    <row r="42" spans="2:18" s="18" customFormat="1" ht="16.5" customHeight="1">
      <c r="B42" s="17"/>
      <c r="C42" s="17"/>
      <c r="D42" s="17"/>
      <c r="E42" s="17"/>
      <c r="F42" s="17"/>
      <c r="G42" s="17"/>
      <c r="H42" s="17"/>
      <c r="I42" s="17"/>
      <c r="J42" s="17"/>
      <c r="K42" s="17"/>
      <c r="L42" s="16"/>
      <c r="M42" s="100"/>
      <c r="N42" s="16"/>
      <c r="O42" s="285" t="e">
        <f>IF(#REF!=0,"",IF(#REF!/#REF!&lt;MIN('Oven Calcs'!E17:F17),"","error"))</f>
        <v>#REF!</v>
      </c>
      <c r="P42" s="557"/>
      <c r="Q42" s="557"/>
      <c r="R42" s="557"/>
    </row>
    <row r="43" spans="2:18" s="18" customFormat="1" ht="16.5" customHeight="1">
      <c r="B43" s="17"/>
      <c r="C43" s="17"/>
      <c r="D43" s="17"/>
      <c r="E43" s="17"/>
      <c r="F43" s="17"/>
      <c r="G43" s="17"/>
      <c r="H43" s="17"/>
      <c r="I43" s="17"/>
      <c r="J43" s="17"/>
      <c r="K43" s="17"/>
      <c r="L43" s="16"/>
      <c r="M43" s="100"/>
      <c r="N43" s="16"/>
      <c r="O43" s="285" t="e">
        <f>IF(#REF!=0,"",IF(#REF!/#REF!&lt;MIN('Oven Calcs'!G17:H17),"","error"))</f>
        <v>#REF!</v>
      </c>
      <c r="P43" s="557"/>
      <c r="Q43" s="557"/>
      <c r="R43" s="557"/>
    </row>
    <row r="44" spans="2:18" s="18" customFormat="1" ht="16.5" customHeight="1">
      <c r="B44" s="17"/>
      <c r="C44" s="17"/>
      <c r="D44" s="17"/>
      <c r="E44" s="17"/>
      <c r="F44" s="17"/>
      <c r="G44" s="17"/>
      <c r="H44" s="17"/>
      <c r="I44" s="17"/>
      <c r="J44" s="17"/>
      <c r="K44" s="17"/>
      <c r="L44" s="16"/>
      <c r="M44" s="100"/>
      <c r="N44" s="16"/>
      <c r="O44" s="285" t="e">
        <f>IF(#REF!=0,"",IF(#REF!/#REF!&lt;MIN(('Oven Calcs'!C26*'Oven Calcs'!C24+'Oven Calcs'!D26*'Oven Calcs'!D24),('Oven Calcs'!E26*'Oven Calcs'!E24+'Oven Calcs'!F26*'Oven Calcs'!F24)),"","error"))</f>
        <v>#REF!</v>
      </c>
      <c r="P44" s="557"/>
      <c r="Q44" s="557"/>
      <c r="R44" s="557"/>
    </row>
    <row r="45" spans="2:18" s="18" customFormat="1" ht="16.5" customHeight="1">
      <c r="B45" s="17"/>
      <c r="C45" s="17"/>
      <c r="D45" s="17"/>
      <c r="E45" s="17"/>
      <c r="F45" s="17"/>
      <c r="G45" s="17"/>
      <c r="H45" s="17"/>
      <c r="I45" s="17"/>
      <c r="J45" s="17"/>
      <c r="K45" s="17"/>
      <c r="L45" s="16"/>
      <c r="M45" s="100"/>
      <c r="N45" s="16"/>
      <c r="O45" s="285" t="e">
        <f>IF(#REF!=0,"",IF(#REF!/#REF!&lt;MIN(('Oven Calcs'!G26*'Oven Calcs'!G24+'Oven Calcs'!H26*'Oven Calcs'!H24),('Oven Calcs'!I26*'Oven Calcs'!I24+'Oven Calcs'!J26*'Oven Calcs'!J24)),"","error"))</f>
        <v>#REF!</v>
      </c>
    </row>
    <row r="46" spans="2:18" s="18" customFormat="1" ht="54" customHeight="1">
      <c r="B46" s="17"/>
      <c r="C46" s="17"/>
      <c r="D46" s="17"/>
      <c r="E46" s="17"/>
      <c r="F46" s="17"/>
      <c r="G46" s="17"/>
      <c r="H46" s="17"/>
      <c r="I46" s="17"/>
      <c r="J46" s="17"/>
      <c r="K46" s="17"/>
      <c r="L46" s="16"/>
      <c r="M46" s="100"/>
      <c r="N46" s="16"/>
      <c r="O46" s="285"/>
    </row>
    <row r="47" spans="2:18" s="18" customFormat="1" ht="16.5" customHeight="1">
      <c r="B47" s="17"/>
      <c r="C47" s="17"/>
      <c r="D47" s="17"/>
      <c r="E47" s="17"/>
      <c r="F47" s="17"/>
      <c r="G47" s="17"/>
      <c r="H47" s="17"/>
      <c r="I47" s="17"/>
      <c r="J47" s="17"/>
      <c r="K47" s="17"/>
      <c r="L47" s="16"/>
      <c r="M47" s="100"/>
      <c r="N47" s="16"/>
    </row>
    <row r="48" spans="2:18" s="18" customFormat="1" ht="16.5" customHeight="1">
      <c r="B48" s="17"/>
      <c r="C48" s="17"/>
      <c r="D48" s="17"/>
      <c r="E48" s="17"/>
      <c r="F48" s="17"/>
      <c r="G48" s="17"/>
      <c r="H48" s="17"/>
      <c r="I48" s="17"/>
      <c r="J48" s="17"/>
      <c r="K48" s="17"/>
      <c r="L48" s="16"/>
      <c r="M48" s="100"/>
      <c r="N48" s="16"/>
    </row>
    <row r="49" spans="2:15" s="18" customFormat="1" ht="54" customHeight="1">
      <c r="B49" s="17"/>
      <c r="C49" s="17"/>
      <c r="D49" s="17"/>
      <c r="E49" s="17"/>
      <c r="F49" s="17"/>
      <c r="G49" s="17"/>
      <c r="H49" s="17"/>
      <c r="I49" s="17"/>
      <c r="J49" s="17"/>
      <c r="K49" s="17"/>
      <c r="L49" s="16"/>
      <c r="M49" s="100"/>
      <c r="N49" s="16"/>
      <c r="O49" s="285"/>
    </row>
    <row r="50" spans="2:15" s="18" customFormat="1" ht="16.5" customHeight="1">
      <c r="B50" s="17"/>
      <c r="C50" s="17"/>
      <c r="D50" s="17"/>
      <c r="E50" s="17"/>
      <c r="F50" s="17"/>
      <c r="G50" s="17"/>
      <c r="H50" s="17"/>
      <c r="I50" s="17"/>
      <c r="J50" s="17"/>
      <c r="K50" s="17"/>
      <c r="L50" s="16"/>
      <c r="M50" s="100"/>
      <c r="N50" s="16"/>
      <c r="O50" s="285" t="str">
        <f>IF(F12=0,"",IF(G12/H12/#REF!&lt;MIN('Steam Cooker Calcs'!C22:D22),"","error"))</f>
        <v/>
      </c>
    </row>
    <row r="51" spans="2:15" s="18" customFormat="1" ht="16.5" customHeight="1">
      <c r="B51" s="17"/>
      <c r="C51" s="17"/>
      <c r="D51" s="17"/>
      <c r="E51" s="17"/>
      <c r="F51" s="17"/>
      <c r="G51" s="17"/>
      <c r="H51" s="17"/>
      <c r="I51" s="17"/>
      <c r="J51" s="17"/>
      <c r="K51" s="17"/>
      <c r="L51" s="16"/>
      <c r="M51" s="100"/>
      <c r="N51" s="16"/>
      <c r="O51" s="285" t="str">
        <f>IF(F13=0,"",IF(G13/H13/#REF!&lt;MIN('Steam Cooker Calcs'!F22:G22),"","error"))</f>
        <v/>
      </c>
    </row>
    <row r="52" spans="2:15" s="18" customFormat="1" ht="54" customHeight="1">
      <c r="B52" s="17"/>
      <c r="C52" s="17"/>
      <c r="D52" s="17"/>
      <c r="E52" s="17"/>
      <c r="F52" s="17"/>
      <c r="G52" s="17"/>
      <c r="H52" s="17"/>
      <c r="I52" s="17"/>
      <c r="J52" s="17"/>
      <c r="K52" s="17"/>
      <c r="L52" s="16"/>
      <c r="M52" s="100"/>
      <c r="N52" s="16"/>
      <c r="O52" s="285"/>
    </row>
    <row r="53" spans="2:15" s="18" customFormat="1" ht="16.5" customHeight="1">
      <c r="B53" s="17"/>
      <c r="C53" s="17"/>
      <c r="D53" s="17"/>
      <c r="E53" s="17"/>
      <c r="F53" s="17"/>
      <c r="G53" s="17"/>
      <c r="H53" s="17"/>
      <c r="I53" s="17"/>
      <c r="J53" s="17"/>
      <c r="K53" s="17"/>
      <c r="L53" s="16"/>
      <c r="M53" s="100"/>
      <c r="N53" s="16"/>
    </row>
    <row r="54" spans="2:15" s="18" customFormat="1" ht="33.950000000000003" customHeight="1">
      <c r="B54" s="17"/>
      <c r="C54" s="17"/>
      <c r="D54" s="17"/>
      <c r="E54" s="17"/>
      <c r="F54" s="17"/>
      <c r="G54" s="17"/>
      <c r="H54" s="17"/>
      <c r="I54" s="17"/>
      <c r="J54" s="17"/>
      <c r="K54" s="17"/>
      <c r="L54" s="16"/>
      <c r="M54" s="100"/>
      <c r="N54" s="16"/>
    </row>
    <row r="55" spans="2:15" ht="24" customHeight="1">
      <c r="B55" s="17"/>
      <c r="C55" s="17"/>
      <c r="D55" s="17"/>
      <c r="E55" s="17"/>
      <c r="F55" s="17"/>
      <c r="G55" s="17"/>
      <c r="H55" s="17"/>
      <c r="I55" s="17"/>
      <c r="J55" s="17"/>
      <c r="K55" s="17"/>
      <c r="M55" s="100"/>
    </row>
    <row r="56" spans="2:15" ht="11.25" customHeight="1">
      <c r="B56" s="17"/>
      <c r="C56" s="17"/>
      <c r="D56" s="17"/>
      <c r="E56" s="17"/>
      <c r="F56" s="17"/>
      <c r="G56" s="17"/>
      <c r="H56" s="17"/>
      <c r="I56" s="17"/>
      <c r="J56" s="17"/>
      <c r="K56" s="17"/>
      <c r="M56" s="100"/>
    </row>
    <row r="57" spans="2:15" ht="24" customHeight="1">
      <c r="B57" s="17"/>
      <c r="C57" s="17"/>
      <c r="D57" s="17"/>
      <c r="E57" s="17"/>
      <c r="F57" s="17"/>
      <c r="G57" s="17"/>
      <c r="H57" s="17"/>
      <c r="I57" s="17"/>
      <c r="J57" s="17"/>
      <c r="K57" s="17"/>
      <c r="M57" s="100"/>
    </row>
    <row r="58" spans="2:15" ht="17.25" customHeight="1">
      <c r="B58" s="17"/>
      <c r="C58" s="17"/>
      <c r="D58" s="17"/>
      <c r="E58" s="17"/>
      <c r="F58" s="17"/>
      <c r="G58" s="17"/>
      <c r="H58" s="17"/>
      <c r="I58" s="17"/>
      <c r="J58" s="17"/>
      <c r="K58" s="17"/>
      <c r="M58" s="100"/>
    </row>
    <row r="59" spans="2:15" ht="17.25" customHeight="1">
      <c r="B59" s="17"/>
      <c r="C59" s="17"/>
      <c r="D59" s="17"/>
      <c r="E59" s="17"/>
      <c r="F59" s="17"/>
      <c r="G59" s="17"/>
      <c r="H59" s="17"/>
      <c r="I59" s="17"/>
      <c r="J59" s="17"/>
      <c r="K59" s="17"/>
      <c r="M59" s="100"/>
    </row>
    <row r="60" spans="2:15" ht="17.25" customHeight="1">
      <c r="B60" s="17"/>
      <c r="C60" s="17"/>
      <c r="D60" s="17"/>
      <c r="E60" s="17"/>
      <c r="F60" s="17"/>
      <c r="G60" s="17"/>
      <c r="H60" s="17"/>
      <c r="I60" s="17"/>
      <c r="J60" s="17"/>
      <c r="K60" s="17"/>
      <c r="M60" s="100"/>
    </row>
    <row r="61" spans="2:15" ht="17.25" customHeight="1">
      <c r="B61" s="17"/>
      <c r="C61" s="17"/>
      <c r="D61" s="17"/>
      <c r="E61" s="17"/>
      <c r="F61" s="17"/>
      <c r="G61" s="17"/>
      <c r="H61" s="17"/>
      <c r="I61" s="17"/>
      <c r="J61" s="17"/>
      <c r="K61" s="17"/>
      <c r="M61" s="100"/>
    </row>
    <row r="62" spans="2:15" ht="17.25" customHeight="1">
      <c r="B62" s="17"/>
      <c r="C62" s="17"/>
      <c r="D62" s="17"/>
      <c r="E62" s="17"/>
      <c r="F62" s="17"/>
      <c r="G62" s="17"/>
      <c r="H62" s="17"/>
      <c r="I62" s="17"/>
      <c r="J62" s="17"/>
      <c r="K62" s="17"/>
      <c r="M62" s="100"/>
    </row>
    <row r="63" spans="2:15" ht="17.25" customHeight="1">
      <c r="B63" s="17"/>
      <c r="C63" s="17"/>
      <c r="D63" s="17"/>
      <c r="E63" s="17"/>
      <c r="F63" s="17"/>
      <c r="G63" s="17"/>
      <c r="H63" s="17"/>
      <c r="I63" s="17"/>
      <c r="J63" s="17"/>
      <c r="K63" s="17"/>
      <c r="M63" s="100"/>
    </row>
    <row r="64" spans="2:15" ht="17.25" customHeight="1">
      <c r="B64" s="17"/>
      <c r="C64" s="17"/>
      <c r="D64" s="17"/>
      <c r="E64" s="17"/>
      <c r="F64" s="17"/>
      <c r="G64" s="17"/>
      <c r="H64" s="17"/>
      <c r="I64" s="17"/>
      <c r="J64" s="17"/>
      <c r="K64" s="17"/>
      <c r="M64" s="100"/>
    </row>
    <row r="65" spans="2:13" ht="17.25" customHeight="1">
      <c r="B65" s="17"/>
      <c r="C65" s="17"/>
      <c r="D65" s="17"/>
      <c r="E65" s="17"/>
      <c r="F65" s="17"/>
      <c r="G65" s="17"/>
      <c r="H65" s="17"/>
      <c r="I65" s="17"/>
      <c r="J65" s="17"/>
      <c r="K65" s="17"/>
      <c r="M65" s="100"/>
    </row>
    <row r="66" spans="2:13" ht="17.25" customHeight="1">
      <c r="B66" s="17"/>
      <c r="C66" s="17"/>
      <c r="D66" s="17"/>
      <c r="E66" s="17"/>
      <c r="F66" s="17"/>
      <c r="G66" s="17"/>
      <c r="H66" s="17"/>
      <c r="I66" s="17"/>
      <c r="J66" s="17"/>
      <c r="K66" s="17"/>
      <c r="M66" s="100"/>
    </row>
    <row r="67" spans="2:13" ht="17.25" customHeight="1">
      <c r="B67" s="17"/>
      <c r="C67" s="17"/>
      <c r="D67" s="17"/>
      <c r="E67" s="17"/>
      <c r="F67" s="17"/>
      <c r="G67" s="17"/>
      <c r="H67" s="17"/>
      <c r="I67" s="17"/>
      <c r="J67" s="17"/>
      <c r="K67" s="17"/>
      <c r="M67" s="100"/>
    </row>
    <row r="68" spans="2:13" ht="17.25" customHeight="1">
      <c r="B68" s="17"/>
      <c r="C68" s="17"/>
      <c r="D68" s="17"/>
      <c r="E68" s="17"/>
      <c r="F68" s="17"/>
      <c r="G68" s="17"/>
      <c r="H68" s="17"/>
      <c r="I68" s="17"/>
      <c r="J68" s="17"/>
      <c r="K68" s="17"/>
      <c r="M68" s="100"/>
    </row>
    <row r="69" spans="2:13" ht="17.25" customHeight="1">
      <c r="B69" s="17"/>
      <c r="C69" s="17"/>
      <c r="D69" s="17"/>
      <c r="E69" s="17"/>
      <c r="F69" s="17"/>
      <c r="G69" s="17"/>
      <c r="H69" s="17"/>
      <c r="I69" s="17"/>
      <c r="J69" s="17"/>
      <c r="K69" s="17"/>
      <c r="M69" s="100"/>
    </row>
    <row r="70" spans="2:13" ht="17.25" customHeight="1">
      <c r="B70" s="17"/>
      <c r="C70" s="17"/>
      <c r="D70" s="17"/>
      <c r="E70" s="17"/>
      <c r="F70" s="17"/>
      <c r="G70" s="17"/>
      <c r="H70" s="17"/>
      <c r="I70" s="17"/>
      <c r="J70" s="17"/>
      <c r="K70" s="17"/>
      <c r="M70" s="100"/>
    </row>
    <row r="71" spans="2:13" ht="17.25" customHeight="1">
      <c r="B71" s="17"/>
      <c r="C71" s="17"/>
      <c r="D71" s="17"/>
      <c r="E71" s="17"/>
      <c r="F71" s="17"/>
      <c r="G71" s="17"/>
      <c r="H71" s="17"/>
      <c r="I71" s="17"/>
      <c r="J71" s="17"/>
      <c r="K71" s="17"/>
      <c r="M71" s="100"/>
    </row>
    <row r="72" spans="2:13" ht="17.25" customHeight="1">
      <c r="B72" s="17"/>
      <c r="C72" s="17"/>
      <c r="D72" s="17"/>
      <c r="E72" s="17"/>
      <c r="F72" s="17"/>
      <c r="G72" s="17"/>
      <c r="H72" s="17"/>
      <c r="I72" s="17"/>
      <c r="J72" s="17"/>
      <c r="K72" s="17"/>
      <c r="M72" s="100"/>
    </row>
    <row r="73" spans="2:13" ht="17.25" customHeight="1">
      <c r="B73" s="17"/>
      <c r="C73" s="17"/>
      <c r="D73" s="17"/>
      <c r="E73" s="17"/>
      <c r="F73" s="17"/>
      <c r="G73" s="17"/>
      <c r="H73" s="17"/>
      <c r="I73" s="17"/>
      <c r="J73" s="17"/>
      <c r="K73" s="17"/>
      <c r="M73" s="100"/>
    </row>
    <row r="74" spans="2:13" ht="17.25" customHeight="1">
      <c r="B74" s="17"/>
      <c r="C74" s="17"/>
      <c r="D74" s="17"/>
      <c r="E74" s="17"/>
      <c r="F74" s="17"/>
      <c r="G74" s="17"/>
      <c r="H74" s="17"/>
      <c r="I74" s="17"/>
      <c r="J74" s="17"/>
      <c r="K74" s="17"/>
      <c r="M74" s="100"/>
    </row>
    <row r="75" spans="2:13" ht="17.25" customHeight="1">
      <c r="M75" s="100"/>
    </row>
    <row r="76" spans="2:13" ht="17.25" customHeight="1">
      <c r="M76" s="100"/>
    </row>
    <row r="77" spans="2:13" ht="17.25" customHeight="1">
      <c r="M77" s="100"/>
    </row>
    <row r="78" spans="2:13" ht="17.25" customHeight="1">
      <c r="M78" s="100"/>
    </row>
    <row r="79" spans="2:13" ht="17.25" customHeight="1">
      <c r="M79" s="100"/>
    </row>
    <row r="80" spans="2:13" ht="17.25" customHeight="1">
      <c r="M80" s="100"/>
    </row>
    <row r="81" spans="13:13" ht="17.25" customHeight="1">
      <c r="M81" s="100"/>
    </row>
    <row r="82" spans="13:13" ht="17.25" customHeight="1">
      <c r="M82" s="100"/>
    </row>
    <row r="83" spans="13:13" ht="17.25" customHeight="1">
      <c r="M83" s="100"/>
    </row>
    <row r="84" spans="13:13" ht="17.25" customHeight="1">
      <c r="M84" s="100"/>
    </row>
    <row r="85" spans="13:13" ht="17.25" customHeight="1">
      <c r="M85" s="100"/>
    </row>
    <row r="86" spans="13:13" ht="17.25" customHeight="1">
      <c r="M86" s="100"/>
    </row>
    <row r="87" spans="13:13" ht="17.25" customHeight="1">
      <c r="M87" s="100"/>
    </row>
    <row r="88" spans="13:13" ht="17.25" customHeight="1">
      <c r="M88" s="100"/>
    </row>
    <row r="89" spans="13:13" ht="17.25" customHeight="1">
      <c r="M89" s="100"/>
    </row>
    <row r="90" spans="13:13" ht="17.25" customHeight="1">
      <c r="M90" s="100"/>
    </row>
    <row r="91" spans="13:13" ht="17.25" customHeight="1">
      <c r="M91" s="100"/>
    </row>
    <row r="92" spans="13:13" ht="17.25" customHeight="1">
      <c r="M92" s="100"/>
    </row>
    <row r="93" spans="13:13" ht="17.25" customHeight="1">
      <c r="M93" s="100"/>
    </row>
    <row r="94" spans="13:13" ht="17.25" customHeight="1">
      <c r="M94" s="100"/>
    </row>
    <row r="95" spans="13:13" ht="17.25" customHeight="1">
      <c r="M95" s="100"/>
    </row>
    <row r="96" spans="13:13" ht="17.25" customHeight="1">
      <c r="M96" s="100"/>
    </row>
    <row r="97" spans="13:13" ht="17.25" customHeight="1">
      <c r="M97" s="100"/>
    </row>
    <row r="98" spans="13:13" ht="17.25" customHeight="1">
      <c r="M98" s="100"/>
    </row>
    <row r="99" spans="13:13" ht="17.25" customHeight="1">
      <c r="M99" s="100"/>
    </row>
    <row r="100" spans="13:13" ht="17.25" customHeight="1">
      <c r="M100" s="100"/>
    </row>
    <row r="101" spans="13:13" ht="17.25" customHeight="1">
      <c r="M101" s="100"/>
    </row>
    <row r="102" spans="13:13" ht="17.25" customHeight="1">
      <c r="M102" s="100"/>
    </row>
    <row r="103" spans="13:13" ht="17.25" customHeight="1">
      <c r="M103" s="100"/>
    </row>
    <row r="104" spans="13:13" ht="17.25" customHeight="1">
      <c r="M104" s="100"/>
    </row>
    <row r="105" spans="13:13" ht="17.25" customHeight="1">
      <c r="M105" s="100"/>
    </row>
    <row r="106" spans="13:13" ht="17.25" customHeight="1">
      <c r="M106" s="100"/>
    </row>
    <row r="107" spans="13:13" ht="17.25" customHeight="1">
      <c r="M107" s="100"/>
    </row>
    <row r="108" spans="13:13" ht="17.25" customHeight="1">
      <c r="M108" s="100"/>
    </row>
    <row r="109" spans="13:13" ht="17.25" customHeight="1">
      <c r="M109" s="100"/>
    </row>
    <row r="110" spans="13:13" ht="17.25" customHeight="1">
      <c r="M110" s="100"/>
    </row>
    <row r="111" spans="13:13" ht="17.25" customHeight="1">
      <c r="M111" s="100"/>
    </row>
    <row r="112" spans="13:13" ht="17.25" customHeight="1">
      <c r="M112" s="100"/>
    </row>
    <row r="113" spans="13:13" ht="17.25" customHeight="1">
      <c r="M113" s="100"/>
    </row>
    <row r="114" spans="13:13" ht="17.25" customHeight="1">
      <c r="M114" s="100"/>
    </row>
    <row r="115" spans="13:13" ht="17.25" customHeight="1">
      <c r="M115" s="100"/>
    </row>
    <row r="116" spans="13:13" ht="17.25" customHeight="1">
      <c r="M116" s="100"/>
    </row>
    <row r="117" spans="13:13" ht="17.25" customHeight="1">
      <c r="M117" s="100"/>
    </row>
    <row r="118" spans="13:13" ht="17.25" customHeight="1">
      <c r="M118" s="100"/>
    </row>
    <row r="119" spans="13:13" ht="17.25" customHeight="1">
      <c r="M119" s="100"/>
    </row>
    <row r="120" spans="13:13" ht="17.25" customHeight="1">
      <c r="M120" s="100"/>
    </row>
    <row r="121" spans="13:13" ht="17.25" customHeight="1">
      <c r="M121" s="100"/>
    </row>
    <row r="122" spans="13:13" ht="17.25" customHeight="1">
      <c r="M122" s="100"/>
    </row>
    <row r="123" spans="13:13" ht="17.25" customHeight="1">
      <c r="M123" s="100"/>
    </row>
    <row r="124" spans="13:13" ht="17.25" customHeight="1">
      <c r="M124" s="100"/>
    </row>
    <row r="125" spans="13:13" ht="17.25" customHeight="1">
      <c r="M125" s="100"/>
    </row>
    <row r="126" spans="13:13" ht="17.25" customHeight="1">
      <c r="M126" s="100"/>
    </row>
    <row r="127" spans="13:13" ht="17.25" customHeight="1">
      <c r="M127" s="100"/>
    </row>
    <row r="128" spans="13:13" ht="17.25" customHeight="1">
      <c r="M128" s="100"/>
    </row>
    <row r="129" spans="13:13" ht="17.25" customHeight="1">
      <c r="M129" s="100"/>
    </row>
    <row r="130" spans="13:13" ht="17.25" customHeight="1">
      <c r="M130" s="100"/>
    </row>
    <row r="131" spans="13:13" ht="17.25" customHeight="1">
      <c r="M131" s="100"/>
    </row>
    <row r="132" spans="13:13" ht="17.25" customHeight="1">
      <c r="M132" s="100"/>
    </row>
    <row r="133" spans="13:13" ht="17.25" customHeight="1">
      <c r="M133" s="100"/>
    </row>
    <row r="134" spans="13:13" ht="17.25" customHeight="1">
      <c r="M134" s="100"/>
    </row>
    <row r="135" spans="13:13" ht="17.25" customHeight="1">
      <c r="M135" s="100"/>
    </row>
    <row r="136" spans="13:13" ht="17.25" customHeight="1">
      <c r="M136" s="100"/>
    </row>
    <row r="137" spans="13:13" ht="17.25" customHeight="1">
      <c r="M137" s="100"/>
    </row>
    <row r="138" spans="13:13" ht="17.25" customHeight="1">
      <c r="M138" s="100"/>
    </row>
    <row r="139" spans="13:13" ht="17.25" customHeight="1">
      <c r="M139" s="100"/>
    </row>
    <row r="140" spans="13:13" ht="17.25" customHeight="1">
      <c r="M140" s="100"/>
    </row>
    <row r="141" spans="13:13" ht="17.25" customHeight="1">
      <c r="M141" s="100"/>
    </row>
    <row r="142" spans="13:13" ht="17.25" customHeight="1">
      <c r="M142" s="100"/>
    </row>
    <row r="143" spans="13:13" ht="17.25" customHeight="1">
      <c r="M143" s="100"/>
    </row>
    <row r="144" spans="13:13" ht="17.25" customHeight="1">
      <c r="M144" s="100"/>
    </row>
    <row r="145" spans="13:13" ht="17.25" customHeight="1">
      <c r="M145" s="100"/>
    </row>
    <row r="146" spans="13:13" ht="17.25" customHeight="1">
      <c r="M146" s="100"/>
    </row>
    <row r="147" spans="13:13" ht="17.25" customHeight="1">
      <c r="M147" s="100"/>
    </row>
    <row r="148" spans="13:13" ht="17.25" customHeight="1">
      <c r="M148" s="100"/>
    </row>
    <row r="149" spans="13:13" ht="17.25" customHeight="1">
      <c r="M149" s="100"/>
    </row>
    <row r="150" spans="13:13" ht="17.25" customHeight="1">
      <c r="M150" s="100"/>
    </row>
    <row r="151" spans="13:13" ht="17.25" customHeight="1">
      <c r="M151" s="100"/>
    </row>
    <row r="152" spans="13:13" ht="17.25" customHeight="1">
      <c r="M152" s="100"/>
    </row>
    <row r="153" spans="13:13" ht="17.25" customHeight="1">
      <c r="M153" s="100"/>
    </row>
    <row r="154" spans="13:13" ht="17.25" customHeight="1">
      <c r="M154" s="100"/>
    </row>
    <row r="155" spans="13:13" ht="17.25" customHeight="1">
      <c r="M155" s="100"/>
    </row>
    <row r="156" spans="13:13" ht="17.25" customHeight="1">
      <c r="M156" s="100"/>
    </row>
    <row r="157" spans="13:13" ht="17.25" customHeight="1">
      <c r="M157" s="100"/>
    </row>
    <row r="158" spans="13:13" ht="17.25" customHeight="1">
      <c r="M158" s="100"/>
    </row>
    <row r="159" spans="13:13" ht="17.25" customHeight="1">
      <c r="M159" s="100"/>
    </row>
    <row r="160" spans="13:13" ht="17.25" customHeight="1">
      <c r="M160" s="100"/>
    </row>
    <row r="161" spans="13:13" ht="17.25" customHeight="1">
      <c r="M161" s="100"/>
    </row>
    <row r="162" spans="13:13" ht="17.25" customHeight="1">
      <c r="M162" s="100"/>
    </row>
    <row r="163" spans="13:13" ht="17.25" customHeight="1">
      <c r="M163" s="100"/>
    </row>
    <row r="164" spans="13:13" ht="17.25" customHeight="1">
      <c r="M164" s="100"/>
    </row>
    <row r="165" spans="13:13" ht="17.25" customHeight="1">
      <c r="M165" s="100"/>
    </row>
    <row r="166" spans="13:13" ht="17.25" customHeight="1">
      <c r="M166" s="100"/>
    </row>
    <row r="167" spans="13:13" ht="17.25" customHeight="1">
      <c r="M167" s="100"/>
    </row>
    <row r="168" spans="13:13" ht="17.25" customHeight="1">
      <c r="M168" s="100"/>
    </row>
    <row r="169" spans="13:13" ht="17.25" customHeight="1">
      <c r="M169" s="100"/>
    </row>
    <row r="170" spans="13:13" ht="17.25" customHeight="1">
      <c r="M170" s="100"/>
    </row>
    <row r="171" spans="13:13" ht="17.25" customHeight="1">
      <c r="M171" s="100"/>
    </row>
    <row r="172" spans="13:13" ht="17.25" customHeight="1">
      <c r="M172" s="100"/>
    </row>
    <row r="173" spans="13:13" ht="17.25" customHeight="1">
      <c r="M173" s="100"/>
    </row>
    <row r="174" spans="13:13" ht="17.25" customHeight="1">
      <c r="M174" s="100"/>
    </row>
    <row r="175" spans="13:13" ht="17.25" customHeight="1">
      <c r="M175" s="100"/>
    </row>
    <row r="176" spans="13:13" ht="17.25" customHeight="1">
      <c r="M176" s="100"/>
    </row>
    <row r="177" spans="13:13" ht="17.25" customHeight="1">
      <c r="M177" s="100"/>
    </row>
    <row r="178" spans="13:13" ht="17.25" customHeight="1">
      <c r="M178" s="100"/>
    </row>
    <row r="179" spans="13:13" ht="17.25" customHeight="1">
      <c r="M179" s="100"/>
    </row>
    <row r="180" spans="13:13" ht="17.25" customHeight="1">
      <c r="M180" s="100"/>
    </row>
    <row r="181" spans="13:13" ht="17.25" customHeight="1">
      <c r="M181" s="100"/>
    </row>
    <row r="182" spans="13:13" ht="17.25" customHeight="1">
      <c r="M182" s="100"/>
    </row>
    <row r="183" spans="13:13" ht="17.25" customHeight="1">
      <c r="M183" s="100"/>
    </row>
    <row r="184" spans="13:13" ht="17.25" customHeight="1">
      <c r="M184" s="100"/>
    </row>
    <row r="185" spans="13:13" ht="17.25" customHeight="1">
      <c r="M185" s="100"/>
    </row>
    <row r="186" spans="13:13" ht="17.25" customHeight="1">
      <c r="M186" s="100"/>
    </row>
    <row r="187" spans="13:13" ht="17.25" customHeight="1">
      <c r="M187" s="100"/>
    </row>
    <row r="188" spans="13:13" ht="17.25" customHeight="1">
      <c r="M188" s="100"/>
    </row>
    <row r="189" spans="13:13" ht="17.25" customHeight="1">
      <c r="M189" s="100"/>
    </row>
    <row r="190" spans="13:13" ht="17.25" customHeight="1">
      <c r="M190" s="100"/>
    </row>
    <row r="191" spans="13:13" ht="17.25" customHeight="1">
      <c r="M191" s="100"/>
    </row>
    <row r="192" spans="13:13" ht="17.25" customHeight="1">
      <c r="M192" s="100"/>
    </row>
    <row r="193" spans="13:13" ht="17.25" customHeight="1">
      <c r="M193" s="100"/>
    </row>
    <row r="194" spans="13:13" ht="17.25" customHeight="1">
      <c r="M194" s="100"/>
    </row>
    <row r="195" spans="13:13" ht="17.25" customHeight="1">
      <c r="M195" s="100"/>
    </row>
    <row r="196" spans="13:13" ht="17.25" customHeight="1">
      <c r="M196" s="100"/>
    </row>
    <row r="197" spans="13:13" ht="17.25" customHeight="1">
      <c r="M197" s="100"/>
    </row>
    <row r="198" spans="13:13" ht="17.25" customHeight="1">
      <c r="M198" s="100"/>
    </row>
    <row r="199" spans="13:13" ht="17.25" customHeight="1">
      <c r="M199" s="100"/>
    </row>
    <row r="200" spans="13:13" ht="17.25" customHeight="1">
      <c r="M200" s="100"/>
    </row>
    <row r="201" spans="13:13" ht="17.25" customHeight="1">
      <c r="M201" s="100"/>
    </row>
    <row r="202" spans="13:13" ht="17.25" customHeight="1">
      <c r="M202" s="100"/>
    </row>
    <row r="203" spans="13:13" ht="17.25" customHeight="1">
      <c r="M203" s="100"/>
    </row>
    <row r="204" spans="13:13" ht="17.25" customHeight="1">
      <c r="M204" s="100"/>
    </row>
    <row r="205" spans="13:13" ht="17.25" customHeight="1">
      <c r="M205" s="100"/>
    </row>
    <row r="206" spans="13:13" ht="17.25" customHeight="1">
      <c r="M206" s="100"/>
    </row>
    <row r="207" spans="13:13" ht="17.25" customHeight="1">
      <c r="M207" s="100"/>
    </row>
    <row r="208" spans="13:13" ht="17.25" customHeight="1">
      <c r="M208" s="100"/>
    </row>
    <row r="209" spans="13:13" ht="17.25" customHeight="1">
      <c r="M209" s="100"/>
    </row>
    <row r="210" spans="13:13" ht="17.25" customHeight="1">
      <c r="M210" s="100"/>
    </row>
    <row r="211" spans="13:13" ht="17.25" customHeight="1">
      <c r="M211" s="100"/>
    </row>
    <row r="212" spans="13:13" ht="17.25" customHeight="1">
      <c r="M212" s="100"/>
    </row>
    <row r="213" spans="13:13" ht="17.25" customHeight="1">
      <c r="M213" s="100"/>
    </row>
    <row r="214" spans="13:13" ht="17.25" customHeight="1">
      <c r="M214" s="100"/>
    </row>
    <row r="215" spans="13:13" ht="17.25" customHeight="1">
      <c r="M215" s="100"/>
    </row>
    <row r="216" spans="13:13" ht="17.25" customHeight="1">
      <c r="M216" s="100"/>
    </row>
    <row r="217" spans="13:13" ht="17.25" customHeight="1">
      <c r="M217" s="100"/>
    </row>
    <row r="218" spans="13:13" ht="17.25" customHeight="1">
      <c r="M218" s="100"/>
    </row>
    <row r="219" spans="13:13" ht="17.25" customHeight="1">
      <c r="M219" s="100"/>
    </row>
    <row r="220" spans="13:13" ht="17.25" customHeight="1">
      <c r="M220" s="100"/>
    </row>
    <row r="221" spans="13:13" ht="17.25" customHeight="1">
      <c r="M221" s="100"/>
    </row>
    <row r="222" spans="13:13" ht="17.25" customHeight="1">
      <c r="M222" s="100"/>
    </row>
    <row r="223" spans="13:13" ht="17.25" customHeight="1">
      <c r="M223" s="100"/>
    </row>
    <row r="224" spans="13:13" ht="17.25" customHeight="1">
      <c r="M224" s="100"/>
    </row>
    <row r="225" spans="13:13" ht="17.25" customHeight="1">
      <c r="M225" s="100"/>
    </row>
    <row r="226" spans="13:13" ht="17.25" customHeight="1">
      <c r="M226" s="100"/>
    </row>
    <row r="227" spans="13:13" ht="17.25" customHeight="1">
      <c r="M227" s="100"/>
    </row>
    <row r="228" spans="13:13" ht="17.25" customHeight="1">
      <c r="M228" s="100"/>
    </row>
    <row r="229" spans="13:13" ht="17.25" customHeight="1">
      <c r="M229" s="100"/>
    </row>
    <row r="230" spans="13:13" ht="17.25" customHeight="1">
      <c r="M230" s="100"/>
    </row>
    <row r="231" spans="13:13" ht="17.25" customHeight="1">
      <c r="M231" s="100"/>
    </row>
    <row r="232" spans="13:13" ht="17.25" customHeight="1">
      <c r="M232" s="100"/>
    </row>
    <row r="233" spans="13:13" ht="17.25" customHeight="1">
      <c r="M233" s="100"/>
    </row>
    <row r="234" spans="13:13" ht="17.25" customHeight="1">
      <c r="M234" s="100"/>
    </row>
    <row r="235" spans="13:13" ht="17.25" customHeight="1">
      <c r="M235" s="100"/>
    </row>
    <row r="236" spans="13:13" ht="17.25" customHeight="1">
      <c r="M236" s="100"/>
    </row>
    <row r="237" spans="13:13" ht="17.25" customHeight="1">
      <c r="M237" s="100"/>
    </row>
    <row r="238" spans="13:13" ht="17.25" customHeight="1">
      <c r="M238" s="100"/>
    </row>
    <row r="239" spans="13:13" ht="17.25" customHeight="1">
      <c r="M239" s="100"/>
    </row>
    <row r="240" spans="13:13" ht="17.25" customHeight="1">
      <c r="M240" s="100"/>
    </row>
    <row r="241" spans="13:13" ht="17.25" customHeight="1">
      <c r="M241" s="100"/>
    </row>
    <row r="242" spans="13:13" ht="17.25" customHeight="1">
      <c r="M242" s="100"/>
    </row>
    <row r="243" spans="13:13" ht="17.25" customHeight="1">
      <c r="M243" s="100"/>
    </row>
    <row r="244" spans="13:13" ht="17.25" customHeight="1">
      <c r="M244" s="100"/>
    </row>
    <row r="245" spans="13:13" ht="17.25" customHeight="1">
      <c r="M245" s="100"/>
    </row>
    <row r="246" spans="13:13" ht="17.25" customHeight="1">
      <c r="M246" s="100"/>
    </row>
    <row r="247" spans="13:13" ht="17.25" customHeight="1">
      <c r="M247" s="100"/>
    </row>
    <row r="248" spans="13:13" ht="17.25" customHeight="1">
      <c r="M248" s="100"/>
    </row>
    <row r="249" spans="13:13" ht="17.25" customHeight="1">
      <c r="M249" s="100"/>
    </row>
    <row r="250" spans="13:13" ht="17.25" customHeight="1">
      <c r="M250" s="100"/>
    </row>
    <row r="251" spans="13:13" ht="17.25" customHeight="1">
      <c r="M251" s="100"/>
    </row>
    <row r="252" spans="13:13" ht="17.25" customHeight="1">
      <c r="M252" s="100"/>
    </row>
    <row r="253" spans="13:13" ht="17.25" customHeight="1">
      <c r="M253" s="100"/>
    </row>
    <row r="254" spans="13:13" ht="17.25" customHeight="1">
      <c r="M254" s="100"/>
    </row>
    <row r="255" spans="13:13" ht="17.25" customHeight="1">
      <c r="M255" s="100"/>
    </row>
    <row r="256" spans="13:13" ht="17.25" customHeight="1">
      <c r="M256" s="100"/>
    </row>
    <row r="257" spans="13:13" ht="17.25" customHeight="1">
      <c r="M257" s="100"/>
    </row>
    <row r="258" spans="13:13" ht="17.25" customHeight="1">
      <c r="M258" s="100"/>
    </row>
    <row r="259" spans="13:13" ht="17.25" customHeight="1">
      <c r="M259" s="100"/>
    </row>
    <row r="260" spans="13:13" ht="17.25" customHeight="1">
      <c r="M260" s="100"/>
    </row>
    <row r="261" spans="13:13" ht="17.25" customHeight="1">
      <c r="M261" s="100"/>
    </row>
    <row r="262" spans="13:13" ht="17.25" customHeight="1">
      <c r="M262" s="100"/>
    </row>
    <row r="263" spans="13:13" ht="17.25" customHeight="1">
      <c r="M263" s="100"/>
    </row>
    <row r="264" spans="13:13" ht="17.25" customHeight="1">
      <c r="M264" s="100"/>
    </row>
    <row r="265" spans="13:13" ht="17.25" customHeight="1">
      <c r="M265" s="100"/>
    </row>
    <row r="266" spans="13:13" ht="17.25" customHeight="1">
      <c r="M266" s="100"/>
    </row>
    <row r="267" spans="13:13" ht="17.25" customHeight="1">
      <c r="M267" s="100"/>
    </row>
    <row r="268" spans="13:13" ht="17.25" customHeight="1">
      <c r="M268" s="100"/>
    </row>
    <row r="269" spans="13:13" ht="17.25" customHeight="1">
      <c r="M269" s="100"/>
    </row>
    <row r="270" spans="13:13" ht="17.25" customHeight="1">
      <c r="M270" s="100"/>
    </row>
    <row r="271" spans="13:13" ht="17.25" customHeight="1">
      <c r="M271" s="100"/>
    </row>
    <row r="272" spans="13:13" ht="17.25" customHeight="1">
      <c r="M272" s="100"/>
    </row>
    <row r="273" spans="13:13" ht="17.25" customHeight="1">
      <c r="M273" s="100"/>
    </row>
    <row r="274" spans="13:13" ht="17.25" customHeight="1">
      <c r="M274" s="100"/>
    </row>
    <row r="275" spans="13:13" ht="17.25" customHeight="1">
      <c r="M275" s="100"/>
    </row>
    <row r="276" spans="13:13" ht="17.25" customHeight="1">
      <c r="M276" s="100"/>
    </row>
    <row r="277" spans="13:13" ht="17.25" customHeight="1">
      <c r="M277" s="100"/>
    </row>
    <row r="278" spans="13:13" ht="17.25" customHeight="1">
      <c r="M278" s="100"/>
    </row>
    <row r="279" spans="13:13" ht="17.25" customHeight="1">
      <c r="M279" s="100"/>
    </row>
    <row r="280" spans="13:13" ht="17.25" customHeight="1">
      <c r="M280" s="100"/>
    </row>
    <row r="281" spans="13:13" ht="17.25" customHeight="1">
      <c r="M281" s="100"/>
    </row>
    <row r="282" spans="13:13" ht="17.25" customHeight="1">
      <c r="M282" s="100"/>
    </row>
    <row r="283" spans="13:13" ht="17.25" customHeight="1">
      <c r="M283" s="100"/>
    </row>
    <row r="284" spans="13:13" ht="17.25" customHeight="1">
      <c r="M284" s="100"/>
    </row>
    <row r="285" spans="13:13" ht="17.25" customHeight="1">
      <c r="M285" s="100"/>
    </row>
    <row r="286" spans="13:13" ht="17.25" customHeight="1">
      <c r="M286" s="100"/>
    </row>
    <row r="287" spans="13:13" ht="17.25" customHeight="1">
      <c r="M287" s="100"/>
    </row>
    <row r="288" spans="13:13" ht="17.25" customHeight="1">
      <c r="M288" s="100"/>
    </row>
    <row r="289" spans="13:13" ht="17.25" customHeight="1">
      <c r="M289" s="100"/>
    </row>
    <row r="290" spans="13:13" ht="17.25" customHeight="1">
      <c r="M290" s="100"/>
    </row>
    <row r="291" spans="13:13" ht="17.25" customHeight="1">
      <c r="M291" s="100"/>
    </row>
    <row r="292" spans="13:13" ht="17.25" customHeight="1">
      <c r="M292" s="100"/>
    </row>
    <row r="293" spans="13:13" ht="17.25" customHeight="1">
      <c r="M293" s="100"/>
    </row>
    <row r="294" spans="13:13" ht="17.25" customHeight="1">
      <c r="M294" s="100"/>
    </row>
    <row r="295" spans="13:13" ht="17.25" customHeight="1">
      <c r="M295" s="100"/>
    </row>
    <row r="296" spans="13:13" ht="17.25" customHeight="1">
      <c r="M296" s="100"/>
    </row>
    <row r="297" spans="13:13" ht="17.25" customHeight="1">
      <c r="M297" s="100"/>
    </row>
    <row r="298" spans="13:13" ht="17.25" customHeight="1">
      <c r="M298" s="100"/>
    </row>
    <row r="299" spans="13:13" ht="17.25" customHeight="1">
      <c r="M299" s="100"/>
    </row>
    <row r="300" spans="13:13" ht="17.25" customHeight="1">
      <c r="M300" s="100"/>
    </row>
    <row r="301" spans="13:13" ht="17.25" customHeight="1">
      <c r="M301" s="100"/>
    </row>
    <row r="302" spans="13:13" ht="17.25" customHeight="1">
      <c r="M302" s="100"/>
    </row>
    <row r="303" spans="13:13" ht="17.25" customHeight="1">
      <c r="M303" s="100"/>
    </row>
    <row r="304" spans="13:13" ht="17.25" customHeight="1">
      <c r="M304" s="100"/>
    </row>
    <row r="305" spans="13:13" ht="17.25" customHeight="1">
      <c r="M305" s="100"/>
    </row>
    <row r="306" spans="13:13" ht="17.25" customHeight="1">
      <c r="M306" s="100"/>
    </row>
    <row r="307" spans="13:13" ht="17.25" customHeight="1">
      <c r="M307" s="100"/>
    </row>
    <row r="308" spans="13:13" ht="17.25" customHeight="1">
      <c r="M308" s="100"/>
    </row>
    <row r="309" spans="13:13" ht="17.25" customHeight="1">
      <c r="M309" s="100"/>
    </row>
    <row r="310" spans="13:13" ht="17.25" customHeight="1">
      <c r="M310" s="100"/>
    </row>
    <row r="311" spans="13:13" ht="17.25" customHeight="1">
      <c r="M311" s="100"/>
    </row>
    <row r="312" spans="13:13" ht="17.25" customHeight="1">
      <c r="M312" s="100"/>
    </row>
    <row r="313" spans="13:13" ht="17.25" customHeight="1">
      <c r="M313" s="100"/>
    </row>
    <row r="314" spans="13:13" ht="17.25" customHeight="1">
      <c r="M314" s="100"/>
    </row>
    <row r="315" spans="13:13" ht="17.25" customHeight="1">
      <c r="M315" s="100"/>
    </row>
    <row r="316" spans="13:13" ht="17.25" customHeight="1">
      <c r="M316" s="100"/>
    </row>
    <row r="317" spans="13:13" ht="17.25" customHeight="1">
      <c r="M317" s="100"/>
    </row>
    <row r="318" spans="13:13" ht="17.25" customHeight="1">
      <c r="M318" s="100"/>
    </row>
    <row r="319" spans="13:13" ht="17.25" customHeight="1">
      <c r="M319" s="100"/>
    </row>
    <row r="320" spans="13:13" ht="17.25" customHeight="1">
      <c r="M320" s="100"/>
    </row>
    <row r="321" spans="13:13" ht="17.25" customHeight="1">
      <c r="M321" s="100"/>
    </row>
    <row r="322" spans="13:13" ht="17.25" customHeight="1">
      <c r="M322" s="100"/>
    </row>
    <row r="323" spans="13:13" ht="17.25" customHeight="1">
      <c r="M323" s="100"/>
    </row>
    <row r="324" spans="13:13" ht="17.25" customHeight="1">
      <c r="M324" s="100"/>
    </row>
    <row r="325" spans="13:13" ht="17.25" customHeight="1">
      <c r="M325" s="100"/>
    </row>
    <row r="326" spans="13:13" ht="17.25" customHeight="1">
      <c r="M326" s="100"/>
    </row>
    <row r="327" spans="13:13" ht="17.25" customHeight="1">
      <c r="M327" s="100"/>
    </row>
    <row r="328" spans="13:13" ht="17.25" customHeight="1">
      <c r="M328" s="100"/>
    </row>
    <row r="329" spans="13:13" ht="17.25" customHeight="1">
      <c r="M329" s="100"/>
    </row>
    <row r="330" spans="13:13" ht="17.25" customHeight="1">
      <c r="M330" s="100"/>
    </row>
    <row r="331" spans="13:13" ht="17.25" customHeight="1">
      <c r="M331" s="100"/>
    </row>
    <row r="332" spans="13:13" ht="17.25" customHeight="1">
      <c r="M332" s="100"/>
    </row>
    <row r="333" spans="13:13" ht="17.25" customHeight="1">
      <c r="M333" s="100"/>
    </row>
    <row r="334" spans="13:13" ht="17.25" customHeight="1">
      <c r="M334" s="100"/>
    </row>
    <row r="335" spans="13:13" ht="17.25" customHeight="1">
      <c r="M335" s="100"/>
    </row>
    <row r="336" spans="13:13" ht="17.25" customHeight="1">
      <c r="M336" s="100"/>
    </row>
    <row r="337" spans="13:13" ht="17.25" customHeight="1">
      <c r="M337" s="100"/>
    </row>
    <row r="338" spans="13:13" ht="17.25" customHeight="1">
      <c r="M338" s="100"/>
    </row>
    <row r="339" spans="13:13" ht="17.25" customHeight="1">
      <c r="M339" s="100"/>
    </row>
    <row r="340" spans="13:13" ht="17.25" customHeight="1">
      <c r="M340" s="100"/>
    </row>
    <row r="341" spans="13:13" ht="17.25" customHeight="1">
      <c r="M341" s="100"/>
    </row>
    <row r="342" spans="13:13" ht="17.25" customHeight="1">
      <c r="M342" s="100"/>
    </row>
    <row r="343" spans="13:13" ht="17.25" customHeight="1">
      <c r="M343" s="100"/>
    </row>
    <row r="344" spans="13:13" ht="17.25" customHeight="1">
      <c r="M344" s="100"/>
    </row>
    <row r="345" spans="13:13" ht="17.25" customHeight="1">
      <c r="M345" s="100"/>
    </row>
    <row r="346" spans="13:13" ht="17.25" customHeight="1">
      <c r="M346" s="100"/>
    </row>
    <row r="347" spans="13:13" ht="17.25" customHeight="1">
      <c r="M347" s="100"/>
    </row>
    <row r="348" spans="13:13" ht="17.25" customHeight="1">
      <c r="M348" s="100"/>
    </row>
    <row r="349" spans="13:13" ht="17.25" customHeight="1">
      <c r="M349" s="100"/>
    </row>
    <row r="350" spans="13:13" ht="17.25" customHeight="1">
      <c r="M350" s="100"/>
    </row>
    <row r="351" spans="13:13" ht="17.25" customHeight="1">
      <c r="M351" s="100"/>
    </row>
    <row r="352" spans="13:13" ht="17.25" customHeight="1">
      <c r="M352" s="100"/>
    </row>
    <row r="353" spans="13:13" ht="17.25" customHeight="1">
      <c r="M353" s="100"/>
    </row>
    <row r="354" spans="13:13" ht="17.25" customHeight="1">
      <c r="M354" s="100"/>
    </row>
    <row r="355" spans="13:13" ht="17.25" customHeight="1">
      <c r="M355" s="100"/>
    </row>
    <row r="356" spans="13:13" ht="17.25" customHeight="1">
      <c r="M356" s="100"/>
    </row>
    <row r="357" spans="13:13" ht="17.25" customHeight="1">
      <c r="M357" s="100"/>
    </row>
    <row r="358" spans="13:13" ht="17.25" customHeight="1">
      <c r="M358" s="100"/>
    </row>
    <row r="359" spans="13:13" ht="17.25" customHeight="1">
      <c r="M359" s="100"/>
    </row>
    <row r="360" spans="13:13" ht="17.25" customHeight="1">
      <c r="M360" s="100"/>
    </row>
    <row r="361" spans="13:13" ht="17.25" customHeight="1">
      <c r="M361" s="100"/>
    </row>
    <row r="362" spans="13:13" ht="17.25" customHeight="1">
      <c r="M362" s="100"/>
    </row>
    <row r="363" spans="13:13" ht="17.25" customHeight="1">
      <c r="M363" s="100"/>
    </row>
    <row r="364" spans="13:13" ht="17.25" customHeight="1">
      <c r="M364" s="100"/>
    </row>
    <row r="365" spans="13:13" ht="17.25" customHeight="1">
      <c r="M365" s="100"/>
    </row>
    <row r="366" spans="13:13">
      <c r="M366" s="100"/>
    </row>
    <row r="367" spans="13:13">
      <c r="M367" s="100"/>
    </row>
    <row r="368" spans="13:13">
      <c r="M368" s="100"/>
    </row>
    <row r="369" spans="13:13">
      <c r="M369" s="100"/>
    </row>
    <row r="370" spans="13:13">
      <c r="M370" s="100"/>
    </row>
    <row r="371" spans="13:13">
      <c r="M371" s="100"/>
    </row>
    <row r="372" spans="13:13">
      <c r="M372" s="100"/>
    </row>
    <row r="373" spans="13:13">
      <c r="M373" s="100"/>
    </row>
    <row r="374" spans="13:13">
      <c r="M374" s="100"/>
    </row>
    <row r="375" spans="13:13">
      <c r="M375" s="100"/>
    </row>
    <row r="376" spans="13:13">
      <c r="M376" s="100"/>
    </row>
    <row r="377" spans="13:13">
      <c r="M377" s="100"/>
    </row>
    <row r="378" spans="13:13">
      <c r="M378" s="100"/>
    </row>
    <row r="379" spans="13:13">
      <c r="M379" s="100"/>
    </row>
    <row r="380" spans="13:13">
      <c r="M380" s="100"/>
    </row>
    <row r="381" spans="13:13">
      <c r="M381" s="100"/>
    </row>
    <row r="382" spans="13:13">
      <c r="M382" s="100"/>
    </row>
    <row r="383" spans="13:13">
      <c r="M383" s="100"/>
    </row>
    <row r="384" spans="13:13">
      <c r="M384" s="100"/>
    </row>
    <row r="385" spans="13:13">
      <c r="M385" s="100"/>
    </row>
    <row r="386" spans="13:13">
      <c r="M386" s="100"/>
    </row>
    <row r="387" spans="13:13">
      <c r="M387" s="100"/>
    </row>
    <row r="388" spans="13:13">
      <c r="M388" s="100"/>
    </row>
    <row r="389" spans="13:13">
      <c r="M389" s="100"/>
    </row>
    <row r="390" spans="13:13">
      <c r="M390" s="100"/>
    </row>
    <row r="391" spans="13:13">
      <c r="M391" s="100"/>
    </row>
    <row r="392" spans="13:13">
      <c r="M392" s="100"/>
    </row>
    <row r="393" spans="13:13">
      <c r="M393" s="100"/>
    </row>
    <row r="394" spans="13:13">
      <c r="M394" s="100"/>
    </row>
    <row r="395" spans="13:13">
      <c r="M395" s="100"/>
    </row>
    <row r="396" spans="13:13">
      <c r="M396" s="100"/>
    </row>
    <row r="397" spans="13:13">
      <c r="M397" s="100"/>
    </row>
    <row r="398" spans="13:13">
      <c r="M398" s="100"/>
    </row>
    <row r="399" spans="13:13">
      <c r="M399" s="100"/>
    </row>
    <row r="400" spans="13:13">
      <c r="M400" s="100"/>
    </row>
    <row r="401" spans="13:13">
      <c r="M401" s="100"/>
    </row>
    <row r="402" spans="13:13">
      <c r="M402" s="100"/>
    </row>
    <row r="403" spans="13:13">
      <c r="M403" s="100"/>
    </row>
    <row r="404" spans="13:13">
      <c r="M404" s="100"/>
    </row>
    <row r="405" spans="13:13">
      <c r="M405" s="100"/>
    </row>
    <row r="406" spans="13:13">
      <c r="M406" s="100"/>
    </row>
    <row r="407" spans="13:13">
      <c r="M407" s="100"/>
    </row>
    <row r="408" spans="13:13">
      <c r="M408" s="100"/>
    </row>
    <row r="409" spans="13:13">
      <c r="M409" s="100"/>
    </row>
    <row r="410" spans="13:13">
      <c r="M410" s="100"/>
    </row>
    <row r="411" spans="13:13">
      <c r="M411" s="100"/>
    </row>
    <row r="412" spans="13:13">
      <c r="M412" s="100"/>
    </row>
    <row r="413" spans="13:13">
      <c r="M413" s="100"/>
    </row>
    <row r="414" spans="13:13">
      <c r="M414" s="100"/>
    </row>
    <row r="415" spans="13:13">
      <c r="M415" s="100"/>
    </row>
    <row r="416" spans="13:13">
      <c r="M416" s="100"/>
    </row>
    <row r="417" spans="13:13">
      <c r="M417" s="100"/>
    </row>
    <row r="418" spans="13:13">
      <c r="M418" s="100"/>
    </row>
    <row r="419" spans="13:13">
      <c r="M419" s="100"/>
    </row>
    <row r="420" spans="13:13">
      <c r="M420" s="100"/>
    </row>
    <row r="421" spans="13:13">
      <c r="M421" s="100"/>
    </row>
    <row r="422" spans="13:13">
      <c r="M422" s="100"/>
    </row>
    <row r="423" spans="13:13">
      <c r="M423" s="100"/>
    </row>
    <row r="424" spans="13:13">
      <c r="M424" s="100"/>
    </row>
    <row r="425" spans="13:13">
      <c r="M425" s="100"/>
    </row>
    <row r="426" spans="13:13">
      <c r="M426" s="100"/>
    </row>
    <row r="427" spans="13:13">
      <c r="M427" s="100"/>
    </row>
    <row r="428" spans="13:13">
      <c r="M428" s="100"/>
    </row>
    <row r="429" spans="13:13">
      <c r="M429" s="100"/>
    </row>
    <row r="430" spans="13:13">
      <c r="M430" s="100"/>
    </row>
    <row r="431" spans="13:13">
      <c r="M431" s="100"/>
    </row>
    <row r="432" spans="13:13">
      <c r="M432" s="100"/>
    </row>
    <row r="433" spans="13:13">
      <c r="M433" s="100"/>
    </row>
    <row r="434" spans="13:13">
      <c r="M434" s="100"/>
    </row>
    <row r="435" spans="13:13">
      <c r="M435" s="100"/>
    </row>
    <row r="436" spans="13:13">
      <c r="M436" s="100"/>
    </row>
    <row r="437" spans="13:13">
      <c r="M437" s="100"/>
    </row>
    <row r="438" spans="13:13">
      <c r="M438" s="100"/>
    </row>
    <row r="439" spans="13:13">
      <c r="M439" s="100"/>
    </row>
    <row r="440" spans="13:13">
      <c r="M440" s="100"/>
    </row>
    <row r="441" spans="13:13">
      <c r="M441" s="100"/>
    </row>
    <row r="442" spans="13:13">
      <c r="M442" s="100"/>
    </row>
    <row r="443" spans="13:13">
      <c r="M443" s="100"/>
    </row>
    <row r="444" spans="13:13">
      <c r="M444" s="100"/>
    </row>
    <row r="445" spans="13:13">
      <c r="M445" s="100"/>
    </row>
    <row r="446" spans="13:13">
      <c r="M446" s="100"/>
    </row>
    <row r="447" spans="13:13">
      <c r="M447" s="100"/>
    </row>
    <row r="448" spans="13:13">
      <c r="M448" s="100"/>
    </row>
    <row r="449" spans="13:13">
      <c r="M449" s="100"/>
    </row>
    <row r="450" spans="13:13">
      <c r="M450" s="100"/>
    </row>
    <row r="451" spans="13:13">
      <c r="M451" s="100"/>
    </row>
    <row r="452" spans="13:13">
      <c r="M452" s="100"/>
    </row>
    <row r="453" spans="13:13">
      <c r="M453" s="100"/>
    </row>
    <row r="454" spans="13:13">
      <c r="M454" s="100"/>
    </row>
    <row r="455" spans="13:13">
      <c r="M455" s="100"/>
    </row>
    <row r="456" spans="13:13">
      <c r="M456" s="100"/>
    </row>
    <row r="457" spans="13:13">
      <c r="M457" s="100"/>
    </row>
    <row r="458" spans="13:13">
      <c r="M458" s="100"/>
    </row>
    <row r="459" spans="13:13">
      <c r="M459" s="100"/>
    </row>
    <row r="460" spans="13:13">
      <c r="M460" s="100"/>
    </row>
    <row r="461" spans="13:13">
      <c r="M461" s="100"/>
    </row>
    <row r="462" spans="13:13">
      <c r="M462" s="100"/>
    </row>
    <row r="463" spans="13:13">
      <c r="M463" s="100"/>
    </row>
    <row r="464" spans="13:13">
      <c r="M464" s="100"/>
    </row>
    <row r="465" spans="13:13">
      <c r="M465" s="100"/>
    </row>
    <row r="466" spans="13:13">
      <c r="M466" s="100"/>
    </row>
    <row r="467" spans="13:13">
      <c r="M467" s="100"/>
    </row>
    <row r="468" spans="13:13">
      <c r="M468" s="100"/>
    </row>
    <row r="469" spans="13:13">
      <c r="M469" s="100"/>
    </row>
    <row r="470" spans="13:13">
      <c r="M470" s="100"/>
    </row>
    <row r="471" spans="13:13">
      <c r="M471" s="100"/>
    </row>
    <row r="472" spans="13:13">
      <c r="M472" s="100"/>
    </row>
    <row r="473" spans="13:13">
      <c r="M473" s="100"/>
    </row>
    <row r="474" spans="13:13">
      <c r="M474" s="100"/>
    </row>
    <row r="475" spans="13:13">
      <c r="M475" s="100"/>
    </row>
    <row r="476" spans="13:13">
      <c r="M476" s="100"/>
    </row>
    <row r="477" spans="13:13">
      <c r="M477" s="100"/>
    </row>
    <row r="478" spans="13:13">
      <c r="M478" s="100"/>
    </row>
    <row r="479" spans="13:13">
      <c r="M479" s="100"/>
    </row>
    <row r="480" spans="13:13">
      <c r="M480" s="100"/>
    </row>
    <row r="481" spans="13:13">
      <c r="M481" s="100"/>
    </row>
    <row r="482" spans="13:13">
      <c r="M482" s="100"/>
    </row>
    <row r="483" spans="13:13">
      <c r="M483" s="100"/>
    </row>
    <row r="484" spans="13:13">
      <c r="M484" s="100"/>
    </row>
    <row r="485" spans="13:13">
      <c r="M485" s="100"/>
    </row>
    <row r="486" spans="13:13">
      <c r="M486" s="100"/>
    </row>
    <row r="487" spans="13:13">
      <c r="M487" s="100"/>
    </row>
    <row r="488" spans="13:13">
      <c r="M488" s="100"/>
    </row>
    <row r="489" spans="13:13">
      <c r="M489" s="100"/>
    </row>
    <row r="490" spans="13:13">
      <c r="M490" s="100"/>
    </row>
    <row r="491" spans="13:13">
      <c r="M491" s="100"/>
    </row>
    <row r="492" spans="13:13">
      <c r="M492" s="100"/>
    </row>
    <row r="493" spans="13:13">
      <c r="M493" s="100"/>
    </row>
    <row r="494" spans="13:13">
      <c r="M494" s="100"/>
    </row>
    <row r="495" spans="13:13">
      <c r="M495" s="100"/>
    </row>
    <row r="496" spans="13:13">
      <c r="M496" s="100"/>
    </row>
    <row r="497" spans="13:13">
      <c r="M497" s="100"/>
    </row>
    <row r="498" spans="13:13">
      <c r="M498" s="100"/>
    </row>
    <row r="499" spans="13:13">
      <c r="M499" s="100"/>
    </row>
    <row r="500" spans="13:13">
      <c r="M500" s="100"/>
    </row>
    <row r="501" spans="13:13">
      <c r="M501" s="100"/>
    </row>
    <row r="502" spans="13:13">
      <c r="M502" s="100"/>
    </row>
    <row r="503" spans="13:13">
      <c r="M503" s="100"/>
    </row>
    <row r="504" spans="13:13">
      <c r="M504" s="100"/>
    </row>
    <row r="505" spans="13:13">
      <c r="M505" s="100"/>
    </row>
    <row r="506" spans="13:13">
      <c r="M506" s="100"/>
    </row>
    <row r="507" spans="13:13">
      <c r="M507" s="100"/>
    </row>
    <row r="508" spans="13:13">
      <c r="M508" s="100"/>
    </row>
    <row r="509" spans="13:13">
      <c r="M509" s="100"/>
    </row>
    <row r="510" spans="13:13">
      <c r="M510" s="100"/>
    </row>
    <row r="511" spans="13:13">
      <c r="M511" s="100"/>
    </row>
    <row r="512" spans="13:13">
      <c r="M512" s="100"/>
    </row>
    <row r="513" spans="13:13">
      <c r="M513" s="100"/>
    </row>
    <row r="514" spans="13:13">
      <c r="M514" s="100"/>
    </row>
    <row r="515" spans="13:13">
      <c r="M515" s="100"/>
    </row>
    <row r="516" spans="13:13">
      <c r="M516" s="100"/>
    </row>
    <row r="517" spans="13:13">
      <c r="M517" s="100"/>
    </row>
    <row r="518" spans="13:13">
      <c r="M518" s="100"/>
    </row>
    <row r="519" spans="13:13">
      <c r="M519" s="100"/>
    </row>
    <row r="520" spans="13:13">
      <c r="M520" s="100"/>
    </row>
    <row r="521" spans="13:13">
      <c r="M521" s="100"/>
    </row>
    <row r="522" spans="13:13">
      <c r="M522" s="100"/>
    </row>
    <row r="523" spans="13:13">
      <c r="M523" s="100"/>
    </row>
    <row r="524" spans="13:13">
      <c r="M524" s="100"/>
    </row>
    <row r="525" spans="13:13">
      <c r="M525" s="100"/>
    </row>
    <row r="526" spans="13:13">
      <c r="M526" s="100"/>
    </row>
    <row r="527" spans="13:13">
      <c r="M527" s="100"/>
    </row>
    <row r="528" spans="13:13">
      <c r="M528" s="100"/>
    </row>
    <row r="529" spans="13:13">
      <c r="M529" s="100"/>
    </row>
    <row r="530" spans="13:13">
      <c r="M530" s="100"/>
    </row>
    <row r="531" spans="13:13">
      <c r="M531" s="100"/>
    </row>
    <row r="532" spans="13:13">
      <c r="M532" s="100"/>
    </row>
    <row r="533" spans="13:13">
      <c r="M533" s="100"/>
    </row>
    <row r="534" spans="13:13">
      <c r="M534" s="100"/>
    </row>
    <row r="535" spans="13:13">
      <c r="M535" s="100"/>
    </row>
    <row r="536" spans="13:13">
      <c r="M536" s="100"/>
    </row>
    <row r="537" spans="13:13">
      <c r="M537" s="100"/>
    </row>
    <row r="538" spans="13:13">
      <c r="M538" s="100"/>
    </row>
    <row r="539" spans="13:13">
      <c r="M539" s="100"/>
    </row>
    <row r="540" spans="13:13">
      <c r="M540" s="100"/>
    </row>
    <row r="541" spans="13:13">
      <c r="M541" s="100"/>
    </row>
    <row r="542" spans="13:13">
      <c r="M542" s="100"/>
    </row>
    <row r="543" spans="13:13">
      <c r="M543" s="100"/>
    </row>
    <row r="544" spans="13:13">
      <c r="M544" s="100"/>
    </row>
    <row r="545" spans="13:13">
      <c r="M545" s="100"/>
    </row>
    <row r="546" spans="13:13">
      <c r="M546" s="100"/>
    </row>
    <row r="547" spans="13:13">
      <c r="M547" s="100"/>
    </row>
    <row r="548" spans="13:13">
      <c r="M548" s="100"/>
    </row>
    <row r="549" spans="13:13">
      <c r="M549" s="100"/>
    </row>
    <row r="550" spans="13:13">
      <c r="M550" s="100"/>
    </row>
    <row r="551" spans="13:13">
      <c r="M551" s="100"/>
    </row>
    <row r="552" spans="13:13">
      <c r="M552" s="100"/>
    </row>
    <row r="553" spans="13:13">
      <c r="M553" s="100"/>
    </row>
    <row r="554" spans="13:13">
      <c r="M554" s="100"/>
    </row>
    <row r="555" spans="13:13">
      <c r="M555" s="100"/>
    </row>
    <row r="556" spans="13:13">
      <c r="M556" s="100"/>
    </row>
    <row r="557" spans="13:13">
      <c r="M557" s="100"/>
    </row>
    <row r="558" spans="13:13">
      <c r="M558" s="100"/>
    </row>
    <row r="559" spans="13:13">
      <c r="M559" s="100"/>
    </row>
    <row r="560" spans="13:13">
      <c r="M560" s="100"/>
    </row>
    <row r="561" spans="13:13">
      <c r="M561" s="100"/>
    </row>
    <row r="562" spans="13:13">
      <c r="M562" s="100"/>
    </row>
    <row r="563" spans="13:13">
      <c r="M563" s="100"/>
    </row>
    <row r="564" spans="13:13">
      <c r="M564" s="100"/>
    </row>
    <row r="565" spans="13:13">
      <c r="M565" s="100"/>
    </row>
    <row r="566" spans="13:13">
      <c r="M566" s="100"/>
    </row>
    <row r="567" spans="13:13">
      <c r="M567" s="100"/>
    </row>
    <row r="568" spans="13:13">
      <c r="M568" s="100"/>
    </row>
    <row r="569" spans="13:13">
      <c r="M569" s="100"/>
    </row>
    <row r="570" spans="13:13">
      <c r="M570" s="100"/>
    </row>
    <row r="571" spans="13:13">
      <c r="M571" s="100"/>
    </row>
    <row r="572" spans="13:13">
      <c r="M572" s="100"/>
    </row>
    <row r="573" spans="13:13">
      <c r="M573" s="100"/>
    </row>
    <row r="574" spans="13:13">
      <c r="M574" s="100"/>
    </row>
    <row r="575" spans="13:13">
      <c r="M575" s="100"/>
    </row>
    <row r="576" spans="13:13">
      <c r="M576" s="100"/>
    </row>
    <row r="577" spans="13:13">
      <c r="M577" s="100"/>
    </row>
    <row r="578" spans="13:13">
      <c r="M578" s="100"/>
    </row>
    <row r="579" spans="13:13">
      <c r="M579" s="100"/>
    </row>
    <row r="580" spans="13:13">
      <c r="M580" s="100"/>
    </row>
    <row r="581" spans="13:13">
      <c r="M581" s="100"/>
    </row>
    <row r="582" spans="13:13">
      <c r="M582" s="100"/>
    </row>
    <row r="583" spans="13:13">
      <c r="M583" s="100"/>
    </row>
    <row r="584" spans="13:13">
      <c r="M584" s="100"/>
    </row>
    <row r="585" spans="13:13">
      <c r="M585" s="100"/>
    </row>
    <row r="586" spans="13:13">
      <c r="M586" s="100"/>
    </row>
    <row r="587" spans="13:13">
      <c r="M587" s="100"/>
    </row>
    <row r="588" spans="13:13">
      <c r="M588" s="100"/>
    </row>
    <row r="589" spans="13:13">
      <c r="M589" s="100"/>
    </row>
    <row r="590" spans="13:13">
      <c r="M590" s="100"/>
    </row>
    <row r="591" spans="13:13">
      <c r="M591" s="100"/>
    </row>
    <row r="592" spans="13:13">
      <c r="M592" s="100"/>
    </row>
    <row r="593" spans="13:13">
      <c r="M593" s="100"/>
    </row>
    <row r="594" spans="13:13">
      <c r="M594" s="100"/>
    </row>
    <row r="595" spans="13:13">
      <c r="M595" s="100"/>
    </row>
    <row r="596" spans="13:13">
      <c r="M596" s="100"/>
    </row>
    <row r="597" spans="13:13">
      <c r="M597" s="100"/>
    </row>
    <row r="598" spans="13:13">
      <c r="M598" s="100"/>
    </row>
    <row r="599" spans="13:13">
      <c r="M599" s="100"/>
    </row>
    <row r="600" spans="13:13">
      <c r="M600" s="100"/>
    </row>
    <row r="601" spans="13:13">
      <c r="M601" s="100"/>
    </row>
    <row r="602" spans="13:13">
      <c r="M602" s="100"/>
    </row>
    <row r="603" spans="13:13">
      <c r="M603" s="100"/>
    </row>
    <row r="604" spans="13:13">
      <c r="M604" s="100"/>
    </row>
    <row r="605" spans="13:13">
      <c r="M605" s="100"/>
    </row>
    <row r="606" spans="13:13">
      <c r="M606" s="100"/>
    </row>
    <row r="607" spans="13:13">
      <c r="M607" s="100"/>
    </row>
    <row r="608" spans="13:13">
      <c r="M608" s="100"/>
    </row>
    <row r="609" spans="13:13">
      <c r="M609" s="100"/>
    </row>
    <row r="610" spans="13:13">
      <c r="M610" s="100"/>
    </row>
    <row r="611" spans="13:13">
      <c r="M611" s="100"/>
    </row>
    <row r="612" spans="13:13">
      <c r="M612" s="100"/>
    </row>
    <row r="613" spans="13:13">
      <c r="M613" s="100"/>
    </row>
    <row r="614" spans="13:13">
      <c r="M614" s="100"/>
    </row>
    <row r="615" spans="13:13">
      <c r="M615" s="100"/>
    </row>
    <row r="616" spans="13:13">
      <c r="M616" s="100"/>
    </row>
    <row r="617" spans="13:13">
      <c r="M617" s="100"/>
    </row>
    <row r="618" spans="13:13">
      <c r="M618" s="100"/>
    </row>
    <row r="619" spans="13:13">
      <c r="M619" s="100"/>
    </row>
    <row r="620" spans="13:13">
      <c r="M620" s="100"/>
    </row>
    <row r="621" spans="13:13">
      <c r="M621" s="100"/>
    </row>
    <row r="622" spans="13:13">
      <c r="M622" s="100"/>
    </row>
    <row r="623" spans="13:13">
      <c r="M623" s="100"/>
    </row>
    <row r="624" spans="13:13">
      <c r="M624" s="100"/>
    </row>
  </sheetData>
  <mergeCells count="8">
    <mergeCell ref="C16:I16"/>
    <mergeCell ref="C18:J18"/>
    <mergeCell ref="B5:F5"/>
    <mergeCell ref="L11:N13"/>
    <mergeCell ref="D12:E12"/>
    <mergeCell ref="D13:E13"/>
    <mergeCell ref="G8:I9"/>
    <mergeCell ref="C17:Q17"/>
  </mergeCells>
  <phoneticPr fontId="0" type="noConversion"/>
  <conditionalFormatting sqref="G12:I12">
    <cfRule type="expression" dxfId="91" priority="68">
      <formula>$F12=0</formula>
    </cfRule>
  </conditionalFormatting>
  <conditionalFormatting sqref="L11 G12:H12">
    <cfRule type="expression" dxfId="90" priority="441">
      <formula>$O$50="error"</formula>
    </cfRule>
  </conditionalFormatting>
  <conditionalFormatting sqref="L11 G13:H13">
    <cfRule type="expression" dxfId="89" priority="449">
      <formula>$O$51="error"</formula>
    </cfRule>
  </conditionalFormatting>
  <conditionalFormatting sqref="G13:I13">
    <cfRule type="expression" dxfId="88" priority="69">
      <formula>$F13=0</formula>
    </cfRule>
  </conditionalFormatting>
  <dataValidations xWindow="499" yWindow="460" count="6">
    <dataValidation type="whole" allowBlank="1" showErrorMessage="1" error="Number of days per year must be between 1 and 365." sqref="I12:I13">
      <formula1>1</formula1>
      <formula2>365</formula2>
    </dataValidation>
    <dataValidation type="decimal" allowBlank="1" showErrorMessage="1" error="Hours per day must be between 1 and 24." sqref="H12:H13">
      <formula1>1</formula1>
      <formula2>24</formula2>
    </dataValidation>
    <dataValidation type="whole" operator="greaterThanOrEqual" allowBlank="1" showInputMessage="1" showErrorMessage="1" error="Entry must be equal to or greater than 1." sqref="G12:G13">
      <formula1>1</formula1>
    </dataValidation>
    <dataValidation type="decimal" allowBlank="1" showErrorMessage="1" error="Entry must be a number." sqref="F9">
      <formula1>0</formula1>
      <formula2>30</formula2>
    </dataValidation>
    <dataValidation type="whole" operator="greaterThanOrEqual" allowBlank="1" showInputMessage="1" showErrorMessage="1" error="The quantity must be a whole number." sqref="F12:F13">
      <formula1>0</formula1>
    </dataValidation>
    <dataValidation type="decimal" allowBlank="1" showErrorMessage="1" error="Entry must be a number." sqref="F8">
      <formula1>0</formula1>
      <formula2>1</formula2>
    </dataValidation>
  </dataValidations>
  <hyperlinks>
    <hyperlink ref="C16:I16" location="'RESULTS DETAIL'!A1" display="Click here to go to the RESULTS DETAIL tab with specific savings for each product and more detail on life cycle savings."/>
  </hyperlinks>
  <printOptions horizontalCentered="1"/>
  <pageMargins left="0.4" right="0.4" top="0.5" bottom="0.5" header="0.25" footer="0.25"/>
  <pageSetup scale="42" orientation="portrait" r:id="rId1"/>
  <headerFooter alignWithMargins="0"/>
  <ignoredErrors>
    <ignoredError sqref="O41:O43" formulaRange="1"/>
    <ignoredError sqref="H12:H13"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41" r:id="rId4" name="Drop Down 1">
              <controlPr defaultSize="0" autoLine="0" autoPict="0">
                <anchor moveWithCells="1" sizeWithCells="1">
                  <from>
                    <xdr:col>5</xdr:col>
                    <xdr:colOff>0</xdr:colOff>
                    <xdr:row>6</xdr:row>
                    <xdr:rowOff>0</xdr:rowOff>
                  </from>
                  <to>
                    <xdr:col>6</xdr:col>
                    <xdr:colOff>19050</xdr:colOff>
                    <xdr:row>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0" tint="-0.34998626667073579"/>
    <pageSetUpPr fitToPage="1"/>
  </sheetPr>
  <dimension ref="A1:V67"/>
  <sheetViews>
    <sheetView showGridLines="0" zoomScaleNormal="100" zoomScaleSheetLayoutView="85" workbookViewId="0">
      <selection activeCell="B3" sqref="B3:B5"/>
    </sheetView>
  </sheetViews>
  <sheetFormatPr defaultColWidth="15" defaultRowHeight="12"/>
  <cols>
    <col min="1" max="1" width="2.85546875" style="379" customWidth="1"/>
    <col min="2" max="2" width="26.7109375" style="389" customWidth="1"/>
    <col min="3" max="4" width="15" style="388" customWidth="1"/>
    <col min="5" max="5" width="15" style="360" customWidth="1"/>
    <col min="6" max="17" width="15" style="359" customWidth="1"/>
    <col min="18" max="16384" width="15" style="360"/>
  </cols>
  <sheetData>
    <row r="1" spans="1:17" s="223" customFormat="1" ht="27" customHeight="1">
      <c r="A1" s="122" t="s">
        <v>354</v>
      </c>
      <c r="B1" s="221"/>
      <c r="C1" s="222"/>
      <c r="D1" s="222"/>
      <c r="E1" s="222"/>
      <c r="H1" s="340"/>
    </row>
    <row r="2" spans="1:17" s="54" customFormat="1" ht="16.5" customHeight="1">
      <c r="A2" s="41" t="s">
        <v>264</v>
      </c>
      <c r="B2" s="224"/>
      <c r="H2" s="575" t="e">
        <f>INPUTS!O41</f>
        <v>#REF!</v>
      </c>
      <c r="I2" s="575" t="e">
        <f>INPUTS!O42</f>
        <v>#REF!</v>
      </c>
      <c r="J2" s="575" t="e">
        <f>INPUTS!O43</f>
        <v>#REF!</v>
      </c>
      <c r="K2" s="575" t="e">
        <f>INPUTS!O44</f>
        <v>#REF!</v>
      </c>
      <c r="L2" s="575" t="e">
        <f>INPUTS!O45</f>
        <v>#REF!</v>
      </c>
      <c r="M2" s="576"/>
      <c r="N2" s="353"/>
    </row>
    <row r="3" spans="1:17" s="54" customFormat="1" ht="12" customHeight="1">
      <c r="A3" s="41"/>
      <c r="B3" s="743"/>
      <c r="C3" s="710" t="s">
        <v>223</v>
      </c>
      <c r="D3" s="710"/>
      <c r="E3" s="712"/>
      <c r="F3" s="712"/>
      <c r="G3" s="712"/>
      <c r="H3" s="710" t="s">
        <v>222</v>
      </c>
      <c r="I3" s="710"/>
      <c r="J3" s="712"/>
      <c r="K3" s="712"/>
      <c r="L3" s="712"/>
      <c r="M3" s="743"/>
    </row>
    <row r="4" spans="1:17" s="54" customFormat="1" ht="12" customHeight="1">
      <c r="A4" s="41"/>
      <c r="B4" s="759"/>
      <c r="C4" s="751" t="s">
        <v>342</v>
      </c>
      <c r="D4" s="837"/>
      <c r="E4" s="755"/>
      <c r="F4" s="816" t="s">
        <v>343</v>
      </c>
      <c r="G4" s="816"/>
      <c r="H4" s="751" t="s">
        <v>342</v>
      </c>
      <c r="I4" s="837"/>
      <c r="J4" s="755"/>
      <c r="K4" s="816" t="s">
        <v>343</v>
      </c>
      <c r="L4" s="816"/>
      <c r="M4" s="759"/>
    </row>
    <row r="5" spans="1:17" s="341" customFormat="1">
      <c r="A5" s="233"/>
      <c r="B5" s="744"/>
      <c r="C5" s="816" t="s">
        <v>69</v>
      </c>
      <c r="D5" s="816"/>
      <c r="E5" s="817" t="s">
        <v>108</v>
      </c>
      <c r="F5" s="817" t="s">
        <v>69</v>
      </c>
      <c r="G5" s="817" t="s">
        <v>108</v>
      </c>
      <c r="H5" s="816" t="s">
        <v>69</v>
      </c>
      <c r="I5" s="816"/>
      <c r="J5" s="817" t="s">
        <v>108</v>
      </c>
      <c r="K5" s="817" t="s">
        <v>69</v>
      </c>
      <c r="L5" s="817" t="s">
        <v>108</v>
      </c>
      <c r="M5" s="746"/>
      <c r="Q5" s="342"/>
    </row>
    <row r="6" spans="1:17" s="341" customFormat="1" ht="12.75">
      <c r="A6" s="233"/>
      <c r="B6" s="578"/>
      <c r="C6" s="579" t="s">
        <v>76</v>
      </c>
      <c r="D6" s="579" t="s">
        <v>304</v>
      </c>
      <c r="E6" s="817"/>
      <c r="F6" s="817"/>
      <c r="G6" s="817"/>
      <c r="H6" s="579" t="s">
        <v>76</v>
      </c>
      <c r="I6" s="579" t="s">
        <v>304</v>
      </c>
      <c r="J6" s="817"/>
      <c r="K6" s="817"/>
      <c r="L6" s="817"/>
      <c r="M6" s="744"/>
      <c r="N6" s="769" t="s">
        <v>351</v>
      </c>
      <c r="O6" s="810"/>
      <c r="Q6" s="342"/>
    </row>
    <row r="7" spans="1:17" s="341" customFormat="1" ht="12" customHeight="1">
      <c r="A7" s="233"/>
      <c r="B7" s="585" t="s">
        <v>118</v>
      </c>
      <c r="C7" s="589">
        <v>12</v>
      </c>
      <c r="D7" s="589">
        <v>12</v>
      </c>
      <c r="E7" s="589">
        <v>12</v>
      </c>
      <c r="F7" s="589">
        <v>12</v>
      </c>
      <c r="G7" s="589">
        <v>12</v>
      </c>
      <c r="H7" s="589" t="e">
        <f>INPUTS!#REF!</f>
        <v>#REF!</v>
      </c>
      <c r="I7" s="589" t="e">
        <f>INPUTS!#REF!</f>
        <v>#REF!</v>
      </c>
      <c r="J7" s="74" t="e">
        <f>INPUTS!#REF!</f>
        <v>#REF!</v>
      </c>
      <c r="K7" s="589" t="e">
        <f>INPUTS!#REF!</f>
        <v>#REF!</v>
      </c>
      <c r="L7" s="589" t="e">
        <f>INPUTS!#REF!</f>
        <v>#REF!</v>
      </c>
      <c r="M7" s="75" t="s">
        <v>110</v>
      </c>
      <c r="N7" s="811"/>
      <c r="O7" s="810"/>
      <c r="Q7" s="342"/>
    </row>
    <row r="8" spans="1:17" s="341" customFormat="1">
      <c r="A8" s="233"/>
      <c r="B8" s="585" t="s">
        <v>187</v>
      </c>
      <c r="C8" s="589">
        <v>365</v>
      </c>
      <c r="D8" s="589">
        <v>365</v>
      </c>
      <c r="E8" s="589">
        <v>365</v>
      </c>
      <c r="F8" s="589">
        <v>365</v>
      </c>
      <c r="G8" s="589">
        <v>365</v>
      </c>
      <c r="H8" s="589" t="e">
        <f>INPUTS!#REF!</f>
        <v>#REF!</v>
      </c>
      <c r="I8" s="589" t="e">
        <f>INPUTS!#REF!</f>
        <v>#REF!</v>
      </c>
      <c r="J8" s="74" t="e">
        <f>INPUTS!#REF!</f>
        <v>#REF!</v>
      </c>
      <c r="K8" s="589" t="e">
        <f>INPUTS!#REF!</f>
        <v>#REF!</v>
      </c>
      <c r="L8" s="589" t="e">
        <f>INPUTS!#REF!</f>
        <v>#REF!</v>
      </c>
      <c r="M8" s="75" t="s">
        <v>111</v>
      </c>
      <c r="N8" s="811"/>
      <c r="O8" s="810"/>
      <c r="Q8" s="342"/>
    </row>
    <row r="9" spans="1:17" s="341" customFormat="1" ht="12" customHeight="1">
      <c r="A9" s="233"/>
      <c r="B9" s="585" t="s">
        <v>344</v>
      </c>
      <c r="C9" s="574" t="s">
        <v>206</v>
      </c>
      <c r="D9" s="574" t="s">
        <v>206</v>
      </c>
      <c r="E9" s="574" t="s">
        <v>206</v>
      </c>
      <c r="F9" s="588">
        <v>10</v>
      </c>
      <c r="G9" s="588">
        <v>20</v>
      </c>
      <c r="H9" s="574" t="s">
        <v>206</v>
      </c>
      <c r="I9" s="574" t="s">
        <v>206</v>
      </c>
      <c r="J9" s="574" t="s">
        <v>206</v>
      </c>
      <c r="K9" s="589" t="e">
        <f>INPUTS!#REF!</f>
        <v>#REF!</v>
      </c>
      <c r="L9" s="589" t="e">
        <f>INPUTS!#REF!</f>
        <v>#REF!</v>
      </c>
      <c r="M9" s="75"/>
      <c r="N9" s="811"/>
      <c r="O9" s="810"/>
      <c r="Q9" s="342"/>
    </row>
    <row r="10" spans="1:17" s="341" customFormat="1">
      <c r="A10" s="233"/>
      <c r="B10" s="585" t="s">
        <v>120</v>
      </c>
      <c r="C10" s="589">
        <v>100</v>
      </c>
      <c r="D10" s="589">
        <v>100</v>
      </c>
      <c r="E10" s="589">
        <v>100</v>
      </c>
      <c r="F10" s="588" t="e">
        <f>IF(K9&lt;15,200,250)</f>
        <v>#REF!</v>
      </c>
      <c r="G10" s="588" t="e">
        <f>IF(L9&lt;15,200,IF(L9&lt;30,250,400))</f>
        <v>#REF!</v>
      </c>
      <c r="H10" s="589" t="e">
        <f>INPUTS!#REF!</f>
        <v>#REF!</v>
      </c>
      <c r="I10" s="589" t="e">
        <f>INPUTS!#REF!</f>
        <v>#REF!</v>
      </c>
      <c r="J10" s="589" t="e">
        <f>INPUTS!#REF!</f>
        <v>#REF!</v>
      </c>
      <c r="K10" s="589" t="e">
        <f>INPUTS!#REF!</f>
        <v>#REF!</v>
      </c>
      <c r="L10" s="589" t="e">
        <f>INPUTS!#REF!</f>
        <v>#REF!</v>
      </c>
      <c r="M10" s="75" t="s">
        <v>114</v>
      </c>
      <c r="N10" s="812"/>
      <c r="O10" s="813"/>
      <c r="Q10" s="342"/>
    </row>
    <row r="11" spans="1:17" s="341" customFormat="1" ht="12" customHeight="1">
      <c r="A11" s="233"/>
      <c r="B11" s="585" t="s">
        <v>174</v>
      </c>
      <c r="C11" s="84">
        <v>0</v>
      </c>
      <c r="D11" s="84">
        <v>0</v>
      </c>
      <c r="E11" s="84">
        <v>0</v>
      </c>
      <c r="F11" s="84">
        <v>0</v>
      </c>
      <c r="G11" s="84">
        <v>0</v>
      </c>
      <c r="H11" s="84" t="e">
        <f>INPUTS!#REF!</f>
        <v>#REF!</v>
      </c>
      <c r="I11" s="84" t="e">
        <f>INPUTS!#REF!</f>
        <v>#REF!</v>
      </c>
      <c r="J11" s="84" t="e">
        <f>INPUTS!#REF!</f>
        <v>#REF!</v>
      </c>
      <c r="K11" s="84" t="e">
        <f>INPUTS!#REF!</f>
        <v>#REF!</v>
      </c>
      <c r="L11" s="84" t="e">
        <f>INPUTS!#REF!</f>
        <v>#REF!</v>
      </c>
      <c r="M11" s="78"/>
      <c r="N11" s="814"/>
      <c r="O11" s="815"/>
      <c r="Q11" s="342"/>
    </row>
    <row r="12" spans="1:17" s="54" customFormat="1" ht="28.5" customHeight="1">
      <c r="A12" s="41" t="s">
        <v>276</v>
      </c>
      <c r="B12" s="224"/>
      <c r="F12" s="347"/>
      <c r="G12" s="347"/>
      <c r="H12" s="348"/>
      <c r="I12" s="349"/>
      <c r="J12" s="232"/>
      <c r="K12" s="361"/>
      <c r="L12" s="362"/>
      <c r="M12" s="363"/>
      <c r="N12" s="364"/>
    </row>
    <row r="13" spans="1:17" s="54" customFormat="1" ht="12" customHeight="1">
      <c r="A13" s="41"/>
      <c r="B13" s="829" t="s">
        <v>347</v>
      </c>
      <c r="C13" s="786" t="s">
        <v>69</v>
      </c>
      <c r="D13" s="786"/>
      <c r="E13" s="828"/>
      <c r="F13" s="712"/>
      <c r="G13" s="786" t="s">
        <v>108</v>
      </c>
      <c r="H13" s="828"/>
      <c r="I13" s="764"/>
      <c r="K13" s="361"/>
    </row>
    <row r="14" spans="1:17" s="54" customFormat="1" ht="12" customHeight="1">
      <c r="A14" s="41"/>
      <c r="B14" s="830"/>
      <c r="C14" s="816" t="s">
        <v>76</v>
      </c>
      <c r="D14" s="784"/>
      <c r="E14" s="816" t="s">
        <v>304</v>
      </c>
      <c r="F14" s="712"/>
      <c r="G14" s="817" t="s">
        <v>87</v>
      </c>
      <c r="H14" s="817" t="s">
        <v>88</v>
      </c>
      <c r="I14" s="764"/>
      <c r="K14" s="361"/>
    </row>
    <row r="15" spans="1:17" s="341" customFormat="1" ht="12" customHeight="1">
      <c r="A15" s="233"/>
      <c r="B15" s="831"/>
      <c r="C15" s="584" t="s">
        <v>87</v>
      </c>
      <c r="D15" s="584" t="s">
        <v>88</v>
      </c>
      <c r="E15" s="584" t="s">
        <v>87</v>
      </c>
      <c r="F15" s="584" t="s">
        <v>88</v>
      </c>
      <c r="G15" s="817"/>
      <c r="H15" s="817"/>
      <c r="I15" s="712"/>
      <c r="K15" s="354"/>
      <c r="O15" s="342"/>
      <c r="P15" s="342"/>
      <c r="Q15" s="342"/>
    </row>
    <row r="16" spans="1:17" s="341" customFormat="1">
      <c r="A16" s="342"/>
      <c r="B16" s="556" t="s">
        <v>98</v>
      </c>
      <c r="C16" s="555">
        <v>0.65</v>
      </c>
      <c r="D16" s="555">
        <v>0.71</v>
      </c>
      <c r="E16" s="555">
        <v>0.68</v>
      </c>
      <c r="F16" s="555">
        <v>0.71</v>
      </c>
      <c r="G16" s="555">
        <v>0.44</v>
      </c>
      <c r="H16" s="555">
        <v>0.46</v>
      </c>
      <c r="I16" s="357"/>
      <c r="K16" s="103"/>
    </row>
    <row r="17" spans="1:17" s="341" customFormat="1">
      <c r="A17" s="342"/>
      <c r="B17" s="556" t="s">
        <v>100</v>
      </c>
      <c r="C17" s="338">
        <v>90</v>
      </c>
      <c r="D17" s="338">
        <v>90</v>
      </c>
      <c r="E17" s="338">
        <v>45</v>
      </c>
      <c r="F17" s="338">
        <v>50</v>
      </c>
      <c r="G17" s="338">
        <v>83</v>
      </c>
      <c r="H17" s="338">
        <v>86</v>
      </c>
      <c r="I17" s="80" t="s">
        <v>113</v>
      </c>
      <c r="K17" s="103"/>
    </row>
    <row r="18" spans="1:17" s="341" customFormat="1">
      <c r="A18" s="342"/>
      <c r="B18" s="556" t="s">
        <v>101</v>
      </c>
      <c r="C18" s="587">
        <v>2000</v>
      </c>
      <c r="D18" s="587">
        <v>1600</v>
      </c>
      <c r="E18" s="587">
        <v>1030</v>
      </c>
      <c r="F18" s="587">
        <v>1000</v>
      </c>
      <c r="G18" s="339">
        <v>15100</v>
      </c>
      <c r="H18" s="339">
        <v>12000</v>
      </c>
      <c r="I18" s="85" t="s">
        <v>349</v>
      </c>
      <c r="K18" s="103"/>
    </row>
    <row r="19" spans="1:17" ht="12.75">
      <c r="A19" s="342"/>
      <c r="B19" s="556" t="s">
        <v>220</v>
      </c>
      <c r="C19" s="757">
        <v>12</v>
      </c>
      <c r="D19" s="832"/>
      <c r="E19" s="757">
        <v>12</v>
      </c>
      <c r="F19" s="758"/>
      <c r="G19" s="757">
        <v>12</v>
      </c>
      <c r="H19" s="781"/>
      <c r="I19" s="239" t="s">
        <v>90</v>
      </c>
      <c r="J19" s="360"/>
      <c r="K19" s="104"/>
      <c r="L19" s="360"/>
      <c r="M19" s="360"/>
      <c r="N19" s="360"/>
      <c r="Q19" s="360"/>
    </row>
    <row r="20" spans="1:17" ht="12.75">
      <c r="A20" s="342"/>
      <c r="B20" s="553"/>
      <c r="C20" s="568"/>
      <c r="D20" s="538"/>
      <c r="E20" s="568"/>
      <c r="F20" s="569"/>
      <c r="G20" s="551"/>
      <c r="H20" s="568"/>
      <c r="I20" s="570"/>
      <c r="J20" s="9"/>
      <c r="K20" s="104"/>
      <c r="L20" s="105"/>
      <c r="M20" s="358"/>
      <c r="N20" s="358"/>
      <c r="Q20" s="360"/>
    </row>
    <row r="21" spans="1:17" ht="12.75">
      <c r="A21" s="342"/>
      <c r="B21" s="829" t="s">
        <v>348</v>
      </c>
      <c r="C21" s="786" t="s">
        <v>69</v>
      </c>
      <c r="D21" s="786"/>
      <c r="E21" s="828"/>
      <c r="F21" s="712"/>
      <c r="G21" s="786" t="s">
        <v>108</v>
      </c>
      <c r="H21" s="786"/>
      <c r="I21" s="828"/>
      <c r="J21" s="712"/>
      <c r="K21" s="764"/>
      <c r="L21" s="360"/>
      <c r="M21" s="358"/>
      <c r="N21" s="360"/>
      <c r="O21" s="360"/>
      <c r="P21" s="360"/>
      <c r="Q21" s="360"/>
    </row>
    <row r="22" spans="1:17" ht="12.75">
      <c r="A22" s="342"/>
      <c r="B22" s="830"/>
      <c r="C22" s="816" t="s">
        <v>87</v>
      </c>
      <c r="D22" s="784"/>
      <c r="E22" s="824" t="s">
        <v>88</v>
      </c>
      <c r="F22" s="825"/>
      <c r="G22" s="816" t="s">
        <v>87</v>
      </c>
      <c r="H22" s="784"/>
      <c r="I22" s="824" t="s">
        <v>88</v>
      </c>
      <c r="J22" s="825"/>
      <c r="K22" s="764"/>
      <c r="L22" s="360"/>
      <c r="M22" s="358"/>
      <c r="N22" s="360"/>
      <c r="O22" s="360"/>
      <c r="P22" s="360"/>
      <c r="Q22" s="360"/>
    </row>
    <row r="23" spans="1:17" ht="12" customHeight="1">
      <c r="A23" s="342"/>
      <c r="B23" s="831"/>
      <c r="C23" s="584" t="s">
        <v>346</v>
      </c>
      <c r="D23" s="584" t="s">
        <v>345</v>
      </c>
      <c r="E23" s="584" t="s">
        <v>346</v>
      </c>
      <c r="F23" s="584" t="s">
        <v>345</v>
      </c>
      <c r="G23" s="584" t="s">
        <v>346</v>
      </c>
      <c r="H23" s="584" t="s">
        <v>345</v>
      </c>
      <c r="I23" s="584" t="s">
        <v>346</v>
      </c>
      <c r="J23" s="584" t="s">
        <v>345</v>
      </c>
      <c r="K23" s="712"/>
      <c r="L23" s="360"/>
      <c r="M23" s="358"/>
      <c r="N23" s="360"/>
      <c r="O23" s="360"/>
      <c r="P23" s="360"/>
      <c r="Q23" s="360"/>
    </row>
    <row r="24" spans="1:17">
      <c r="A24" s="342"/>
      <c r="B24" s="556" t="s">
        <v>357</v>
      </c>
      <c r="C24" s="462">
        <v>0.5</v>
      </c>
      <c r="D24" s="577">
        <f>1-C24</f>
        <v>0.5</v>
      </c>
      <c r="E24" s="462">
        <v>0.5</v>
      </c>
      <c r="F24" s="577">
        <f>1-E24</f>
        <v>0.5</v>
      </c>
      <c r="G24" s="462">
        <v>0.5</v>
      </c>
      <c r="H24" s="577">
        <f>1-G24</f>
        <v>0.5</v>
      </c>
      <c r="I24" s="462">
        <v>0.5</v>
      </c>
      <c r="J24" s="577">
        <f>1-I24</f>
        <v>0.5</v>
      </c>
      <c r="K24" s="357"/>
      <c r="L24" s="360"/>
      <c r="M24" s="358"/>
      <c r="N24" s="360"/>
      <c r="O24" s="360"/>
      <c r="P24" s="360"/>
      <c r="Q24" s="360"/>
    </row>
    <row r="25" spans="1:17">
      <c r="A25" s="342"/>
      <c r="B25" s="556" t="s">
        <v>98</v>
      </c>
      <c r="C25" s="462">
        <v>0.72</v>
      </c>
      <c r="D25" s="462">
        <v>0.49</v>
      </c>
      <c r="E25" s="462">
        <v>0.76</v>
      </c>
      <c r="F25" s="462">
        <v>0.55000000000000004</v>
      </c>
      <c r="G25" s="462">
        <v>0.52</v>
      </c>
      <c r="H25" s="462">
        <v>0.39</v>
      </c>
      <c r="I25" s="462">
        <v>0.56000000000000005</v>
      </c>
      <c r="J25" s="462">
        <v>0.41</v>
      </c>
      <c r="K25" s="357"/>
      <c r="L25" s="360"/>
      <c r="M25" s="358"/>
      <c r="N25" s="360"/>
      <c r="O25" s="360"/>
      <c r="P25" s="360"/>
      <c r="Q25" s="360"/>
    </row>
    <row r="26" spans="1:17">
      <c r="A26" s="342"/>
      <c r="B26" s="556" t="s">
        <v>100</v>
      </c>
      <c r="C26" s="581" t="e">
        <f>IF($K$9&lt;15,79,166)</f>
        <v>#REF!</v>
      </c>
      <c r="D26" s="581" t="e">
        <f>IF($K$9&lt;15,126,295)</f>
        <v>#REF!</v>
      </c>
      <c r="E26" s="581" t="e">
        <f>IF($K$9&lt;15,119,201)</f>
        <v>#REF!</v>
      </c>
      <c r="F26" s="581" t="e">
        <f>IF($K$9&lt;15,177,349)</f>
        <v>#REF!</v>
      </c>
      <c r="G26" s="581" t="e">
        <f>IF($L$9&lt;15,125,IF($L$9&lt;30,176,392))</f>
        <v>#REF!</v>
      </c>
      <c r="H26" s="581" t="e">
        <f>IF($L$9&lt;15,195,IF($L$9&lt;30,211,579))</f>
        <v>#REF!</v>
      </c>
      <c r="I26" s="582" t="e">
        <f>IF($L$9&lt;15,124,IF($L$9&lt;30,210,394))</f>
        <v>#REF!</v>
      </c>
      <c r="J26" s="582" t="e">
        <f>IF($L$9&lt;15,172,IF($L$9&lt;30,277,640))</f>
        <v>#REF!</v>
      </c>
      <c r="K26" s="80" t="s">
        <v>113</v>
      </c>
      <c r="L26" s="360"/>
      <c r="M26" s="358"/>
      <c r="N26" s="360"/>
      <c r="O26" s="360"/>
      <c r="P26" s="360"/>
      <c r="Q26" s="360"/>
    </row>
    <row r="27" spans="1:17">
      <c r="A27" s="342"/>
      <c r="B27" s="556" t="s">
        <v>101</v>
      </c>
      <c r="C27" s="554" t="e">
        <f>IF($K$9&lt;15,1320,2280)</f>
        <v>#REF!</v>
      </c>
      <c r="D27" s="554" t="e">
        <f>IF($K$9&lt;15,5260,8710)</f>
        <v>#REF!</v>
      </c>
      <c r="E27" s="587" t="e">
        <f>(0.08*K9+0.4989)*1000</f>
        <v>#REF!</v>
      </c>
      <c r="F27" s="587" t="e">
        <f>(0.133*K9+0.64)*1000</f>
        <v>#REF!</v>
      </c>
      <c r="G27" s="554" t="e">
        <f>IF($L$9&lt;15,8747,IF($L$9&lt;30,7823,13000))</f>
        <v>#REF!</v>
      </c>
      <c r="H27" s="554" t="e">
        <f>IF($L$9&lt;15,18656,IF($L$9&lt;30,24562,43300))</f>
        <v>#REF!</v>
      </c>
      <c r="I27" s="587" t="e">
        <f>150*L9+5425</f>
        <v>#REF!</v>
      </c>
      <c r="J27" s="587" t="e">
        <f>200*L9+6511</f>
        <v>#REF!</v>
      </c>
      <c r="K27" s="85" t="s">
        <v>349</v>
      </c>
      <c r="L27" s="360"/>
      <c r="M27" s="358"/>
      <c r="N27" s="360"/>
      <c r="O27" s="360"/>
      <c r="P27" s="360"/>
      <c r="Q27" s="360"/>
    </row>
    <row r="28" spans="1:17" ht="12.75">
      <c r="A28" s="342"/>
      <c r="B28" s="556" t="s">
        <v>220</v>
      </c>
      <c r="C28" s="818">
        <v>12</v>
      </c>
      <c r="D28" s="819"/>
      <c r="E28" s="819"/>
      <c r="F28" s="820"/>
      <c r="G28" s="818">
        <v>12</v>
      </c>
      <c r="H28" s="821"/>
      <c r="I28" s="822"/>
      <c r="J28" s="823"/>
      <c r="K28" s="239" t="s">
        <v>90</v>
      </c>
      <c r="L28" s="360"/>
      <c r="M28" s="358"/>
      <c r="N28" s="360"/>
      <c r="O28" s="360"/>
      <c r="P28" s="360"/>
      <c r="Q28" s="360"/>
    </row>
    <row r="29" spans="1:17" ht="12.75">
      <c r="A29" s="342"/>
      <c r="B29" s="550"/>
      <c r="C29" s="568"/>
      <c r="D29" s="538"/>
      <c r="E29" s="568"/>
      <c r="F29" s="569"/>
      <c r="G29" s="551"/>
      <c r="H29" s="568"/>
      <c r="I29" s="570"/>
      <c r="J29" s="9"/>
      <c r="K29" s="104"/>
      <c r="L29" s="105"/>
      <c r="M29" s="358"/>
      <c r="N29" s="358"/>
      <c r="Q29" s="360"/>
    </row>
    <row r="30" spans="1:17" ht="12.75">
      <c r="A30" s="342"/>
      <c r="B30" s="838"/>
      <c r="C30" s="826" t="s">
        <v>69</v>
      </c>
      <c r="D30" s="827"/>
      <c r="E30" s="712"/>
      <c r="F30" s="826" t="s">
        <v>108</v>
      </c>
      <c r="G30" s="827"/>
      <c r="H30" s="712"/>
      <c r="K30" s="104"/>
      <c r="L30" s="105"/>
      <c r="M30" s="358"/>
      <c r="N30" s="358"/>
      <c r="Q30" s="360"/>
    </row>
    <row r="31" spans="1:17" ht="12.75">
      <c r="A31" s="342"/>
      <c r="B31" s="839"/>
      <c r="C31" s="584" t="s">
        <v>346</v>
      </c>
      <c r="D31" s="584" t="s">
        <v>345</v>
      </c>
      <c r="E31" s="580"/>
      <c r="F31" s="584" t="s">
        <v>346</v>
      </c>
      <c r="G31" s="584" t="s">
        <v>345</v>
      </c>
      <c r="H31" s="580"/>
      <c r="K31" s="104"/>
      <c r="L31" s="105"/>
      <c r="M31" s="358"/>
      <c r="N31" s="358"/>
      <c r="Q31" s="360"/>
    </row>
    <row r="32" spans="1:17">
      <c r="A32" s="342"/>
      <c r="B32" s="278" t="s">
        <v>185</v>
      </c>
      <c r="C32" s="590">
        <v>73.2</v>
      </c>
      <c r="D32" s="590">
        <v>30.8</v>
      </c>
      <c r="E32" s="549" t="s">
        <v>115</v>
      </c>
      <c r="F32" s="590">
        <v>250</v>
      </c>
      <c r="G32" s="590">
        <v>105</v>
      </c>
      <c r="H32" s="80" t="s">
        <v>117</v>
      </c>
      <c r="K32" s="104"/>
      <c r="L32" s="105"/>
      <c r="M32" s="358"/>
      <c r="N32" s="358"/>
      <c r="Q32" s="360"/>
    </row>
    <row r="33" spans="1:17" s="54" customFormat="1" ht="28.5" customHeight="1">
      <c r="A33" s="41" t="s">
        <v>221</v>
      </c>
      <c r="B33" s="224"/>
      <c r="F33" s="347"/>
      <c r="G33" s="347"/>
      <c r="H33" s="348"/>
      <c r="I33" s="349"/>
      <c r="J33" s="232"/>
      <c r="K33" s="361"/>
      <c r="L33" s="362"/>
      <c r="M33" s="363"/>
      <c r="N33" s="364"/>
    </row>
    <row r="34" spans="1:17" s="54" customFormat="1" ht="12" customHeight="1">
      <c r="A34" s="41"/>
      <c r="B34" s="829" t="s">
        <v>347</v>
      </c>
      <c r="C34" s="786" t="s">
        <v>69</v>
      </c>
      <c r="D34" s="786"/>
      <c r="E34" s="828"/>
      <c r="F34" s="712"/>
      <c r="G34" s="786" t="s">
        <v>108</v>
      </c>
      <c r="H34" s="828"/>
      <c r="I34" s="764"/>
    </row>
    <row r="35" spans="1:17" s="54" customFormat="1" ht="12" customHeight="1">
      <c r="A35" s="41"/>
      <c r="B35" s="830"/>
      <c r="C35" s="816" t="s">
        <v>76</v>
      </c>
      <c r="D35" s="784"/>
      <c r="E35" s="816" t="s">
        <v>304</v>
      </c>
      <c r="F35" s="712"/>
      <c r="G35" s="817" t="s">
        <v>87</v>
      </c>
      <c r="H35" s="817" t="s">
        <v>88</v>
      </c>
      <c r="I35" s="764"/>
    </row>
    <row r="36" spans="1:17" s="341" customFormat="1">
      <c r="A36" s="233"/>
      <c r="B36" s="831"/>
      <c r="C36" s="584" t="s">
        <v>87</v>
      </c>
      <c r="D36" s="584" t="s">
        <v>88</v>
      </c>
      <c r="E36" s="584" t="s">
        <v>87</v>
      </c>
      <c r="F36" s="584" t="s">
        <v>88</v>
      </c>
      <c r="G36" s="817"/>
      <c r="H36" s="817"/>
      <c r="I36" s="712"/>
      <c r="Q36" s="342"/>
    </row>
    <row r="37" spans="1:17" s="456" customFormat="1" ht="12" customHeight="1">
      <c r="A37" s="369"/>
      <c r="B37" s="556" t="s">
        <v>121</v>
      </c>
      <c r="C37" s="72" t="e">
        <f>H10*C32/C16</f>
        <v>#REF!</v>
      </c>
      <c r="D37" s="72" t="e">
        <f>H10*C32/D16</f>
        <v>#REF!</v>
      </c>
      <c r="E37" s="72" t="e">
        <f>I10*C32/E16</f>
        <v>#REF!</v>
      </c>
      <c r="F37" s="72" t="e">
        <f>I10*C32/F16</f>
        <v>#REF!</v>
      </c>
      <c r="G37" s="247" t="e">
        <f>J10*F32/G16</f>
        <v>#REF!</v>
      </c>
      <c r="H37" s="247" t="e">
        <f>J10*F32/H16</f>
        <v>#REF!</v>
      </c>
      <c r="I37" s="82" t="s">
        <v>350</v>
      </c>
    </row>
    <row r="38" spans="1:17" s="456" customFormat="1" ht="12" customHeight="1">
      <c r="A38" s="369"/>
      <c r="B38" s="556" t="s">
        <v>186</v>
      </c>
      <c r="C38" s="457" t="e">
        <f>H7-H10/C17</f>
        <v>#REF!</v>
      </c>
      <c r="D38" s="457" t="e">
        <f>I7-I10/D17</f>
        <v>#REF!</v>
      </c>
      <c r="E38" s="457" t="e">
        <f>I7-I10/E17</f>
        <v>#REF!</v>
      </c>
      <c r="F38" s="457" t="e">
        <f>I7-I10/F17</f>
        <v>#REF!</v>
      </c>
      <c r="G38" s="457" t="e">
        <f>J7-J10/G17</f>
        <v>#REF!</v>
      </c>
      <c r="H38" s="457" t="e">
        <f>J7-J10/H17</f>
        <v>#REF!</v>
      </c>
      <c r="I38" s="81" t="s">
        <v>110</v>
      </c>
    </row>
    <row r="39" spans="1:17" s="456" customFormat="1" ht="12" customHeight="1">
      <c r="A39" s="369"/>
      <c r="B39" s="556" t="s">
        <v>122</v>
      </c>
      <c r="C39" s="72" t="e">
        <f t="shared" ref="C39:H39" si="0">C18*C38</f>
        <v>#REF!</v>
      </c>
      <c r="D39" s="72" t="e">
        <f t="shared" si="0"/>
        <v>#REF!</v>
      </c>
      <c r="E39" s="72" t="e">
        <f t="shared" si="0"/>
        <v>#REF!</v>
      </c>
      <c r="F39" s="72" t="e">
        <f t="shared" si="0"/>
        <v>#REF!</v>
      </c>
      <c r="G39" s="72" t="e">
        <f t="shared" si="0"/>
        <v>#REF!</v>
      </c>
      <c r="H39" s="72" t="e">
        <f t="shared" si="0"/>
        <v>#REF!</v>
      </c>
      <c r="I39" s="82" t="s">
        <v>350</v>
      </c>
    </row>
    <row r="40" spans="1:17" s="456" customFormat="1" ht="12" customHeight="1">
      <c r="A40" s="369"/>
      <c r="B40" s="556" t="s">
        <v>123</v>
      </c>
      <c r="C40" s="72" t="e">
        <f t="shared" ref="C40:H40" si="1">C37+C39</f>
        <v>#REF!</v>
      </c>
      <c r="D40" s="72" t="e">
        <f t="shared" si="1"/>
        <v>#REF!</v>
      </c>
      <c r="E40" s="72" t="e">
        <f t="shared" si="1"/>
        <v>#REF!</v>
      </c>
      <c r="F40" s="72" t="e">
        <f t="shared" si="1"/>
        <v>#REF!</v>
      </c>
      <c r="G40" s="72" t="e">
        <f t="shared" si="1"/>
        <v>#REF!</v>
      </c>
      <c r="H40" s="72" t="e">
        <f t="shared" si="1"/>
        <v>#REF!</v>
      </c>
      <c r="I40" s="82" t="s">
        <v>350</v>
      </c>
    </row>
    <row r="41" spans="1:17" ht="12.75">
      <c r="A41" s="342"/>
      <c r="B41" s="553"/>
      <c r="C41" s="568"/>
      <c r="D41" s="538"/>
      <c r="E41" s="568"/>
      <c r="F41" s="569"/>
      <c r="G41" s="551"/>
      <c r="H41" s="568"/>
      <c r="I41" s="570"/>
      <c r="J41" s="9"/>
      <c r="K41" s="104"/>
      <c r="L41" s="105"/>
      <c r="M41" s="358"/>
      <c r="N41" s="358"/>
      <c r="Q41" s="360"/>
    </row>
    <row r="42" spans="1:17" s="456" customFormat="1" ht="13.15" customHeight="1">
      <c r="A42" s="369"/>
      <c r="B42" s="829" t="s">
        <v>348</v>
      </c>
      <c r="C42" s="816" t="s">
        <v>69</v>
      </c>
      <c r="D42" s="784"/>
      <c r="E42" s="712"/>
      <c r="F42" s="712"/>
      <c r="G42" s="712"/>
      <c r="H42" s="712"/>
      <c r="I42" s="816" t="s">
        <v>108</v>
      </c>
      <c r="J42" s="784"/>
      <c r="K42" s="712"/>
      <c r="L42" s="712"/>
      <c r="M42" s="712"/>
      <c r="N42" s="712"/>
      <c r="O42" s="764"/>
    </row>
    <row r="43" spans="1:17" s="456" customFormat="1" ht="13.15" customHeight="1">
      <c r="A43" s="369"/>
      <c r="B43" s="830"/>
      <c r="C43" s="836" t="s">
        <v>87</v>
      </c>
      <c r="D43" s="712"/>
      <c r="E43" s="712"/>
      <c r="F43" s="836" t="s">
        <v>88</v>
      </c>
      <c r="G43" s="712"/>
      <c r="H43" s="712"/>
      <c r="I43" s="836" t="s">
        <v>87</v>
      </c>
      <c r="J43" s="712"/>
      <c r="K43" s="712"/>
      <c r="L43" s="836" t="s">
        <v>88</v>
      </c>
      <c r="M43" s="712"/>
      <c r="N43" s="712"/>
      <c r="O43" s="764"/>
    </row>
    <row r="44" spans="1:17" s="456" customFormat="1" ht="12" customHeight="1">
      <c r="A44" s="369"/>
      <c r="B44" s="831"/>
      <c r="C44" s="584" t="s">
        <v>346</v>
      </c>
      <c r="D44" s="584" t="s">
        <v>345</v>
      </c>
      <c r="E44" s="584" t="s">
        <v>0</v>
      </c>
      <c r="F44" s="584" t="s">
        <v>346</v>
      </c>
      <c r="G44" s="584" t="s">
        <v>345</v>
      </c>
      <c r="H44" s="584" t="s">
        <v>0</v>
      </c>
      <c r="I44" s="584" t="s">
        <v>346</v>
      </c>
      <c r="J44" s="584" t="s">
        <v>345</v>
      </c>
      <c r="K44" s="584" t="s">
        <v>0</v>
      </c>
      <c r="L44" s="584" t="s">
        <v>346</v>
      </c>
      <c r="M44" s="584" t="s">
        <v>345</v>
      </c>
      <c r="N44" s="584" t="s">
        <v>0</v>
      </c>
      <c r="O44" s="712"/>
    </row>
    <row r="45" spans="1:17" s="456" customFormat="1">
      <c r="A45" s="369"/>
      <c r="B45" s="556" t="s">
        <v>121</v>
      </c>
      <c r="C45" s="589" t="e">
        <f>K10*C32/C25*C24</f>
        <v>#REF!</v>
      </c>
      <c r="D45" s="589" t="e">
        <f>K10*D32/D25*D24</f>
        <v>#REF!</v>
      </c>
      <c r="E45" s="589" t="e">
        <f>C45+D45</f>
        <v>#REF!</v>
      </c>
      <c r="F45" s="589" t="e">
        <f>K10*C32/E25*E24</f>
        <v>#REF!</v>
      </c>
      <c r="G45" s="589" t="e">
        <f>K10*D32/F25*F24</f>
        <v>#REF!</v>
      </c>
      <c r="H45" s="589" t="e">
        <f>F45+G45</f>
        <v>#REF!</v>
      </c>
      <c r="I45" s="589" t="e">
        <f>L10*F32/G25*G24</f>
        <v>#REF!</v>
      </c>
      <c r="J45" s="589" t="e">
        <f>L10*G32/H25*H24</f>
        <v>#REF!</v>
      </c>
      <c r="K45" s="589" t="e">
        <f>I45+J45</f>
        <v>#REF!</v>
      </c>
      <c r="L45" s="589" t="e">
        <f>L10*F32/I25*I24</f>
        <v>#REF!</v>
      </c>
      <c r="M45" s="589" t="e">
        <f>L10*G32/J25*J24</f>
        <v>#REF!</v>
      </c>
      <c r="N45" s="589" t="e">
        <f>L45+M45</f>
        <v>#REF!</v>
      </c>
      <c r="O45" s="82" t="s">
        <v>350</v>
      </c>
    </row>
    <row r="46" spans="1:17" s="456" customFormat="1">
      <c r="A46" s="369"/>
      <c r="B46" s="556" t="s">
        <v>186</v>
      </c>
      <c r="C46" s="216" t="e">
        <f>(K7-K10/C26)*C24</f>
        <v>#REF!</v>
      </c>
      <c r="D46" s="216" t="e">
        <f>(K7-K10/D26)*D24</f>
        <v>#REF!</v>
      </c>
      <c r="E46" s="216" t="e">
        <f>C46+D46</f>
        <v>#REF!</v>
      </c>
      <c r="F46" s="216" t="e">
        <f>(K7-K10/E26)*E24</f>
        <v>#REF!</v>
      </c>
      <c r="G46" s="216" t="e">
        <f>(K7-K10/F26)*F24</f>
        <v>#REF!</v>
      </c>
      <c r="H46" s="216" t="e">
        <f>F46+G46</f>
        <v>#REF!</v>
      </c>
      <c r="I46" s="216" t="e">
        <f>(L7-L10/G26)*G24</f>
        <v>#REF!</v>
      </c>
      <c r="J46" s="216" t="e">
        <f>(L7-L10/H26)*H24</f>
        <v>#REF!</v>
      </c>
      <c r="K46" s="216" t="e">
        <f>I46+J46</f>
        <v>#REF!</v>
      </c>
      <c r="L46" s="216" t="e">
        <f>(L7-L10/I26)*I24</f>
        <v>#REF!</v>
      </c>
      <c r="M46" s="216" t="e">
        <f>(L7-L10/J26)*J24</f>
        <v>#REF!</v>
      </c>
      <c r="N46" s="216" t="e">
        <f>L46+M46</f>
        <v>#REF!</v>
      </c>
      <c r="O46" s="81" t="s">
        <v>110</v>
      </c>
    </row>
    <row r="47" spans="1:17" s="456" customFormat="1">
      <c r="A47" s="369"/>
      <c r="B47" s="556" t="s">
        <v>122</v>
      </c>
      <c r="C47" s="589" t="e">
        <f>C27*C46</f>
        <v>#REF!</v>
      </c>
      <c r="D47" s="589" t="e">
        <f>D27*D46</f>
        <v>#REF!</v>
      </c>
      <c r="E47" s="589" t="e">
        <f>C47+D47</f>
        <v>#REF!</v>
      </c>
      <c r="F47" s="589" t="e">
        <f>E27*F46</f>
        <v>#REF!</v>
      </c>
      <c r="G47" s="589" t="e">
        <f>F27*G46</f>
        <v>#REF!</v>
      </c>
      <c r="H47" s="589" t="e">
        <f>F47+G47</f>
        <v>#REF!</v>
      </c>
      <c r="I47" s="589" t="e">
        <f>G27*I46</f>
        <v>#REF!</v>
      </c>
      <c r="J47" s="589" t="e">
        <f>H27*J46</f>
        <v>#REF!</v>
      </c>
      <c r="K47" s="589" t="e">
        <f>I47+J47</f>
        <v>#REF!</v>
      </c>
      <c r="L47" s="589" t="e">
        <f>I27*L46</f>
        <v>#REF!</v>
      </c>
      <c r="M47" s="589" t="e">
        <f>J27*M46</f>
        <v>#REF!</v>
      </c>
      <c r="N47" s="589" t="e">
        <f>L47+M47</f>
        <v>#REF!</v>
      </c>
      <c r="O47" s="82" t="s">
        <v>350</v>
      </c>
    </row>
    <row r="48" spans="1:17" s="456" customFormat="1">
      <c r="A48" s="369"/>
      <c r="B48" s="556" t="s">
        <v>123</v>
      </c>
      <c r="C48" s="72" t="e">
        <f t="shared" ref="C48:N48" si="2">C45+C47</f>
        <v>#REF!</v>
      </c>
      <c r="D48" s="72" t="e">
        <f t="shared" si="2"/>
        <v>#REF!</v>
      </c>
      <c r="E48" s="72" t="e">
        <f t="shared" si="2"/>
        <v>#REF!</v>
      </c>
      <c r="F48" s="72" t="e">
        <f t="shared" si="2"/>
        <v>#REF!</v>
      </c>
      <c r="G48" s="72" t="e">
        <f t="shared" si="2"/>
        <v>#REF!</v>
      </c>
      <c r="H48" s="72" t="e">
        <f t="shared" si="2"/>
        <v>#REF!</v>
      </c>
      <c r="I48" s="72" t="e">
        <f t="shared" si="2"/>
        <v>#REF!</v>
      </c>
      <c r="J48" s="72" t="e">
        <f t="shared" si="2"/>
        <v>#REF!</v>
      </c>
      <c r="K48" s="72" t="e">
        <f t="shared" si="2"/>
        <v>#REF!</v>
      </c>
      <c r="L48" s="72" t="e">
        <f t="shared" si="2"/>
        <v>#REF!</v>
      </c>
      <c r="M48" s="72" t="e">
        <f t="shared" si="2"/>
        <v>#REF!</v>
      </c>
      <c r="N48" s="72" t="e">
        <f t="shared" si="2"/>
        <v>#REF!</v>
      </c>
      <c r="O48" s="82" t="s">
        <v>350</v>
      </c>
    </row>
    <row r="49" spans="1:22" s="54" customFormat="1" ht="28.5" customHeight="1">
      <c r="A49" s="41" t="s">
        <v>182</v>
      </c>
      <c r="B49" s="224"/>
      <c r="F49" s="347"/>
      <c r="G49" s="347"/>
      <c r="H49" s="348"/>
      <c r="I49" s="349"/>
      <c r="J49" s="232"/>
      <c r="K49" s="350"/>
      <c r="L49" s="351"/>
      <c r="M49" s="352"/>
      <c r="N49" s="353"/>
    </row>
    <row r="50" spans="1:22" s="456" customFormat="1">
      <c r="A50" s="369"/>
      <c r="B50" s="552"/>
      <c r="C50" s="833"/>
      <c r="D50" s="834"/>
      <c r="E50" s="584" t="s">
        <v>87</v>
      </c>
      <c r="F50" s="584" t="s">
        <v>88</v>
      </c>
      <c r="G50" s="584" t="s">
        <v>89</v>
      </c>
      <c r="H50" s="235"/>
      <c r="O50" s="369"/>
      <c r="P50" s="369"/>
      <c r="Q50" s="369"/>
    </row>
    <row r="51" spans="1:22" s="456" customFormat="1">
      <c r="A51" s="459"/>
      <c r="B51" s="776" t="s">
        <v>347</v>
      </c>
      <c r="C51" s="776" t="s">
        <v>69</v>
      </c>
      <c r="D51" s="579" t="s">
        <v>76</v>
      </c>
      <c r="E51" s="588" t="e">
        <f>C40*H8/1000</f>
        <v>#REF!</v>
      </c>
      <c r="F51" s="588" t="e">
        <f>D40*H8/1000</f>
        <v>#REF!</v>
      </c>
      <c r="G51" s="588" t="e">
        <f>E51-F51</f>
        <v>#REF!</v>
      </c>
      <c r="H51" s="573" t="s">
        <v>97</v>
      </c>
      <c r="O51" s="369"/>
      <c r="P51" s="369"/>
      <c r="Q51" s="369"/>
    </row>
    <row r="52" spans="1:22" s="456" customFormat="1">
      <c r="A52" s="459"/>
      <c r="B52" s="776"/>
      <c r="C52" s="776"/>
      <c r="D52" s="579" t="s">
        <v>304</v>
      </c>
      <c r="E52" s="588" t="e">
        <f>E40*I8/1000</f>
        <v>#REF!</v>
      </c>
      <c r="F52" s="588" t="e">
        <f>F40*I8/1000</f>
        <v>#REF!</v>
      </c>
      <c r="G52" s="588" t="e">
        <f>E52-F52</f>
        <v>#REF!</v>
      </c>
      <c r="H52" s="573" t="s">
        <v>97</v>
      </c>
      <c r="O52" s="369"/>
      <c r="P52" s="369"/>
      <c r="Q52" s="369"/>
    </row>
    <row r="53" spans="1:22" s="456" customFormat="1">
      <c r="A53" s="459"/>
      <c r="B53" s="712"/>
      <c r="C53" s="835" t="s">
        <v>108</v>
      </c>
      <c r="D53" s="834"/>
      <c r="E53" s="588" t="e">
        <f>G40*J8/100000</f>
        <v>#REF!</v>
      </c>
      <c r="F53" s="588" t="e">
        <f>H40*J8/100000</f>
        <v>#REF!</v>
      </c>
      <c r="G53" s="588" t="e">
        <f>E53-F53</f>
        <v>#REF!</v>
      </c>
      <c r="H53" s="236" t="s">
        <v>124</v>
      </c>
      <c r="O53" s="369"/>
      <c r="P53" s="369"/>
      <c r="Q53" s="369"/>
    </row>
    <row r="54" spans="1:22" s="456" customFormat="1">
      <c r="A54" s="459"/>
      <c r="B54" s="776" t="s">
        <v>348</v>
      </c>
      <c r="C54" s="835" t="s">
        <v>69</v>
      </c>
      <c r="D54" s="834"/>
      <c r="E54" s="588" t="e">
        <f>E48*K8/1000</f>
        <v>#REF!</v>
      </c>
      <c r="F54" s="588" t="e">
        <f>H48*K8/1000</f>
        <v>#REF!</v>
      </c>
      <c r="G54" s="588" t="e">
        <f>E54-F54</f>
        <v>#REF!</v>
      </c>
      <c r="H54" s="236" t="s">
        <v>97</v>
      </c>
      <c r="I54" s="458"/>
      <c r="J54" s="458"/>
      <c r="K54" s="369"/>
      <c r="L54" s="369"/>
      <c r="M54" s="369"/>
      <c r="N54" s="369"/>
      <c r="O54" s="369"/>
      <c r="P54" s="369"/>
      <c r="Q54" s="369"/>
    </row>
    <row r="55" spans="1:22" s="456" customFormat="1">
      <c r="A55" s="459"/>
      <c r="B55" s="776"/>
      <c r="C55" s="835" t="s">
        <v>108</v>
      </c>
      <c r="D55" s="834"/>
      <c r="E55" s="588" t="e">
        <f>K48*L8/100000</f>
        <v>#REF!</v>
      </c>
      <c r="F55" s="588" t="e">
        <f>N48*L8/100000</f>
        <v>#REF!</v>
      </c>
      <c r="G55" s="588" t="e">
        <f>E55-F55</f>
        <v>#REF!</v>
      </c>
      <c r="H55" s="236" t="s">
        <v>124</v>
      </c>
      <c r="I55" s="458"/>
      <c r="J55" s="458"/>
      <c r="K55" s="369"/>
      <c r="L55" s="369"/>
      <c r="M55" s="369"/>
      <c r="N55" s="369"/>
      <c r="O55" s="369"/>
      <c r="P55" s="369"/>
      <c r="Q55" s="369"/>
    </row>
    <row r="56" spans="1:22" s="223" customFormat="1" ht="21" customHeight="1">
      <c r="A56" s="227"/>
      <c r="B56" s="228"/>
      <c r="C56" s="231"/>
      <c r="D56" s="231"/>
      <c r="E56" s="231"/>
      <c r="F56" s="227"/>
      <c r="G56" s="227"/>
      <c r="H56" s="227"/>
      <c r="I56" s="227"/>
      <c r="J56" s="227"/>
      <c r="K56" s="227"/>
      <c r="L56" s="377"/>
      <c r="M56" s="377"/>
    </row>
    <row r="57" spans="1:22" s="54" customFormat="1" ht="21" customHeight="1">
      <c r="A57" s="36" t="s">
        <v>86</v>
      </c>
      <c r="B57" s="123"/>
      <c r="C57" s="124"/>
      <c r="D57" s="124"/>
      <c r="E57" s="124"/>
      <c r="L57" s="3"/>
      <c r="M57" s="3"/>
    </row>
    <row r="58" spans="1:22" s="37" customFormat="1" ht="12.75" customHeight="1">
      <c r="B58" s="141" t="s">
        <v>125</v>
      </c>
      <c r="C58" s="727" t="s">
        <v>126</v>
      </c>
      <c r="D58" s="742"/>
      <c r="G58" s="583"/>
      <c r="H58" s="229"/>
      <c r="K58" s="38"/>
      <c r="L58" s="38"/>
      <c r="M58" s="38"/>
      <c r="N58" s="38"/>
      <c r="O58" s="38"/>
      <c r="P58" s="38"/>
      <c r="Q58" s="38"/>
    </row>
    <row r="59" spans="1:22" s="37" customFormat="1" ht="12" customHeight="1">
      <c r="A59" s="38"/>
      <c r="B59" s="277"/>
      <c r="C59" s="230" t="s">
        <v>324</v>
      </c>
      <c r="D59" s="38"/>
      <c r="G59" s="38"/>
      <c r="H59" s="38"/>
      <c r="K59" s="38"/>
      <c r="L59" s="38"/>
      <c r="M59" s="38"/>
      <c r="N59" s="38"/>
      <c r="O59" s="38"/>
      <c r="P59" s="38"/>
      <c r="Q59" s="38"/>
    </row>
    <row r="60" spans="1:22" s="39" customFormat="1" ht="18.75" customHeight="1">
      <c r="B60" s="141" t="s">
        <v>91</v>
      </c>
      <c r="C60" s="230" t="s">
        <v>356</v>
      </c>
      <c r="D60" s="40"/>
      <c r="G60" s="40"/>
      <c r="H60" s="40"/>
      <c r="K60" s="378"/>
      <c r="L60" s="378"/>
      <c r="M60" s="378"/>
      <c r="N60" s="378"/>
      <c r="O60" s="378"/>
      <c r="P60" s="378"/>
    </row>
    <row r="61" spans="1:22" s="42" customFormat="1" ht="18.75" customHeight="1">
      <c r="B61" s="141" t="s">
        <v>272</v>
      </c>
      <c r="C61" s="230" t="s">
        <v>355</v>
      </c>
      <c r="D61" s="14"/>
      <c r="G61" s="14"/>
      <c r="H61" s="14"/>
    </row>
    <row r="62" spans="1:22" s="37" customFormat="1" ht="18.75" customHeight="1">
      <c r="A62" s="38"/>
      <c r="B62" s="141" t="s">
        <v>231</v>
      </c>
      <c r="C62" s="230" t="s">
        <v>251</v>
      </c>
      <c r="D62" s="229"/>
      <c r="G62" s="229"/>
      <c r="H62" s="229"/>
      <c r="K62" s="38"/>
      <c r="L62" s="38"/>
      <c r="M62" s="38"/>
      <c r="N62" s="38"/>
      <c r="O62" s="38"/>
      <c r="P62" s="38"/>
      <c r="Q62" s="38"/>
      <c r="R62" s="38"/>
      <c r="S62" s="38"/>
      <c r="T62" s="38"/>
      <c r="U62" s="38"/>
      <c r="V62" s="38"/>
    </row>
    <row r="67" spans="2:7" ht="12.75">
      <c r="B67" s="253" t="s">
        <v>256</v>
      </c>
      <c r="C67" s="586" t="e">
        <f>INPUTS!#REF!</f>
        <v>#REF!</v>
      </c>
      <c r="D67" s="586" t="e">
        <f>INPUTS!#REF!</f>
        <v>#REF!</v>
      </c>
      <c r="E67" s="258" t="e">
        <f>INPUTS!#REF!</f>
        <v>#REF!</v>
      </c>
      <c r="F67" s="258" t="e">
        <f>INPUTS!#REF!</f>
        <v>#REF!</v>
      </c>
      <c r="G67" s="258" t="e">
        <f>INPUTS!#REF!</f>
        <v>#REF!</v>
      </c>
    </row>
  </sheetData>
  <sheetProtection sheet="1" objects="1" scenarios="1"/>
  <mergeCells count="65">
    <mergeCell ref="B54:B55"/>
    <mergeCell ref="B51:B53"/>
    <mergeCell ref="C54:D54"/>
    <mergeCell ref="C55:D55"/>
    <mergeCell ref="C4:E4"/>
    <mergeCell ref="B3:B5"/>
    <mergeCell ref="C30:E30"/>
    <mergeCell ref="B42:B44"/>
    <mergeCell ref="C43:E43"/>
    <mergeCell ref="B30:B31"/>
    <mergeCell ref="B34:B36"/>
    <mergeCell ref="E35:F35"/>
    <mergeCell ref="F43:H43"/>
    <mergeCell ref="G5:G6"/>
    <mergeCell ref="H4:J4"/>
    <mergeCell ref="J5:J6"/>
    <mergeCell ref="C58:D58"/>
    <mergeCell ref="I34:I36"/>
    <mergeCell ref="G19:H19"/>
    <mergeCell ref="G34:H34"/>
    <mergeCell ref="C50:D50"/>
    <mergeCell ref="C53:D53"/>
    <mergeCell ref="C51:C52"/>
    <mergeCell ref="C34:F34"/>
    <mergeCell ref="C35:D35"/>
    <mergeCell ref="C42:H42"/>
    <mergeCell ref="G35:G36"/>
    <mergeCell ref="H35:H36"/>
    <mergeCell ref="I42:N42"/>
    <mergeCell ref="I43:K43"/>
    <mergeCell ref="L43:N43"/>
    <mergeCell ref="F4:G4"/>
    <mergeCell ref="C3:G3"/>
    <mergeCell ref="H3:L3"/>
    <mergeCell ref="F5:F6"/>
    <mergeCell ref="I13:I15"/>
    <mergeCell ref="C5:D5"/>
    <mergeCell ref="E5:E6"/>
    <mergeCell ref="H5:I5"/>
    <mergeCell ref="C13:F13"/>
    <mergeCell ref="B13:B15"/>
    <mergeCell ref="B21:B23"/>
    <mergeCell ref="G14:G15"/>
    <mergeCell ref="C14:D14"/>
    <mergeCell ref="E14:F14"/>
    <mergeCell ref="C22:D22"/>
    <mergeCell ref="E22:F22"/>
    <mergeCell ref="G22:H22"/>
    <mergeCell ref="C19:D19"/>
    <mergeCell ref="E19:F19"/>
    <mergeCell ref="H14:H15"/>
    <mergeCell ref="G13:H13"/>
    <mergeCell ref="O42:O44"/>
    <mergeCell ref="C28:F28"/>
    <mergeCell ref="G28:J28"/>
    <mergeCell ref="I22:J22"/>
    <mergeCell ref="K21:K23"/>
    <mergeCell ref="F30:H30"/>
    <mergeCell ref="C21:F21"/>
    <mergeCell ref="G21:J21"/>
    <mergeCell ref="N6:O11"/>
    <mergeCell ref="M3:M6"/>
    <mergeCell ref="K4:L4"/>
    <mergeCell ref="K5:K6"/>
    <mergeCell ref="L5:L6"/>
  </mergeCells>
  <phoneticPr fontId="0" type="noConversion"/>
  <conditionalFormatting sqref="D6:D11 I6:I11 E14:F19 E35:F40 D52:G52">
    <cfRule type="expression" dxfId="39" priority="107">
      <formula>$D$67=0</formula>
    </cfRule>
  </conditionalFormatting>
  <conditionalFormatting sqref="G5:G11 L5:L11 G21:J28 I42:N48 C55:G55">
    <cfRule type="expression" dxfId="38" priority="152">
      <formula>$G$67=0</formula>
    </cfRule>
  </conditionalFormatting>
  <conditionalFormatting sqref="F5:F11 K5:K11 C21:F28 C42:H48 C54:G54">
    <cfRule type="expression" dxfId="37" priority="119">
      <formula>$F$67=0</formula>
    </cfRule>
  </conditionalFormatting>
  <conditionalFormatting sqref="E5:E11 J5:J11 G14:H19 G35:H40 C53:G53">
    <cfRule type="expression" dxfId="36" priority="118">
      <formula>$E$67=0</formula>
    </cfRule>
  </conditionalFormatting>
  <conditionalFormatting sqref="C6:C11 H6:H11 C14:D19 C35:D40 D51:G51">
    <cfRule type="expression" dxfId="35" priority="103">
      <formula>$C$67=0</formula>
    </cfRule>
  </conditionalFormatting>
  <conditionalFormatting sqref="N6:O11">
    <cfRule type="expression" dxfId="34" priority="1">
      <formula>SUM($C$67:$G$67)=0</formula>
    </cfRule>
  </conditionalFormatting>
  <conditionalFormatting sqref="N6 J7 J10 G17:H17">
    <cfRule type="expression" dxfId="33" priority="5">
      <formula>$J$2="error"</formula>
    </cfRule>
  </conditionalFormatting>
  <conditionalFormatting sqref="N6 H7 H10 C17:D17">
    <cfRule type="expression" dxfId="32" priority="2">
      <formula>$H$2="error"</formula>
    </cfRule>
  </conditionalFormatting>
  <conditionalFormatting sqref="N6 I7 I10 E17:F17">
    <cfRule type="expression" dxfId="31" priority="3">
      <formula>$I$2="error"</formula>
    </cfRule>
  </conditionalFormatting>
  <conditionalFormatting sqref="N6 K7 K9 C26:F26">
    <cfRule type="expression" dxfId="30" priority="6">
      <formula>$K$2="error"</formula>
    </cfRule>
  </conditionalFormatting>
  <conditionalFormatting sqref="N6 L7 L10 G26:J26">
    <cfRule type="expression" dxfId="29" priority="7">
      <formula>$L$2="error"</formula>
    </cfRule>
  </conditionalFormatting>
  <hyperlinks>
    <hyperlink ref="C58" r:id="rId1"/>
  </hyperlinks>
  <printOptions horizontalCentered="1"/>
  <pageMargins left="0.5" right="0.5" top="0.5" bottom="0.5" header="0.5" footer="0.25"/>
  <pageSetup orientation="landscape"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0" tint="-0.34998626667073579"/>
    <pageSetUpPr fitToPage="1"/>
  </sheetPr>
  <dimension ref="A1:T41"/>
  <sheetViews>
    <sheetView showGridLines="0" zoomScaleNormal="70" zoomScaleSheetLayoutView="85" workbookViewId="0">
      <selection activeCell="B3" sqref="B3:B4"/>
    </sheetView>
  </sheetViews>
  <sheetFormatPr defaultColWidth="15" defaultRowHeight="12"/>
  <cols>
    <col min="1" max="1" width="3" style="379" customWidth="1"/>
    <col min="2" max="2" width="34.5703125" style="389" customWidth="1"/>
    <col min="3" max="3" width="15" style="388" customWidth="1"/>
    <col min="4" max="4" width="15" style="360" customWidth="1"/>
    <col min="5" max="15" width="15" style="359" customWidth="1"/>
    <col min="16" max="16384" width="15" style="360"/>
  </cols>
  <sheetData>
    <row r="1" spans="1:15" s="223" customFormat="1" ht="30" customHeight="1">
      <c r="A1" s="122" t="s">
        <v>169</v>
      </c>
      <c r="B1" s="221"/>
      <c r="C1" s="222"/>
      <c r="D1" s="222"/>
      <c r="H1" s="340"/>
    </row>
    <row r="2" spans="1:15" s="54" customFormat="1" ht="16.5" customHeight="1">
      <c r="A2" s="41" t="s">
        <v>264</v>
      </c>
      <c r="B2" s="224"/>
      <c r="C2" s="335"/>
      <c r="D2" s="350"/>
      <c r="E2" s="351"/>
      <c r="F2" s="352"/>
      <c r="G2" s="335"/>
      <c r="H2" s="335"/>
      <c r="I2" s="350"/>
      <c r="J2" s="351"/>
      <c r="K2" s="352"/>
      <c r="L2" s="353"/>
    </row>
    <row r="3" spans="1:15" s="54" customFormat="1" ht="12.75" customHeight="1">
      <c r="A3" s="41"/>
      <c r="B3" s="743"/>
      <c r="C3" s="710" t="s">
        <v>223</v>
      </c>
      <c r="D3" s="712"/>
      <c r="E3" s="710" t="s">
        <v>222</v>
      </c>
      <c r="F3" s="712"/>
      <c r="G3" s="743"/>
      <c r="H3" s="335"/>
      <c r="I3" s="350"/>
      <c r="J3" s="351"/>
      <c r="K3" s="352"/>
      <c r="L3" s="353"/>
    </row>
    <row r="4" spans="1:15" s="341" customFormat="1">
      <c r="A4" s="233"/>
      <c r="B4" s="744"/>
      <c r="C4" s="330" t="s">
        <v>192</v>
      </c>
      <c r="D4" s="330" t="s">
        <v>193</v>
      </c>
      <c r="E4" s="330" t="s">
        <v>192</v>
      </c>
      <c r="F4" s="330" t="s">
        <v>193</v>
      </c>
      <c r="G4" s="744"/>
      <c r="H4" s="395"/>
      <c r="I4" s="395"/>
      <c r="J4" s="395"/>
      <c r="K4" s="395"/>
      <c r="L4" s="396"/>
      <c r="M4" s="342"/>
      <c r="N4" s="342"/>
      <c r="O4" s="342"/>
    </row>
    <row r="5" spans="1:15" s="223" customFormat="1" ht="12" customHeight="1">
      <c r="A5" s="122"/>
      <c r="B5" s="325" t="s">
        <v>191</v>
      </c>
      <c r="C5" s="216">
        <v>29</v>
      </c>
      <c r="D5" s="216">
        <v>29</v>
      </c>
      <c r="E5" s="216" t="e">
        <f>INPUTS!#REF!</f>
        <v>#REF!</v>
      </c>
      <c r="F5" s="216" t="e">
        <f>INPUTS!#REF!</f>
        <v>#REF!</v>
      </c>
      <c r="G5" s="75" t="s">
        <v>190</v>
      </c>
    </row>
    <row r="6" spans="1:15" s="223" customFormat="1" ht="12" customHeight="1">
      <c r="A6" s="122"/>
      <c r="B6" s="217" t="s">
        <v>197</v>
      </c>
      <c r="C6" s="842"/>
      <c r="D6" s="843"/>
      <c r="E6" s="218" t="e">
        <f>IF(E5&gt;=50,4,IF(E5&gt;=30,3,IF(E5&gt;=15,2,1)))</f>
        <v>#REF!</v>
      </c>
      <c r="F6" s="218" t="e">
        <f>IF(F5&gt;=50,4,IF(F5&gt;=30,3,IF(F5&gt;=15,2,1)))</f>
        <v>#REF!</v>
      </c>
      <c r="G6" s="745" t="s">
        <v>196</v>
      </c>
      <c r="H6" s="397"/>
      <c r="I6" s="397"/>
    </row>
    <row r="7" spans="1:15" s="223" customFormat="1" ht="12" customHeight="1">
      <c r="A7" s="122"/>
      <c r="B7" s="73" t="s">
        <v>93</v>
      </c>
      <c r="C7" s="286" t="e">
        <f>0.089*E5+1.411</f>
        <v>#REF!</v>
      </c>
      <c r="D7" s="286" t="e">
        <f>0.118*F5+1.382</f>
        <v>#REF!</v>
      </c>
      <c r="E7" s="841"/>
      <c r="F7" s="841"/>
      <c r="G7" s="746"/>
      <c r="H7" s="397"/>
      <c r="I7" s="397"/>
    </row>
    <row r="8" spans="1:15" s="223" customFormat="1" ht="12" customHeight="1">
      <c r="A8" s="122"/>
      <c r="B8" s="73" t="s">
        <v>94</v>
      </c>
      <c r="C8" s="286" t="e">
        <f>0.037*E5+2.2</f>
        <v>#REF!</v>
      </c>
      <c r="D8" s="286" t="e">
        <f>0.14*F5+1.05</f>
        <v>#REF!</v>
      </c>
      <c r="E8" s="723"/>
      <c r="F8" s="723"/>
      <c r="G8" s="746"/>
      <c r="H8" s="397"/>
      <c r="I8" s="397"/>
    </row>
    <row r="9" spans="1:15" s="223" customFormat="1" ht="12" customHeight="1">
      <c r="A9" s="122"/>
      <c r="B9" s="73" t="s">
        <v>95</v>
      </c>
      <c r="C9" s="286" t="e">
        <f>0.056*E5+1.635</f>
        <v>#REF!</v>
      </c>
      <c r="D9" s="286" t="e">
        <f>0.088*F5+2.625</f>
        <v>#REF!</v>
      </c>
      <c r="E9" s="723"/>
      <c r="F9" s="723"/>
      <c r="G9" s="746"/>
      <c r="H9" s="397"/>
      <c r="I9" s="397"/>
    </row>
    <row r="10" spans="1:15" s="223" customFormat="1" ht="12" customHeight="1">
      <c r="A10" s="122"/>
      <c r="B10" s="73" t="s">
        <v>96</v>
      </c>
      <c r="C10" s="286" t="e">
        <f>0.06*E5+1.416</f>
        <v>#REF!</v>
      </c>
      <c r="D10" s="286" t="e">
        <f>0.11*F5+1.5</f>
        <v>#REF!</v>
      </c>
      <c r="E10" s="724"/>
      <c r="F10" s="724"/>
      <c r="G10" s="746"/>
      <c r="H10" s="397"/>
      <c r="I10" s="397"/>
    </row>
    <row r="11" spans="1:15" s="223" customFormat="1" ht="12" customHeight="1">
      <c r="A11" s="122"/>
      <c r="B11" s="73" t="s">
        <v>199</v>
      </c>
      <c r="C11" s="288" t="e">
        <f>IF(E5&lt;15,C7,IF(E5&lt;30,C8,IF(E5&lt;50,C9,C10)))</f>
        <v>#REF!</v>
      </c>
      <c r="D11" s="288" t="e">
        <f>IF(F5&lt;15,D7,IF(F5&lt;30,D8,IF(F5&lt;50,D9,D10)))</f>
        <v>#REF!</v>
      </c>
      <c r="E11" s="288" t="e">
        <f>INPUTS!#REF!</f>
        <v>#REF!</v>
      </c>
      <c r="F11" s="288" t="e">
        <f>INPUTS!#REF!</f>
        <v>#REF!</v>
      </c>
      <c r="G11" s="744"/>
      <c r="H11" s="397"/>
      <c r="I11" s="397"/>
    </row>
    <row r="12" spans="1:15" s="223" customFormat="1" ht="12" customHeight="1">
      <c r="A12" s="122"/>
      <c r="B12" s="217" t="s">
        <v>174</v>
      </c>
      <c r="C12" s="842"/>
      <c r="D12" s="843"/>
      <c r="E12" s="840"/>
      <c r="F12" s="840"/>
      <c r="G12" s="747"/>
      <c r="H12" s="398"/>
      <c r="I12" s="345"/>
    </row>
    <row r="13" spans="1:15" s="223" customFormat="1" ht="12" customHeight="1">
      <c r="A13" s="122"/>
      <c r="B13" s="73" t="s">
        <v>93</v>
      </c>
      <c r="C13" s="307">
        <v>50</v>
      </c>
      <c r="D13" s="307">
        <v>0</v>
      </c>
      <c r="E13" s="714"/>
      <c r="F13" s="714"/>
      <c r="G13" s="746"/>
      <c r="H13" s="398"/>
      <c r="I13" s="345"/>
    </row>
    <row r="14" spans="1:15" s="223" customFormat="1" ht="12" customHeight="1">
      <c r="A14" s="122"/>
      <c r="B14" s="73" t="s">
        <v>94</v>
      </c>
      <c r="C14" s="307">
        <v>0</v>
      </c>
      <c r="D14" s="307">
        <v>290</v>
      </c>
      <c r="E14" s="714"/>
      <c r="F14" s="714"/>
      <c r="G14" s="746"/>
      <c r="H14" s="398"/>
      <c r="I14" s="345"/>
    </row>
    <row r="15" spans="1:15" s="223" customFormat="1" ht="12" customHeight="1">
      <c r="A15" s="122"/>
      <c r="B15" s="73" t="s">
        <v>95</v>
      </c>
      <c r="C15" s="307">
        <v>30</v>
      </c>
      <c r="D15" s="307">
        <v>0</v>
      </c>
      <c r="E15" s="714"/>
      <c r="F15" s="714"/>
      <c r="G15" s="746"/>
      <c r="H15" s="398"/>
      <c r="I15" s="345"/>
    </row>
    <row r="16" spans="1:15" s="223" customFormat="1" ht="12" customHeight="1">
      <c r="A16" s="122"/>
      <c r="B16" s="73" t="s">
        <v>96</v>
      </c>
      <c r="C16" s="307">
        <v>0</v>
      </c>
      <c r="D16" s="307">
        <v>0</v>
      </c>
      <c r="E16" s="715"/>
      <c r="F16" s="715"/>
      <c r="G16" s="746"/>
      <c r="H16" s="398"/>
      <c r="I16" s="345"/>
    </row>
    <row r="17" spans="1:20" s="223" customFormat="1" ht="12" customHeight="1">
      <c r="A17" s="122"/>
      <c r="B17" s="73" t="s">
        <v>199</v>
      </c>
      <c r="C17" s="293" t="e">
        <f>IF(E5&lt;15,C13,IF(E5&lt;30,C14,IF(E5&lt;50,C15,C16)))</f>
        <v>#REF!</v>
      </c>
      <c r="D17" s="220" t="e">
        <f>IF(F5&lt;15,D13,IF(F5&lt;30,D14,IF(F5&lt;50,D15,D16)))</f>
        <v>#REF!</v>
      </c>
      <c r="E17" s="220" t="e">
        <f>INPUTS!#REF!</f>
        <v>#REF!</v>
      </c>
      <c r="F17" s="220" t="e">
        <f>INPUTS!#REF!</f>
        <v>#REF!</v>
      </c>
      <c r="G17" s="744"/>
      <c r="H17" s="398"/>
      <c r="I17" s="345"/>
    </row>
    <row r="18" spans="1:20" s="54" customFormat="1" ht="29.25" customHeight="1">
      <c r="A18" s="41" t="s">
        <v>276</v>
      </c>
      <c r="B18" s="224"/>
      <c r="E18" s="347"/>
      <c r="F18" s="348"/>
      <c r="G18" s="349"/>
      <c r="H18" s="232"/>
      <c r="I18" s="350"/>
      <c r="J18" s="351"/>
      <c r="K18" s="352"/>
      <c r="L18" s="353"/>
    </row>
    <row r="19" spans="1:20" s="54" customFormat="1" ht="12" customHeight="1">
      <c r="A19" s="41"/>
      <c r="B19" s="331"/>
      <c r="C19" s="330" t="s">
        <v>192</v>
      </c>
      <c r="D19" s="330" t="s">
        <v>193</v>
      </c>
      <c r="E19" s="399"/>
      <c r="F19" s="348"/>
      <c r="G19" s="349"/>
      <c r="H19" s="232"/>
      <c r="I19" s="350"/>
      <c r="J19" s="351"/>
      <c r="K19" s="352"/>
      <c r="L19" s="353"/>
    </row>
    <row r="20" spans="1:20" s="223" customFormat="1" ht="12" customHeight="1">
      <c r="A20" s="122"/>
      <c r="B20" s="325" t="s">
        <v>187</v>
      </c>
      <c r="C20" s="393">
        <v>365</v>
      </c>
      <c r="D20" s="393">
        <v>365</v>
      </c>
      <c r="E20" s="326" t="s">
        <v>111</v>
      </c>
      <c r="G20" s="400"/>
      <c r="H20" s="398"/>
      <c r="I20" s="345"/>
    </row>
    <row r="21" spans="1:20" s="223" customFormat="1" ht="12" customHeight="1">
      <c r="A21" s="122"/>
      <c r="B21" s="325" t="s">
        <v>198</v>
      </c>
      <c r="C21" s="394" t="e">
        <f>0.1*E5+2.04</f>
        <v>#REF!</v>
      </c>
      <c r="D21" s="394" t="e">
        <f>0.12*F5+3.34</f>
        <v>#REF!</v>
      </c>
      <c r="E21" s="326" t="s">
        <v>196</v>
      </c>
      <c r="F21" s="401"/>
      <c r="H21" s="398"/>
      <c r="I21" s="345"/>
    </row>
    <row r="22" spans="1:20" s="223" customFormat="1" ht="12" customHeight="1">
      <c r="A22" s="122"/>
      <c r="B22" s="325" t="s">
        <v>220</v>
      </c>
      <c r="C22" s="460">
        <v>12</v>
      </c>
      <c r="D22" s="460">
        <v>12</v>
      </c>
      <c r="E22" s="326" t="s">
        <v>90</v>
      </c>
      <c r="F22" s="401"/>
      <c r="H22" s="398"/>
      <c r="I22" s="345"/>
    </row>
    <row r="23" spans="1:20" s="54" customFormat="1" ht="28.5" customHeight="1">
      <c r="A23" s="41" t="s">
        <v>200</v>
      </c>
      <c r="B23" s="224"/>
      <c r="C23" s="137"/>
      <c r="D23" s="135"/>
      <c r="E23" s="4"/>
      <c r="F23" s="3"/>
      <c r="G23" s="3"/>
      <c r="H23" s="3"/>
      <c r="I23" s="3"/>
      <c r="J23" s="3"/>
      <c r="K23" s="3"/>
    </row>
    <row r="24" spans="1:20" s="341" customFormat="1">
      <c r="A24" s="342"/>
      <c r="B24" s="76"/>
      <c r="C24" s="79" t="s">
        <v>87</v>
      </c>
      <c r="D24" s="79" t="s">
        <v>88</v>
      </c>
      <c r="E24" s="79" t="s">
        <v>89</v>
      </c>
      <c r="F24" s="236"/>
      <c r="G24" s="276"/>
      <c r="H24" s="276"/>
      <c r="I24" s="342"/>
      <c r="J24" s="342"/>
      <c r="K24" s="342"/>
      <c r="L24" s="342"/>
      <c r="M24" s="342"/>
      <c r="N24" s="342"/>
      <c r="O24" s="342"/>
    </row>
    <row r="25" spans="1:20" s="341" customFormat="1" ht="12.75" customHeight="1">
      <c r="A25" s="376"/>
      <c r="B25" s="217" t="s">
        <v>192</v>
      </c>
      <c r="C25" s="333" t="e">
        <f>C21*C20</f>
        <v>#REF!</v>
      </c>
      <c r="D25" s="333" t="e">
        <f>E11*C20</f>
        <v>#REF!</v>
      </c>
      <c r="E25" s="333" t="e">
        <f>C25-D25</f>
        <v>#REF!</v>
      </c>
      <c r="F25" s="236" t="s">
        <v>97</v>
      </c>
      <c r="G25" s="276"/>
      <c r="H25" s="276"/>
      <c r="I25" s="342"/>
      <c r="J25" s="342"/>
      <c r="K25" s="342"/>
      <c r="L25" s="342"/>
      <c r="M25" s="342"/>
      <c r="N25" s="342"/>
      <c r="O25" s="342"/>
    </row>
    <row r="26" spans="1:20" s="341" customFormat="1" ht="12.75" customHeight="1">
      <c r="A26" s="376"/>
      <c r="B26" s="217" t="s">
        <v>193</v>
      </c>
      <c r="C26" s="333" t="e">
        <f>D21*D20</f>
        <v>#REF!</v>
      </c>
      <c r="D26" s="333" t="e">
        <f>F11*D20</f>
        <v>#REF!</v>
      </c>
      <c r="E26" s="333" t="e">
        <f>C26-D26</f>
        <v>#REF!</v>
      </c>
      <c r="F26" s="236" t="s">
        <v>97</v>
      </c>
      <c r="G26" s="276"/>
      <c r="H26" s="276"/>
      <c r="I26" s="342"/>
      <c r="J26" s="342"/>
      <c r="K26" s="342"/>
      <c r="L26" s="342"/>
      <c r="M26" s="342"/>
      <c r="N26" s="342"/>
      <c r="O26" s="342"/>
    </row>
    <row r="27" spans="1:20" s="223" customFormat="1" ht="21" customHeight="1">
      <c r="A27" s="227"/>
      <c r="B27" s="228"/>
      <c r="C27" s="231"/>
      <c r="D27" s="231"/>
      <c r="E27" s="227"/>
      <c r="F27" s="227"/>
      <c r="G27" s="227"/>
      <c r="H27" s="227"/>
      <c r="I27" s="227"/>
      <c r="J27" s="227"/>
      <c r="K27" s="377"/>
    </row>
    <row r="28" spans="1:20" s="54" customFormat="1" ht="21" customHeight="1">
      <c r="A28" s="36" t="s">
        <v>86</v>
      </c>
      <c r="B28" s="123"/>
      <c r="C28" s="124"/>
      <c r="D28" s="124"/>
      <c r="K28" s="3"/>
    </row>
    <row r="29" spans="1:20" s="37" customFormat="1" ht="12.75" customHeight="1">
      <c r="B29" s="141" t="s">
        <v>125</v>
      </c>
      <c r="C29" s="727" t="s">
        <v>126</v>
      </c>
      <c r="D29" s="742"/>
      <c r="E29" s="229"/>
      <c r="F29" s="229"/>
      <c r="G29" s="229"/>
      <c r="H29" s="38"/>
      <c r="I29" s="38"/>
      <c r="K29" s="38"/>
      <c r="L29" s="38"/>
      <c r="M29" s="38"/>
      <c r="N29" s="38"/>
      <c r="O29" s="38"/>
    </row>
    <row r="30" spans="1:20" s="37" customFormat="1" ht="12" customHeight="1">
      <c r="A30" s="38"/>
      <c r="B30" s="226"/>
      <c r="C30" s="485" t="s">
        <v>261</v>
      </c>
      <c r="D30" s="486"/>
      <c r="E30" s="486"/>
      <c r="F30" s="486"/>
      <c r="G30" s="486"/>
      <c r="H30" s="486"/>
      <c r="I30" s="486"/>
      <c r="K30" s="38"/>
      <c r="L30" s="38"/>
      <c r="M30" s="38"/>
      <c r="N30" s="38"/>
      <c r="O30" s="38"/>
    </row>
    <row r="31" spans="1:20" s="42" customFormat="1" ht="18.75" customHeight="1">
      <c r="B31" s="141" t="s">
        <v>272</v>
      </c>
      <c r="C31" s="230" t="s">
        <v>287</v>
      </c>
      <c r="D31" s="14"/>
      <c r="E31" s="14"/>
      <c r="F31" s="14"/>
      <c r="G31" s="14"/>
    </row>
    <row r="32" spans="1:20" s="37" customFormat="1" ht="18.75" customHeight="1">
      <c r="A32" s="38"/>
      <c r="B32" s="141" t="s">
        <v>231</v>
      </c>
      <c r="C32" s="230" t="s">
        <v>251</v>
      </c>
      <c r="D32" s="229"/>
      <c r="E32" s="229"/>
      <c r="F32" s="229"/>
      <c r="G32" s="229"/>
      <c r="H32" s="38"/>
      <c r="I32" s="38"/>
      <c r="K32" s="38"/>
      <c r="L32" s="38"/>
      <c r="M32" s="38"/>
      <c r="N32" s="38"/>
      <c r="O32" s="38"/>
      <c r="P32" s="38"/>
      <c r="Q32" s="38"/>
      <c r="R32" s="38"/>
      <c r="S32" s="38"/>
      <c r="T32" s="38"/>
    </row>
    <row r="33" spans="1:15" s="223" customFormat="1" ht="8.25" customHeight="1">
      <c r="A33" s="227"/>
      <c r="B33" s="228"/>
      <c r="C33" s="231"/>
      <c r="D33" s="231"/>
      <c r="E33" s="227"/>
      <c r="F33" s="227"/>
      <c r="G33" s="227"/>
      <c r="H33" s="227"/>
      <c r="I33" s="227"/>
      <c r="J33" s="227"/>
      <c r="K33" s="377"/>
    </row>
    <row r="34" spans="1:15" s="61" customFormat="1" ht="18.75" customHeight="1">
      <c r="B34" s="324" t="s">
        <v>167</v>
      </c>
      <c r="C34" s="255" t="s">
        <v>168</v>
      </c>
      <c r="E34" s="62"/>
      <c r="F34" s="62"/>
      <c r="G34" s="62"/>
      <c r="H34" s="62"/>
    </row>
    <row r="39" spans="1:15" ht="12.75">
      <c r="B39" s="253" t="s">
        <v>254</v>
      </c>
      <c r="C39" s="254" t="e">
        <f>INPUTS!#REF!</f>
        <v>#REF!</v>
      </c>
      <c r="D39" s="257" t="e">
        <f>INPUTS!#REF!</f>
        <v>#REF!</v>
      </c>
    </row>
    <row r="41" spans="1:15">
      <c r="B41" s="388"/>
      <c r="C41" s="360"/>
      <c r="D41" s="359"/>
      <c r="O41" s="360"/>
    </row>
  </sheetData>
  <sheetProtection sheet="1" objects="1" scenarios="1"/>
  <mergeCells count="13">
    <mergeCell ref="C29:D29"/>
    <mergeCell ref="B3:B4"/>
    <mergeCell ref="G3:G4"/>
    <mergeCell ref="G6:G11"/>
    <mergeCell ref="G12:G17"/>
    <mergeCell ref="C3:D3"/>
    <mergeCell ref="E3:F3"/>
    <mergeCell ref="E12:E16"/>
    <mergeCell ref="F12:F16"/>
    <mergeCell ref="E7:E10"/>
    <mergeCell ref="F7:F10"/>
    <mergeCell ref="C12:D12"/>
    <mergeCell ref="C6:D6"/>
  </mergeCells>
  <phoneticPr fontId="0" type="noConversion"/>
  <conditionalFormatting sqref="C4:C5 C20:C22 B25:F25 E4:E7 E17 E11:E12 C7:C17">
    <cfRule type="expression" dxfId="28" priority="4">
      <formula>$C$39=0</formula>
    </cfRule>
  </conditionalFormatting>
  <conditionalFormatting sqref="C7 C13">
    <cfRule type="expression" dxfId="27" priority="9">
      <formula>$E$6=1</formula>
    </cfRule>
  </conditionalFormatting>
  <conditionalFormatting sqref="C8 C14">
    <cfRule type="expression" dxfId="26" priority="11">
      <formula>$E$6=2</formula>
    </cfRule>
  </conditionalFormatting>
  <conditionalFormatting sqref="C9 C15">
    <cfRule type="expression" dxfId="25" priority="13">
      <formula>$E$6=3</formula>
    </cfRule>
  </conditionalFormatting>
  <conditionalFormatting sqref="C10 C16">
    <cfRule type="expression" dxfId="24" priority="15">
      <formula>$E$6=4</formula>
    </cfRule>
  </conditionalFormatting>
  <conditionalFormatting sqref="D7 D13">
    <cfRule type="expression" dxfId="23" priority="17">
      <formula>$F$6=1</formula>
    </cfRule>
  </conditionalFormatting>
  <conditionalFormatting sqref="D8 D14">
    <cfRule type="expression" dxfId="22" priority="19">
      <formula>$F$6=2</formula>
    </cfRule>
  </conditionalFormatting>
  <conditionalFormatting sqref="D9 D15">
    <cfRule type="expression" dxfId="21" priority="21">
      <formula>$F$6=3</formula>
    </cfRule>
  </conditionalFormatting>
  <conditionalFormatting sqref="D10 D16">
    <cfRule type="expression" dxfId="20" priority="26">
      <formula>$F$6=4</formula>
    </cfRule>
  </conditionalFormatting>
  <conditionalFormatting sqref="D4:D5 D20:D22 B26:F26 F4:F6 F17 F11 D13:D17 D7:D11">
    <cfRule type="expression" dxfId="19" priority="7">
      <formula>$D$39=0</formula>
    </cfRule>
  </conditionalFormatting>
  <hyperlinks>
    <hyperlink ref="C29" r:id="rId1" display="- ENERGY STAR specifications"/>
  </hyperlinks>
  <printOptions horizontalCentered="1"/>
  <pageMargins left="0.5" right="0.5" top="0.5" bottom="0.5" header="0.5" footer="0.25"/>
  <pageSetup scale="80" orientation="landscape"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0" tint="-0.34998626667073579"/>
    <pageSetUpPr fitToPage="1"/>
  </sheetPr>
  <dimension ref="A1:T59"/>
  <sheetViews>
    <sheetView showGridLines="0" zoomScaleNormal="100" zoomScaleSheetLayoutView="85" workbookViewId="0">
      <selection activeCell="C24" sqref="C24:D24"/>
    </sheetView>
  </sheetViews>
  <sheetFormatPr defaultColWidth="15" defaultRowHeight="12"/>
  <cols>
    <col min="1" max="1" width="3" style="379" customWidth="1"/>
    <col min="2" max="2" width="27.7109375" style="389" customWidth="1"/>
    <col min="3" max="3" width="15" style="388" customWidth="1"/>
    <col min="4" max="4" width="15" style="360" customWidth="1"/>
    <col min="5" max="15" width="15" style="359" customWidth="1"/>
    <col min="16" max="16384" width="15" style="360"/>
  </cols>
  <sheetData>
    <row r="1" spans="1:15" s="223" customFormat="1" ht="30" customHeight="1">
      <c r="A1" s="122" t="s">
        <v>177</v>
      </c>
      <c r="B1" s="221"/>
      <c r="C1" s="222"/>
      <c r="D1" s="222"/>
      <c r="E1" s="592"/>
      <c r="F1" s="592"/>
      <c r="I1" s="340"/>
    </row>
    <row r="2" spans="1:15" s="54" customFormat="1" ht="16.5" customHeight="1">
      <c r="A2" s="41" t="s">
        <v>264</v>
      </c>
      <c r="B2" s="224"/>
      <c r="E2" s="575" t="str">
        <f>INPUTS!O50</f>
        <v/>
      </c>
      <c r="F2" s="575" t="str">
        <f>INPUTS!O51</f>
        <v/>
      </c>
      <c r="G2" s="232"/>
    </row>
    <row r="3" spans="1:15" s="54" customFormat="1" ht="12" customHeight="1">
      <c r="A3" s="41"/>
      <c r="B3" s="848"/>
      <c r="C3" s="719" t="s">
        <v>223</v>
      </c>
      <c r="D3" s="729"/>
      <c r="E3" s="719" t="s">
        <v>222</v>
      </c>
      <c r="F3" s="729"/>
      <c r="G3" s="848"/>
    </row>
    <row r="4" spans="1:15" s="341" customFormat="1">
      <c r="A4" s="233"/>
      <c r="B4" s="729"/>
      <c r="C4" s="334" t="s">
        <v>69</v>
      </c>
      <c r="D4" s="600" t="s">
        <v>69</v>
      </c>
      <c r="E4" s="334" t="s">
        <v>69</v>
      </c>
      <c r="F4" s="334" t="s">
        <v>69</v>
      </c>
      <c r="G4" s="729"/>
      <c r="M4" s="342"/>
      <c r="N4" s="342"/>
      <c r="O4" s="342"/>
    </row>
    <row r="5" spans="1:15" s="341" customFormat="1">
      <c r="A5" s="233"/>
      <c r="B5" s="328" t="s">
        <v>118</v>
      </c>
      <c r="C5" s="333">
        <v>12</v>
      </c>
      <c r="D5" s="333">
        <v>12</v>
      </c>
      <c r="E5" s="333">
        <f>INPUTS!H12</f>
        <v>12</v>
      </c>
      <c r="F5" s="74">
        <f>INPUTS!H13</f>
        <v>12</v>
      </c>
      <c r="G5" s="75" t="s">
        <v>110</v>
      </c>
      <c r="H5" s="850" t="s">
        <v>353</v>
      </c>
      <c r="I5" s="851"/>
      <c r="M5" s="342"/>
      <c r="N5" s="342"/>
      <c r="O5" s="342"/>
    </row>
    <row r="6" spans="1:15" s="341" customFormat="1">
      <c r="A6" s="233"/>
      <c r="B6" s="328" t="s">
        <v>187</v>
      </c>
      <c r="C6" s="333">
        <v>365</v>
      </c>
      <c r="D6" s="333">
        <v>365</v>
      </c>
      <c r="E6" s="333">
        <f>INPUTS!I12</f>
        <v>365</v>
      </c>
      <c r="F6" s="74">
        <f>INPUTS!I13</f>
        <v>365</v>
      </c>
      <c r="G6" s="75" t="s">
        <v>111</v>
      </c>
      <c r="H6" s="852"/>
      <c r="I6" s="851"/>
      <c r="M6" s="342"/>
      <c r="N6" s="342"/>
      <c r="O6" s="342"/>
    </row>
    <row r="7" spans="1:15" s="341" customFormat="1">
      <c r="A7" s="233"/>
      <c r="B7" s="328" t="s">
        <v>120</v>
      </c>
      <c r="C7" s="333">
        <v>100</v>
      </c>
      <c r="D7" s="333">
        <v>100</v>
      </c>
      <c r="E7" s="333">
        <f>INPUTS!G12</f>
        <v>100</v>
      </c>
      <c r="F7" s="333">
        <f>INPUTS!G13</f>
        <v>100</v>
      </c>
      <c r="G7" s="75" t="s">
        <v>114</v>
      </c>
      <c r="H7" s="852"/>
      <c r="I7" s="851"/>
      <c r="M7" s="342"/>
      <c r="N7" s="342"/>
      <c r="O7" s="342"/>
    </row>
    <row r="8" spans="1:15" s="341" customFormat="1">
      <c r="A8" s="233"/>
      <c r="B8" s="328" t="s">
        <v>85</v>
      </c>
      <c r="C8" s="333">
        <v>3</v>
      </c>
      <c r="D8" s="333">
        <v>5</v>
      </c>
      <c r="E8" s="333">
        <v>3</v>
      </c>
      <c r="F8" s="333">
        <v>5</v>
      </c>
      <c r="G8" s="78"/>
      <c r="H8" s="852"/>
      <c r="I8" s="851"/>
      <c r="M8" s="342"/>
      <c r="N8" s="342"/>
      <c r="O8" s="342"/>
    </row>
    <row r="9" spans="1:15" s="341" customFormat="1" ht="12.75">
      <c r="A9" s="233"/>
      <c r="B9" s="217" t="s">
        <v>174</v>
      </c>
      <c r="C9" s="849"/>
      <c r="D9" s="843"/>
      <c r="E9" s="748"/>
      <c r="F9" s="748"/>
      <c r="G9" s="747"/>
      <c r="H9" s="853"/>
      <c r="I9" s="854"/>
      <c r="J9" s="344"/>
      <c r="K9" s="345"/>
      <c r="L9" s="346"/>
      <c r="M9" s="342"/>
      <c r="N9" s="342"/>
      <c r="O9" s="342"/>
    </row>
    <row r="10" spans="1:15" s="341" customFormat="1">
      <c r="A10" s="233"/>
      <c r="B10" s="402" t="s">
        <v>288</v>
      </c>
      <c r="C10" s="307">
        <v>630</v>
      </c>
      <c r="D10" s="307">
        <v>260</v>
      </c>
      <c r="E10" s="746"/>
      <c r="F10" s="746"/>
      <c r="G10" s="746"/>
      <c r="H10" s="855"/>
      <c r="I10" s="856"/>
      <c r="J10" s="344"/>
      <c r="K10" s="345"/>
      <c r="L10" s="346"/>
      <c r="M10" s="342"/>
      <c r="N10" s="342"/>
      <c r="O10" s="342"/>
    </row>
    <row r="11" spans="1:15" s="341" customFormat="1">
      <c r="A11" s="233"/>
      <c r="B11" s="402" t="s">
        <v>289</v>
      </c>
      <c r="C11" s="307">
        <v>1210</v>
      </c>
      <c r="D11" s="307" t="s">
        <v>206</v>
      </c>
      <c r="E11" s="746"/>
      <c r="F11" s="746"/>
      <c r="G11" s="746"/>
      <c r="H11" s="343"/>
      <c r="I11" s="343"/>
      <c r="J11" s="344"/>
      <c r="K11" s="345"/>
      <c r="L11" s="346"/>
      <c r="M11" s="342"/>
      <c r="N11" s="342"/>
      <c r="O11" s="342"/>
    </row>
    <row r="12" spans="1:15" s="341" customFormat="1">
      <c r="A12" s="233"/>
      <c r="B12" s="402" t="s">
        <v>290</v>
      </c>
      <c r="C12" s="307">
        <v>0</v>
      </c>
      <c r="D12" s="307">
        <v>0</v>
      </c>
      <c r="E12" s="746"/>
      <c r="F12" s="746"/>
      <c r="G12" s="746"/>
      <c r="H12" s="343"/>
      <c r="I12" s="343"/>
      <c r="J12" s="344"/>
      <c r="K12" s="345"/>
      <c r="L12" s="346"/>
      <c r="M12" s="342"/>
      <c r="N12" s="342"/>
      <c r="O12" s="342"/>
    </row>
    <row r="13" spans="1:15" s="341" customFormat="1">
      <c r="A13" s="233"/>
      <c r="B13" s="402" t="s">
        <v>291</v>
      </c>
      <c r="C13" s="307">
        <v>0</v>
      </c>
      <c r="D13" s="307">
        <v>870</v>
      </c>
      <c r="E13" s="744"/>
      <c r="F13" s="744"/>
      <c r="G13" s="746"/>
      <c r="H13" s="343"/>
      <c r="I13" s="343"/>
      <c r="J13" s="344"/>
      <c r="K13" s="345"/>
      <c r="L13" s="346"/>
      <c r="M13" s="342"/>
      <c r="N13" s="342"/>
      <c r="O13" s="342"/>
    </row>
    <row r="14" spans="1:15" s="341" customFormat="1">
      <c r="A14" s="233"/>
      <c r="B14" s="73" t="s">
        <v>199</v>
      </c>
      <c r="C14" s="84">
        <v>0</v>
      </c>
      <c r="D14" s="84">
        <f>IF(F8=5,D12,IF(F8=4,D11,IF(F8=5,D12,D13)))</f>
        <v>0</v>
      </c>
      <c r="E14" s="220">
        <v>0</v>
      </c>
      <c r="F14" s="220">
        <f>INPUTS!J13</f>
        <v>0</v>
      </c>
      <c r="G14" s="744"/>
      <c r="H14" s="343"/>
      <c r="I14" s="343"/>
      <c r="J14" s="344"/>
      <c r="K14" s="345"/>
      <c r="L14" s="346"/>
      <c r="M14" s="342"/>
      <c r="N14" s="342"/>
      <c r="O14" s="342"/>
    </row>
    <row r="15" spans="1:15" s="54" customFormat="1" ht="28.5" customHeight="1">
      <c r="A15" s="41" t="s">
        <v>276</v>
      </c>
      <c r="B15" s="224"/>
      <c r="E15" s="347"/>
      <c r="F15" s="348"/>
      <c r="G15" s="349"/>
      <c r="H15" s="232"/>
      <c r="I15" s="350"/>
      <c r="J15" s="351"/>
      <c r="K15" s="352"/>
      <c r="L15" s="353"/>
    </row>
    <row r="16" spans="1:15" s="54" customFormat="1" ht="12" customHeight="1">
      <c r="A16" s="41"/>
      <c r="B16" s="764"/>
      <c r="C16" s="786" t="s">
        <v>369</v>
      </c>
      <c r="D16" s="828"/>
      <c r="E16" s="764"/>
      <c r="F16" s="786" t="s">
        <v>370</v>
      </c>
      <c r="G16" s="828"/>
      <c r="H16" s="764"/>
      <c r="I16" s="350"/>
      <c r="J16" s="341"/>
      <c r="K16" s="341"/>
      <c r="L16" s="341"/>
    </row>
    <row r="17" spans="1:15" s="341" customFormat="1">
      <c r="A17" s="233"/>
      <c r="B17" s="712"/>
      <c r="C17" s="79" t="s">
        <v>87</v>
      </c>
      <c r="D17" s="79"/>
      <c r="E17" s="712"/>
      <c r="F17" s="79" t="s">
        <v>87</v>
      </c>
      <c r="G17" s="79"/>
      <c r="H17" s="712"/>
      <c r="I17" s="354"/>
      <c r="J17" s="344"/>
      <c r="K17" s="345"/>
      <c r="L17" s="346"/>
      <c r="M17" s="342"/>
      <c r="N17" s="342"/>
      <c r="O17" s="342"/>
    </row>
    <row r="18" spans="1:15" s="341" customFormat="1" ht="12.75">
      <c r="A18" s="233"/>
      <c r="B18" s="234" t="s">
        <v>92</v>
      </c>
      <c r="C18" s="403" t="s">
        <v>250</v>
      </c>
      <c r="D18" s="403"/>
      <c r="E18" s="355"/>
      <c r="F18" s="403" t="s">
        <v>250</v>
      </c>
      <c r="G18" s="403"/>
      <c r="H18" s="326"/>
      <c r="I18" s="354"/>
      <c r="J18" s="344"/>
      <c r="K18" s="345"/>
      <c r="L18" s="346"/>
      <c r="M18" s="342"/>
      <c r="N18" s="342"/>
      <c r="O18" s="342"/>
    </row>
    <row r="19" spans="1:15" s="341" customFormat="1" ht="12.75">
      <c r="A19" s="233"/>
      <c r="B19" s="234" t="s">
        <v>225</v>
      </c>
      <c r="C19" s="336">
        <v>2.09</v>
      </c>
      <c r="D19" s="336">
        <f>IF(D18="steam generator",15,IF(D18="boiler based",10,3))</f>
        <v>3</v>
      </c>
      <c r="E19" s="327" t="s">
        <v>226</v>
      </c>
      <c r="F19" s="336">
        <v>4.29</v>
      </c>
      <c r="G19" s="336">
        <f>IF(G18="steam generator",15,IF(G18="boiler based",10,10))</f>
        <v>10</v>
      </c>
      <c r="H19" s="326" t="s">
        <v>226</v>
      </c>
      <c r="I19" s="354"/>
      <c r="J19" s="344"/>
      <c r="K19" s="345"/>
      <c r="L19" s="346"/>
      <c r="M19" s="342"/>
      <c r="N19" s="342"/>
      <c r="O19" s="342"/>
    </row>
    <row r="20" spans="1:15" s="341" customFormat="1" ht="12.75">
      <c r="A20" s="233"/>
      <c r="B20" s="234" t="s">
        <v>183</v>
      </c>
      <c r="C20" s="337">
        <v>0.4</v>
      </c>
      <c r="D20" s="337">
        <v>0.4</v>
      </c>
      <c r="E20" s="327"/>
      <c r="F20" s="337">
        <v>0.4</v>
      </c>
      <c r="G20" s="337">
        <v>0.4</v>
      </c>
      <c r="H20" s="326"/>
      <c r="I20" s="354"/>
      <c r="J20" s="344"/>
      <c r="K20" s="345"/>
      <c r="L20" s="346"/>
      <c r="M20" s="342"/>
      <c r="N20" s="342"/>
      <c r="O20" s="342"/>
    </row>
    <row r="21" spans="1:15" s="341" customFormat="1">
      <c r="A21" s="342"/>
      <c r="B21" s="234" t="s">
        <v>98</v>
      </c>
      <c r="C21" s="337">
        <f>IF(C18="steam generator",0.55,IF(C18="boiler based",0.26,0))</f>
        <v>0.55000000000000004</v>
      </c>
      <c r="D21" s="337">
        <v>0.5</v>
      </c>
      <c r="E21" s="356"/>
      <c r="F21" s="337">
        <f>IF(F18="steam generator",0.61,IF(F18="boiler based",0.15,0))</f>
        <v>0.61</v>
      </c>
      <c r="G21" s="337">
        <v>0.7</v>
      </c>
      <c r="H21" s="357"/>
      <c r="I21" s="103"/>
      <c r="J21" s="344"/>
      <c r="K21" s="345"/>
      <c r="L21" s="346"/>
    </row>
    <row r="22" spans="1:15" s="341" customFormat="1">
      <c r="A22" s="342"/>
      <c r="B22" s="234" t="s">
        <v>184</v>
      </c>
      <c r="C22" s="338">
        <v>23.3</v>
      </c>
      <c r="D22" s="338">
        <v>16.7</v>
      </c>
      <c r="E22" s="80" t="s">
        <v>113</v>
      </c>
      <c r="F22" s="338">
        <v>38.1</v>
      </c>
      <c r="G22" s="338">
        <v>16.7</v>
      </c>
      <c r="H22" s="80" t="s">
        <v>113</v>
      </c>
      <c r="I22" s="103"/>
      <c r="J22" s="103"/>
      <c r="K22" s="345"/>
      <c r="L22" s="346"/>
    </row>
    <row r="23" spans="1:15" s="341" customFormat="1">
      <c r="A23" s="342"/>
      <c r="B23" s="234" t="s">
        <v>101</v>
      </c>
      <c r="C23" s="339">
        <f>IF(C18="steam generator",288,1000)</f>
        <v>288</v>
      </c>
      <c r="D23" s="339">
        <f>IF(E8=3,400,IF(E8=4,530,IF(E8=5,670,800)))</f>
        <v>400</v>
      </c>
      <c r="E23" s="80" t="s">
        <v>116</v>
      </c>
      <c r="F23" s="339">
        <f>IF(F18="steam generator",293,IF(F18="boiler based",15000,0))</f>
        <v>293</v>
      </c>
      <c r="G23" s="339">
        <f>IF(H8=3,400,IF(H8=4,530,IF(H8=5,670,800)))</f>
        <v>800</v>
      </c>
      <c r="H23" s="80" t="s">
        <v>116</v>
      </c>
      <c r="I23" s="103"/>
      <c r="J23" s="103"/>
      <c r="K23" s="103"/>
      <c r="L23" s="103"/>
    </row>
    <row r="24" spans="1:15" s="341" customFormat="1">
      <c r="A24" s="342"/>
      <c r="B24" s="234" t="s">
        <v>185</v>
      </c>
      <c r="C24" s="847">
        <v>55</v>
      </c>
      <c r="D24" s="847"/>
      <c r="E24" s="81" t="s">
        <v>115</v>
      </c>
      <c r="F24" s="847">
        <v>61</v>
      </c>
      <c r="G24" s="847"/>
      <c r="H24" s="81" t="s">
        <v>115</v>
      </c>
      <c r="I24" s="103"/>
      <c r="J24" s="103"/>
      <c r="K24" s="103"/>
      <c r="L24" s="103"/>
    </row>
    <row r="25" spans="1:15" ht="12.75">
      <c r="A25" s="342"/>
      <c r="B25" s="234" t="s">
        <v>220</v>
      </c>
      <c r="C25" s="757">
        <v>7</v>
      </c>
      <c r="D25" s="781"/>
      <c r="E25" s="239" t="s">
        <v>90</v>
      </c>
      <c r="F25" s="757">
        <v>7</v>
      </c>
      <c r="G25" s="781"/>
      <c r="H25" s="239" t="s">
        <v>90</v>
      </c>
      <c r="I25" s="104"/>
      <c r="J25" s="105"/>
      <c r="K25" s="358"/>
      <c r="L25" s="358"/>
      <c r="O25" s="360"/>
    </row>
    <row r="26" spans="1:15" s="54" customFormat="1" ht="28.5" customHeight="1">
      <c r="A26" s="41" t="s">
        <v>221</v>
      </c>
      <c r="B26" s="224"/>
      <c r="E26" s="347"/>
      <c r="F26" s="348"/>
      <c r="G26" s="349"/>
      <c r="H26" s="232"/>
      <c r="I26" s="361"/>
      <c r="J26" s="362"/>
      <c r="K26" s="363"/>
      <c r="L26" s="364"/>
    </row>
    <row r="27" spans="1:15" s="223" customFormat="1" ht="12" customHeight="1">
      <c r="A27" s="41"/>
      <c r="B27" s="764"/>
      <c r="C27" s="786" t="s">
        <v>369</v>
      </c>
      <c r="D27" s="828"/>
      <c r="E27" s="764"/>
      <c r="F27" s="786" t="s">
        <v>370</v>
      </c>
      <c r="G27" s="828"/>
      <c r="H27" s="764"/>
      <c r="I27" s="365"/>
      <c r="J27" s="366"/>
      <c r="K27" s="367"/>
      <c r="L27" s="367"/>
      <c r="M27" s="368"/>
    </row>
    <row r="28" spans="1:15">
      <c r="A28" s="342"/>
      <c r="B28" s="712"/>
      <c r="C28" s="79" t="s">
        <v>87</v>
      </c>
      <c r="D28" s="79"/>
      <c r="E28" s="712"/>
      <c r="F28" s="79" t="s">
        <v>87</v>
      </c>
      <c r="G28" s="79"/>
      <c r="H28" s="712"/>
      <c r="I28" s="365"/>
      <c r="J28" s="366"/>
      <c r="K28" s="365"/>
      <c r="L28" s="365"/>
      <c r="M28" s="369"/>
      <c r="O28" s="360"/>
    </row>
    <row r="29" spans="1:15" ht="12.75">
      <c r="A29" s="342"/>
      <c r="B29" s="325" t="s">
        <v>119</v>
      </c>
      <c r="C29" s="767">
        <f>E5*E6</f>
        <v>4380</v>
      </c>
      <c r="D29" s="846"/>
      <c r="E29" s="75" t="s">
        <v>110</v>
      </c>
      <c r="F29" s="767">
        <f>F5*F6</f>
        <v>4380</v>
      </c>
      <c r="G29" s="846"/>
      <c r="H29" s="75" t="s">
        <v>110</v>
      </c>
      <c r="I29" s="365"/>
      <c r="J29" s="366"/>
      <c r="K29" s="365"/>
      <c r="L29" s="365"/>
      <c r="M29" s="369"/>
      <c r="O29" s="360"/>
    </row>
    <row r="30" spans="1:15">
      <c r="A30" s="342"/>
      <c r="B30" s="234" t="s">
        <v>121</v>
      </c>
      <c r="C30" s="247">
        <f>E7*C24/C21</f>
        <v>10000</v>
      </c>
      <c r="D30" s="247"/>
      <c r="E30" s="80" t="s">
        <v>99</v>
      </c>
      <c r="F30" s="247">
        <f>F7*F24/F21</f>
        <v>10000</v>
      </c>
      <c r="G30" s="247"/>
      <c r="H30" s="80" t="s">
        <v>99</v>
      </c>
      <c r="I30" s="372"/>
      <c r="J30" s="370"/>
      <c r="K30" s="373"/>
      <c r="O30" s="360"/>
    </row>
    <row r="31" spans="1:15">
      <c r="A31" s="342"/>
      <c r="B31" s="234" t="s">
        <v>186</v>
      </c>
      <c r="C31" s="457">
        <f>E5-E7/(C22*E8)</f>
        <v>10.569384835479257</v>
      </c>
      <c r="D31" s="457"/>
      <c r="E31" s="81" t="s">
        <v>102</v>
      </c>
      <c r="F31" s="457">
        <f>F5-F7/(F22*F8)</f>
        <v>11.475065616797901</v>
      </c>
      <c r="G31" s="457"/>
      <c r="H31" s="81" t="s">
        <v>102</v>
      </c>
      <c r="I31" s="374"/>
      <c r="J31" s="371"/>
      <c r="O31" s="360"/>
    </row>
    <row r="32" spans="1:15">
      <c r="A32" s="342"/>
      <c r="B32" s="234" t="s">
        <v>122</v>
      </c>
      <c r="C32" s="247">
        <f>((1-C20)*C23+C20*C22*E8*C24/C21)*C31</f>
        <v>31378.389699570816</v>
      </c>
      <c r="D32" s="247"/>
      <c r="E32" s="80" t="s">
        <v>99</v>
      </c>
      <c r="F32" s="247">
        <f>((1-F20)*F23+F20*F22*F8*F24/F21)*F31</f>
        <v>89457.316535433085</v>
      </c>
      <c r="G32" s="247"/>
      <c r="H32" s="80" t="s">
        <v>99</v>
      </c>
      <c r="I32" s="374"/>
      <c r="J32" s="371"/>
      <c r="O32" s="360"/>
    </row>
    <row r="33" spans="1:20">
      <c r="A33" s="342"/>
      <c r="B33" s="234" t="s">
        <v>123</v>
      </c>
      <c r="C33" s="247">
        <f>C30+C32</f>
        <v>41378.38969957082</v>
      </c>
      <c r="D33" s="247">
        <v>15103</v>
      </c>
      <c r="E33" s="81" t="s">
        <v>99</v>
      </c>
      <c r="F33" s="247">
        <f>F30+F32</f>
        <v>99457.316535433085</v>
      </c>
      <c r="G33" s="247">
        <v>36302</v>
      </c>
      <c r="H33" s="81" t="s">
        <v>99</v>
      </c>
      <c r="I33" s="374"/>
      <c r="J33" s="371"/>
      <c r="O33" s="360"/>
    </row>
    <row r="34" spans="1:20" s="54" customFormat="1" ht="28.5" customHeight="1">
      <c r="A34" s="41" t="s">
        <v>227</v>
      </c>
      <c r="B34" s="224"/>
      <c r="E34" s="347"/>
      <c r="F34" s="348"/>
      <c r="G34" s="375"/>
      <c r="H34" s="232"/>
      <c r="I34" s="350"/>
      <c r="J34" s="351"/>
      <c r="K34" s="352"/>
      <c r="L34" s="353"/>
    </row>
    <row r="35" spans="1:20" s="341" customFormat="1">
      <c r="A35" s="342"/>
      <c r="B35" s="76"/>
      <c r="C35" s="79" t="s">
        <v>87</v>
      </c>
      <c r="D35" s="79"/>
      <c r="E35" s="79" t="s">
        <v>89</v>
      </c>
      <c r="F35" s="236"/>
      <c r="G35" s="276"/>
      <c r="H35" s="276"/>
      <c r="I35" s="342"/>
      <c r="J35" s="342"/>
      <c r="K35" s="342"/>
      <c r="L35" s="342"/>
      <c r="M35" s="342"/>
      <c r="N35" s="342"/>
      <c r="O35" s="342"/>
    </row>
    <row r="36" spans="1:20" s="341" customFormat="1">
      <c r="A36" s="376"/>
      <c r="B36" s="83" t="s">
        <v>369</v>
      </c>
      <c r="C36" s="333">
        <f>C33*E6/1000</f>
        <v>15103.112240343349</v>
      </c>
      <c r="D36" s="333">
        <f>D33*E6/1000</f>
        <v>5512.5950000000003</v>
      </c>
      <c r="E36" s="333">
        <f>C36-D36</f>
        <v>9590.5172403433498</v>
      </c>
      <c r="F36" s="236" t="s">
        <v>97</v>
      </c>
      <c r="G36" s="276"/>
      <c r="H36" s="276"/>
      <c r="I36" s="342"/>
      <c r="J36" s="342"/>
      <c r="K36" s="342"/>
      <c r="L36" s="342"/>
      <c r="M36" s="342"/>
      <c r="N36" s="342"/>
      <c r="O36" s="342"/>
    </row>
    <row r="37" spans="1:20" s="341" customFormat="1">
      <c r="A37" s="376"/>
      <c r="B37" s="83" t="s">
        <v>370</v>
      </c>
      <c r="C37" s="333">
        <f>F33*F6/1000</f>
        <v>36301.920535433077</v>
      </c>
      <c r="D37" s="333">
        <f>G33*F6/1000</f>
        <v>13250.23</v>
      </c>
      <c r="E37" s="333">
        <f>C37-D37</f>
        <v>23051.690535433077</v>
      </c>
      <c r="F37" s="236" t="s">
        <v>97</v>
      </c>
      <c r="G37" s="276"/>
      <c r="H37" s="276"/>
      <c r="I37" s="342"/>
      <c r="J37" s="342"/>
      <c r="K37" s="342"/>
      <c r="L37" s="342"/>
      <c r="M37" s="342"/>
      <c r="N37" s="342"/>
      <c r="O37" s="342"/>
    </row>
    <row r="38" spans="1:20" s="54" customFormat="1" ht="28.5" customHeight="1">
      <c r="A38" s="41" t="s">
        <v>228</v>
      </c>
      <c r="B38" s="224"/>
      <c r="E38" s="347"/>
      <c r="F38" s="348"/>
      <c r="G38" s="349"/>
      <c r="H38" s="232"/>
      <c r="I38" s="350"/>
      <c r="J38" s="351"/>
      <c r="K38" s="352"/>
      <c r="L38" s="353"/>
    </row>
    <row r="39" spans="1:20" s="341" customFormat="1">
      <c r="A39" s="342"/>
      <c r="B39" s="76"/>
      <c r="C39" s="79" t="s">
        <v>87</v>
      </c>
      <c r="D39" s="79"/>
      <c r="E39" s="79" t="s">
        <v>89</v>
      </c>
      <c r="F39" s="236"/>
      <c r="G39" s="276"/>
      <c r="H39" s="276"/>
      <c r="I39" s="342"/>
      <c r="J39" s="342"/>
      <c r="K39" s="342"/>
      <c r="L39" s="342"/>
      <c r="M39" s="342"/>
      <c r="N39" s="342"/>
      <c r="O39" s="342"/>
    </row>
    <row r="40" spans="1:20" s="341" customFormat="1">
      <c r="A40" s="376"/>
      <c r="B40" s="83" t="s">
        <v>371</v>
      </c>
      <c r="C40" s="333">
        <f>C19*C29</f>
        <v>9154.1999999999989</v>
      </c>
      <c r="D40" s="333">
        <v>750</v>
      </c>
      <c r="E40" s="333">
        <f>C40-D40</f>
        <v>8404.1999999999989</v>
      </c>
      <c r="F40" s="236" t="s">
        <v>180</v>
      </c>
      <c r="G40" s="276"/>
      <c r="H40" s="276"/>
      <c r="I40" s="342"/>
      <c r="J40" s="342"/>
      <c r="K40" s="342"/>
      <c r="L40" s="342"/>
      <c r="M40" s="342"/>
      <c r="N40" s="342"/>
      <c r="O40" s="342"/>
    </row>
    <row r="41" spans="1:20" s="341" customFormat="1">
      <c r="A41" s="376"/>
      <c r="B41" s="83" t="s">
        <v>370</v>
      </c>
      <c r="C41" s="333">
        <f>F19*F29</f>
        <v>18790.2</v>
      </c>
      <c r="D41" s="333">
        <v>1500</v>
      </c>
      <c r="E41" s="333">
        <f>C41-D41</f>
        <v>17290.2</v>
      </c>
      <c r="F41" s="236" t="s">
        <v>180</v>
      </c>
      <c r="G41" s="276"/>
      <c r="H41" s="276"/>
      <c r="I41" s="342"/>
      <c r="J41" s="342"/>
      <c r="K41" s="342"/>
      <c r="L41" s="342"/>
      <c r="M41" s="342"/>
      <c r="N41" s="342"/>
      <c r="O41" s="342"/>
    </row>
    <row r="42" spans="1:20" s="223" customFormat="1" ht="21" customHeight="1">
      <c r="A42" s="227"/>
      <c r="B42" s="228"/>
      <c r="C42" s="231"/>
      <c r="D42" s="231"/>
      <c r="E42" s="227"/>
      <c r="F42" s="227"/>
      <c r="G42" s="227"/>
      <c r="H42" s="227"/>
      <c r="I42" s="227"/>
      <c r="J42" s="227"/>
      <c r="K42" s="377"/>
    </row>
    <row r="43" spans="1:20" s="54" customFormat="1" ht="21" customHeight="1">
      <c r="A43" s="36" t="s">
        <v>86</v>
      </c>
      <c r="B43" s="123"/>
      <c r="C43" s="124"/>
      <c r="D43" s="124"/>
      <c r="K43" s="3"/>
    </row>
    <row r="44" spans="1:20" s="37" customFormat="1" ht="12.75" customHeight="1">
      <c r="B44" s="141" t="s">
        <v>125</v>
      </c>
      <c r="C44" s="844" t="s">
        <v>126</v>
      </c>
      <c r="D44" s="845"/>
      <c r="F44" s="229"/>
      <c r="I44" s="38"/>
      <c r="J44" s="38"/>
      <c r="K44" s="38"/>
      <c r="L44" s="38"/>
      <c r="M44" s="38"/>
      <c r="N44" s="38"/>
      <c r="O44" s="38"/>
    </row>
    <row r="45" spans="1:20" s="37" customFormat="1" ht="12.75" customHeight="1">
      <c r="B45" s="225"/>
      <c r="C45" s="230" t="s">
        <v>253</v>
      </c>
      <c r="E45" s="38"/>
      <c r="F45" s="229"/>
      <c r="G45" s="229"/>
      <c r="H45" s="229"/>
      <c r="I45" s="38"/>
      <c r="J45" s="38"/>
      <c r="K45" s="38"/>
      <c r="L45" s="38"/>
      <c r="M45" s="38"/>
      <c r="N45" s="38"/>
      <c r="O45" s="38"/>
    </row>
    <row r="46" spans="1:20" s="39" customFormat="1" ht="18.75" customHeight="1">
      <c r="B46" s="141" t="s">
        <v>91</v>
      </c>
      <c r="C46" s="230" t="s">
        <v>252</v>
      </c>
      <c r="E46" s="40"/>
      <c r="F46" s="40"/>
      <c r="G46" s="40"/>
      <c r="H46" s="40"/>
      <c r="I46" s="378"/>
      <c r="J46" s="378"/>
      <c r="K46" s="378"/>
      <c r="L46" s="378"/>
      <c r="M46" s="378"/>
      <c r="N46" s="378"/>
    </row>
    <row r="47" spans="1:20" s="42" customFormat="1" ht="18.75" customHeight="1">
      <c r="B47" s="141" t="s">
        <v>272</v>
      </c>
      <c r="C47" s="230" t="s">
        <v>287</v>
      </c>
      <c r="E47" s="14"/>
      <c r="F47" s="14"/>
      <c r="G47" s="14"/>
      <c r="H47" s="14"/>
    </row>
    <row r="48" spans="1:20" s="37" customFormat="1" ht="18.75" customHeight="1">
      <c r="A48" s="38"/>
      <c r="B48" s="141" t="s">
        <v>231</v>
      </c>
      <c r="C48" s="230" t="s">
        <v>251</v>
      </c>
      <c r="E48" s="229"/>
      <c r="F48" s="229"/>
      <c r="G48" s="229"/>
      <c r="H48" s="229"/>
      <c r="I48" s="38"/>
      <c r="J48" s="38"/>
      <c r="K48" s="38"/>
      <c r="L48" s="38"/>
      <c r="M48" s="38"/>
      <c r="N48" s="38"/>
      <c r="O48" s="38"/>
      <c r="P48" s="38"/>
      <c r="Q48" s="38"/>
      <c r="R48" s="38"/>
      <c r="S48" s="38"/>
      <c r="T48" s="38"/>
    </row>
    <row r="49" spans="2:11" ht="12.75">
      <c r="B49" s="380"/>
      <c r="C49" s="360"/>
      <c r="D49" s="381"/>
      <c r="E49" s="382"/>
      <c r="F49" s="383"/>
      <c r="G49" s="384"/>
      <c r="H49" s="384"/>
      <c r="I49" s="384"/>
      <c r="J49" s="384"/>
      <c r="K49" s="384"/>
    </row>
    <row r="50" spans="2:11" ht="12.75">
      <c r="B50" s="384"/>
      <c r="C50" s="360"/>
      <c r="D50" s="385"/>
      <c r="E50" s="386"/>
      <c r="F50" s="383"/>
      <c r="G50" s="384"/>
      <c r="H50" s="384"/>
      <c r="I50" s="384"/>
      <c r="J50" s="384"/>
      <c r="K50" s="384"/>
    </row>
    <row r="51" spans="2:11" ht="12.75">
      <c r="B51" s="384"/>
      <c r="C51" s="360"/>
      <c r="D51" s="385"/>
      <c r="E51" s="386"/>
      <c r="F51" s="383"/>
      <c r="G51" s="384"/>
      <c r="H51" s="384"/>
      <c r="I51" s="384"/>
      <c r="J51" s="384"/>
      <c r="K51" s="384"/>
    </row>
    <row r="52" spans="2:11" ht="12.75">
      <c r="B52" s="384"/>
      <c r="C52" s="360"/>
      <c r="D52" s="385"/>
      <c r="E52" s="386"/>
      <c r="F52" s="383"/>
      <c r="G52" s="384"/>
      <c r="H52" s="384"/>
      <c r="I52" s="384"/>
      <c r="J52" s="384"/>
      <c r="K52" s="384"/>
    </row>
    <row r="53" spans="2:11" ht="12.75">
      <c r="B53" s="253" t="s">
        <v>255</v>
      </c>
      <c r="C53" s="257">
        <f>INPUTS!F12</f>
        <v>0</v>
      </c>
      <c r="D53" s="258">
        <f>INPUTS!F13</f>
        <v>0</v>
      </c>
      <c r="E53" s="387"/>
      <c r="F53" s="383"/>
      <c r="G53" s="384"/>
      <c r="H53" s="384"/>
      <c r="I53" s="384"/>
      <c r="J53" s="384"/>
      <c r="K53" s="384"/>
    </row>
    <row r="54" spans="2:11" ht="12.75">
      <c r="B54" s="384"/>
      <c r="C54" s="360"/>
      <c r="D54" s="385"/>
      <c r="E54" s="386"/>
      <c r="F54" s="383"/>
      <c r="G54" s="384"/>
      <c r="H54" s="384"/>
      <c r="I54" s="384"/>
      <c r="J54" s="384"/>
      <c r="K54" s="384"/>
    </row>
    <row r="55" spans="2:11" ht="12.75">
      <c r="B55" s="384"/>
      <c r="C55" s="360"/>
      <c r="D55" s="385"/>
      <c r="E55" s="386"/>
      <c r="F55" s="383"/>
      <c r="G55" s="384"/>
      <c r="H55" s="384"/>
      <c r="I55" s="384"/>
      <c r="J55" s="384"/>
      <c r="K55" s="384"/>
    </row>
    <row r="56" spans="2:11">
      <c r="B56" s="388"/>
    </row>
    <row r="57" spans="2:11">
      <c r="B57" s="388"/>
    </row>
    <row r="58" spans="2:11">
      <c r="B58" s="388"/>
    </row>
    <row r="59" spans="2:11">
      <c r="B59" s="388"/>
    </row>
  </sheetData>
  <mergeCells count="26">
    <mergeCell ref="H5:I10"/>
    <mergeCell ref="G9:G14"/>
    <mergeCell ref="E9:E13"/>
    <mergeCell ref="F9:F13"/>
    <mergeCell ref="B16:B17"/>
    <mergeCell ref="H16:H17"/>
    <mergeCell ref="B3:B4"/>
    <mergeCell ref="C3:D3"/>
    <mergeCell ref="E3:F3"/>
    <mergeCell ref="F16:G16"/>
    <mergeCell ref="G3:G4"/>
    <mergeCell ref="C9:D9"/>
    <mergeCell ref="E16:E17"/>
    <mergeCell ref="C16:D16"/>
    <mergeCell ref="H27:H28"/>
    <mergeCell ref="C29:D29"/>
    <mergeCell ref="F29:G29"/>
    <mergeCell ref="F24:G24"/>
    <mergeCell ref="C25:D25"/>
    <mergeCell ref="C24:D24"/>
    <mergeCell ref="F25:G25"/>
    <mergeCell ref="B27:B28"/>
    <mergeCell ref="C27:D27"/>
    <mergeCell ref="E27:E28"/>
    <mergeCell ref="F27:G27"/>
    <mergeCell ref="C44:D44"/>
  </mergeCells>
  <phoneticPr fontId="0" type="noConversion"/>
  <conditionalFormatting sqref="C4:C8 C10:C14 E4:E14 C16:E25 C27:E33 B36:F36 B40:F40">
    <cfRule type="expression" dxfId="18" priority="40">
      <formula>$C$53=0</formula>
    </cfRule>
  </conditionalFormatting>
  <conditionalFormatting sqref="D5:D8 D10:D13 F4:F14 F16:H22 F27:H29 B37:E37 B41:F41 F23:G25 F30:G33">
    <cfRule type="expression" dxfId="17" priority="41">
      <formula>$D$53=0</formula>
    </cfRule>
  </conditionalFormatting>
  <conditionalFormatting sqref="H5:I10">
    <cfRule type="expression" dxfId="16" priority="6">
      <formula>SUM($C$53:$D$53)=0</formula>
    </cfRule>
  </conditionalFormatting>
  <conditionalFormatting sqref="H5 F5 F7 F8 F22:G22">
    <cfRule type="expression" dxfId="15" priority="8">
      <formula>$F$2="error"</formula>
    </cfRule>
  </conditionalFormatting>
  <conditionalFormatting sqref="H5 E5 E7 E8 C22:D22">
    <cfRule type="expression" dxfId="14" priority="7">
      <formula>$E$2="error"</formula>
    </cfRule>
  </conditionalFormatting>
  <conditionalFormatting sqref="D4">
    <cfRule type="expression" dxfId="13" priority="5">
      <formula>$C$53=0</formula>
    </cfRule>
  </conditionalFormatting>
  <conditionalFormatting sqref="D14">
    <cfRule type="expression" dxfId="12" priority="4">
      <formula>$C$53=0</formula>
    </cfRule>
  </conditionalFormatting>
  <conditionalFormatting sqref="H23:H25">
    <cfRule type="expression" dxfId="11" priority="3">
      <formula>$C$53=0</formula>
    </cfRule>
  </conditionalFormatting>
  <conditionalFormatting sqref="H30:H33">
    <cfRule type="expression" dxfId="10" priority="2">
      <formula>$C$53=0</formula>
    </cfRule>
  </conditionalFormatting>
  <conditionalFormatting sqref="F37">
    <cfRule type="expression" dxfId="9" priority="1">
      <formula>$C$53=0</formula>
    </cfRule>
  </conditionalFormatting>
  <dataValidations disablePrompts="1" count="4">
    <dataValidation type="list" allowBlank="1" showInputMessage="1" showErrorMessage="1" error="Please select a choice (steam generator, boiler based or boilerless) from the pull-down list." sqref="F18:G18 D18">
      <formula1>"steam generator, boiler based, boilerless"</formula1>
    </dataValidation>
    <dataValidation type="list" allowBlank="1" showInputMessage="1" showErrorMessage="1" error="Please select a choice (steam generator or boiler based) from the pull-down list." sqref="C18">
      <formula1>"steam generator, boiler based"</formula1>
    </dataValidation>
    <dataValidation allowBlank="1" showInputMessage="1" showErrorMessage="1" prompt="In continuous steam or constant operation mode, rather than timed cooking, the energy and water consumption are the same regardless of the amount of food cooked.  Most models let the user choose the operating mode." sqref="G20"/>
    <dataValidation allowBlank="1" showInputMessage="1" showErrorMessage="1" prompt="In continuous steam or constant operation mode, rather than timed cooking, the energy and water consumption are the same regardless of the amount of food cooked.  Most models let the user choose the operating mode." sqref="B20:D20 F20"/>
  </dataValidations>
  <hyperlinks>
    <hyperlink ref="C44:D44" r:id="rId1" display="- ENERGY STAR specification"/>
  </hyperlinks>
  <printOptions horizontalCentered="1"/>
  <pageMargins left="0.5" right="0.5" top="0.5" bottom="0.5" header="0.5" footer="0.25"/>
  <pageSetup orientation="landscape"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P34"/>
  <sheetViews>
    <sheetView showGridLines="0" zoomScaleNormal="100" zoomScaleSheetLayoutView="85" workbookViewId="0">
      <selection activeCell="B3" sqref="B3:C3"/>
    </sheetView>
  </sheetViews>
  <sheetFormatPr defaultColWidth="15" defaultRowHeight="12"/>
  <cols>
    <col min="1" max="1" width="3" style="379" customWidth="1"/>
    <col min="2" max="3" width="14.7109375" style="389" customWidth="1"/>
    <col min="4" max="4" width="14.7109375" style="388" customWidth="1"/>
    <col min="5" max="5" width="14.7109375" style="360" customWidth="1"/>
    <col min="6" max="9" width="14.7109375" style="359" customWidth="1"/>
    <col min="10" max="16" width="13.85546875" style="359" customWidth="1"/>
    <col min="17" max="26" width="13.85546875" style="360" customWidth="1"/>
    <col min="27" max="16384" width="15" style="360"/>
  </cols>
  <sheetData>
    <row r="1" spans="1:16" s="223" customFormat="1" ht="27" customHeight="1">
      <c r="A1" s="122" t="s">
        <v>341</v>
      </c>
      <c r="B1" s="221"/>
      <c r="C1" s="221"/>
      <c r="D1" s="222"/>
      <c r="E1" s="222"/>
      <c r="K1" s="340"/>
    </row>
    <row r="2" spans="1:16" s="54" customFormat="1" ht="16.5" customHeight="1">
      <c r="A2" s="41" t="s">
        <v>264</v>
      </c>
      <c r="B2" s="224"/>
      <c r="C2" s="224"/>
      <c r="D2" s="391"/>
      <c r="E2" s="517"/>
      <c r="F2" s="517"/>
      <c r="G2" s="391"/>
      <c r="H2" s="517"/>
      <c r="I2" s="517"/>
      <c r="J2" s="350"/>
      <c r="K2" s="351"/>
      <c r="L2" s="352"/>
      <c r="M2" s="353"/>
    </row>
    <row r="3" spans="1:16" s="54" customFormat="1" ht="12.75" customHeight="1">
      <c r="A3" s="41"/>
      <c r="B3" s="857"/>
      <c r="C3" s="858"/>
      <c r="D3" s="519" t="s">
        <v>223</v>
      </c>
      <c r="E3" s="519" t="s">
        <v>222</v>
      </c>
      <c r="F3" s="74"/>
      <c r="H3" s="535"/>
      <c r="I3" s="351"/>
      <c r="L3" s="352"/>
      <c r="M3" s="353"/>
    </row>
    <row r="4" spans="1:16" s="223" customFormat="1" ht="12" customHeight="1">
      <c r="A4" s="122"/>
      <c r="B4" s="808" t="s">
        <v>321</v>
      </c>
      <c r="C4" s="859"/>
      <c r="D4" s="504">
        <v>1.28</v>
      </c>
      <c r="E4" s="505" t="e">
        <f>INPUTS!#REF!</f>
        <v>#REF!</v>
      </c>
      <c r="F4" s="392" t="s">
        <v>320</v>
      </c>
      <c r="G4" s="503"/>
      <c r="H4" s="503"/>
      <c r="I4" s="503"/>
      <c r="J4" s="350"/>
    </row>
    <row r="5" spans="1:16" s="223" customFormat="1" ht="12" customHeight="1">
      <c r="A5" s="122"/>
      <c r="B5" s="808" t="s">
        <v>322</v>
      </c>
      <c r="C5" s="859"/>
      <c r="D5" s="522">
        <v>64</v>
      </c>
      <c r="E5" s="74" t="e">
        <f>INPUTS!#REF!</f>
        <v>#REF!</v>
      </c>
      <c r="F5" s="80" t="s">
        <v>103</v>
      </c>
    </row>
    <row r="6" spans="1:16" s="223" customFormat="1" ht="12" customHeight="1">
      <c r="A6" s="122"/>
      <c r="B6" s="808" t="s">
        <v>329</v>
      </c>
      <c r="C6" s="859"/>
      <c r="D6" s="241">
        <v>1</v>
      </c>
      <c r="E6" s="241" t="e">
        <f>INPUTS!#REF!</f>
        <v>#REF!</v>
      </c>
      <c r="F6" s="80"/>
    </row>
    <row r="7" spans="1:16" s="223" customFormat="1" ht="12" customHeight="1">
      <c r="A7" s="122"/>
      <c r="B7" s="808" t="s">
        <v>337</v>
      </c>
      <c r="C7" s="859"/>
      <c r="D7" s="534" t="s">
        <v>136</v>
      </c>
      <c r="E7" s="241" t="e">
        <f>INPUTS!#REF!</f>
        <v>#REF!</v>
      </c>
      <c r="F7" s="80"/>
    </row>
    <row r="8" spans="1:16" s="223" customFormat="1" ht="12" customHeight="1">
      <c r="A8" s="122"/>
      <c r="B8" s="808" t="s">
        <v>174</v>
      </c>
      <c r="C8" s="859"/>
      <c r="D8" s="308">
        <v>0</v>
      </c>
      <c r="E8" s="237" t="e">
        <f>INPUTS!#REF!</f>
        <v>#REF!</v>
      </c>
      <c r="F8" s="74"/>
    </row>
    <row r="9" spans="1:16" s="54" customFormat="1" ht="28.5" customHeight="1">
      <c r="A9" s="41" t="s">
        <v>276</v>
      </c>
      <c r="B9" s="224"/>
      <c r="C9" s="224"/>
      <c r="F9" s="347"/>
      <c r="G9" s="348"/>
      <c r="H9" s="349"/>
      <c r="I9" s="232"/>
      <c r="J9" s="350"/>
      <c r="K9" s="351"/>
      <c r="L9" s="352"/>
      <c r="M9" s="353"/>
    </row>
    <row r="10" spans="1:16" ht="24">
      <c r="A10" s="342"/>
      <c r="B10" s="808" t="s">
        <v>319</v>
      </c>
      <c r="C10" s="859"/>
      <c r="D10" s="506">
        <v>1.6</v>
      </c>
      <c r="E10" s="392" t="s">
        <v>320</v>
      </c>
      <c r="F10" s="526"/>
      <c r="G10" s="526"/>
      <c r="H10" s="526"/>
      <c r="I10" s="526"/>
      <c r="J10" s="526"/>
      <c r="K10" s="370"/>
      <c r="L10" s="373"/>
      <c r="P10" s="360"/>
    </row>
    <row r="11" spans="1:16" ht="11.65" customHeight="1">
      <c r="A11" s="342"/>
      <c r="B11" s="860" t="s">
        <v>332</v>
      </c>
      <c r="C11" s="536" t="s">
        <v>69</v>
      </c>
      <c r="D11" s="462">
        <v>0.98</v>
      </c>
      <c r="E11" s="392"/>
      <c r="F11" s="526"/>
      <c r="G11" s="526"/>
      <c r="H11" s="526"/>
      <c r="I11" s="526"/>
      <c r="J11" s="526"/>
      <c r="K11" s="370"/>
      <c r="L11" s="373"/>
      <c r="P11" s="360"/>
    </row>
    <row r="12" spans="1:16" ht="11.65" customHeight="1">
      <c r="A12" s="342"/>
      <c r="B12" s="861"/>
      <c r="C12" s="537" t="s">
        <v>108</v>
      </c>
      <c r="D12" s="462">
        <v>0.8</v>
      </c>
      <c r="E12" s="392"/>
      <c r="F12" s="526"/>
      <c r="G12" s="531"/>
      <c r="H12" s="538"/>
      <c r="I12" s="539"/>
      <c r="J12" s="540"/>
      <c r="K12" s="370"/>
      <c r="L12" s="373"/>
      <c r="P12" s="360"/>
    </row>
    <row r="13" spans="1:16" ht="13.5">
      <c r="A13" s="342"/>
      <c r="B13" s="808" t="s">
        <v>333</v>
      </c>
      <c r="C13" s="859"/>
      <c r="D13" s="523">
        <v>70</v>
      </c>
      <c r="E13" s="392" t="s">
        <v>334</v>
      </c>
      <c r="F13" s="526"/>
      <c r="G13" s="531"/>
      <c r="H13" s="538"/>
      <c r="I13" s="539"/>
      <c r="J13" s="540"/>
      <c r="K13" s="370"/>
      <c r="L13" s="373"/>
      <c r="P13" s="360"/>
    </row>
    <row r="14" spans="1:16" ht="13.5">
      <c r="A14" s="342"/>
      <c r="B14" s="694" t="s">
        <v>208</v>
      </c>
      <c r="C14" s="712"/>
      <c r="D14" s="532">
        <v>1</v>
      </c>
      <c r="E14" s="392" t="s">
        <v>335</v>
      </c>
      <c r="F14" s="526"/>
      <c r="G14" s="531"/>
      <c r="H14" s="538"/>
      <c r="I14" s="539"/>
      <c r="J14" s="540"/>
      <c r="K14" s="370"/>
      <c r="L14" s="373"/>
      <c r="P14" s="360"/>
    </row>
    <row r="15" spans="1:16" ht="12.75">
      <c r="A15" s="342"/>
      <c r="B15" s="694" t="s">
        <v>213</v>
      </c>
      <c r="C15" s="712"/>
      <c r="D15" s="532">
        <f>61.4/7.48</f>
        <v>8.2085561497326189</v>
      </c>
      <c r="E15" s="392" t="s">
        <v>209</v>
      </c>
      <c r="F15" s="526"/>
      <c r="G15" s="531"/>
      <c r="H15" s="538"/>
      <c r="I15" s="539"/>
      <c r="J15" s="540"/>
      <c r="K15" s="370"/>
      <c r="L15" s="373"/>
      <c r="P15" s="360"/>
    </row>
    <row r="16" spans="1:16" ht="12.75">
      <c r="A16" s="342"/>
      <c r="B16" s="808" t="s">
        <v>220</v>
      </c>
      <c r="C16" s="859"/>
      <c r="D16" s="523">
        <v>5</v>
      </c>
      <c r="E16" s="80" t="s">
        <v>90</v>
      </c>
      <c r="F16" s="526"/>
      <c r="G16" s="531"/>
      <c r="H16" s="538"/>
      <c r="I16" s="539"/>
      <c r="J16" s="540"/>
      <c r="K16" s="527"/>
      <c r="P16" s="360"/>
    </row>
    <row r="17" spans="1:16" ht="12.75">
      <c r="A17" s="342"/>
      <c r="B17" s="808" t="s">
        <v>187</v>
      </c>
      <c r="C17" s="859"/>
      <c r="D17" s="523">
        <v>365</v>
      </c>
      <c r="E17" s="74"/>
      <c r="F17" s="526"/>
      <c r="G17" s="531"/>
      <c r="H17" s="538"/>
      <c r="I17" s="539"/>
      <c r="J17" s="540"/>
      <c r="K17" s="527"/>
      <c r="P17" s="360"/>
    </row>
    <row r="18" spans="1:16" s="54" customFormat="1" ht="28.5" customHeight="1">
      <c r="A18" s="41" t="s">
        <v>318</v>
      </c>
      <c r="B18" s="224"/>
      <c r="C18" s="224"/>
      <c r="D18" s="137"/>
      <c r="E18" s="135"/>
      <c r="F18" s="4"/>
      <c r="G18" s="515"/>
      <c r="H18" s="541"/>
      <c r="I18" s="541"/>
      <c r="J18" s="542"/>
      <c r="K18" s="528"/>
      <c r="L18" s="3"/>
    </row>
    <row r="19" spans="1:16" s="341" customFormat="1">
      <c r="A19" s="342"/>
      <c r="B19" s="518" t="s">
        <v>87</v>
      </c>
      <c r="C19" s="518" t="s">
        <v>338</v>
      </c>
      <c r="D19" s="518" t="s">
        <v>89</v>
      </c>
      <c r="E19" s="236"/>
      <c r="F19" s="529"/>
      <c r="G19" s="515"/>
      <c r="H19" s="541"/>
      <c r="I19" s="541"/>
      <c r="J19" s="542"/>
      <c r="K19" s="530"/>
      <c r="L19" s="342"/>
      <c r="M19" s="342"/>
      <c r="N19" s="342"/>
      <c r="O19" s="342"/>
      <c r="P19" s="342"/>
    </row>
    <row r="20" spans="1:16" s="341" customFormat="1" ht="12.75" customHeight="1">
      <c r="A20" s="376"/>
      <c r="B20" s="521" t="e">
        <f>D10*E5*D17</f>
        <v>#REF!</v>
      </c>
      <c r="C20" s="521" t="e">
        <f>E4*E5*D17</f>
        <v>#REF!</v>
      </c>
      <c r="D20" s="521" t="e">
        <f>B20-C20</f>
        <v>#REF!</v>
      </c>
      <c r="E20" s="236" t="s">
        <v>180</v>
      </c>
      <c r="F20" s="529"/>
      <c r="G20" s="529"/>
      <c r="H20" s="525"/>
      <c r="I20" s="525"/>
      <c r="J20" s="530"/>
      <c r="K20" s="530"/>
      <c r="L20" s="342"/>
      <c r="M20" s="342"/>
      <c r="N20" s="342"/>
      <c r="O20" s="342"/>
      <c r="P20" s="342"/>
    </row>
    <row r="21" spans="1:16" s="54" customFormat="1" ht="28.5" customHeight="1">
      <c r="A21" s="41" t="s">
        <v>336</v>
      </c>
      <c r="B21" s="224"/>
      <c r="C21" s="224"/>
      <c r="D21" s="137"/>
      <c r="E21" s="135"/>
      <c r="F21" s="4"/>
      <c r="G21" s="515"/>
      <c r="H21" s="541"/>
      <c r="I21" s="541"/>
      <c r="J21" s="542"/>
      <c r="K21" s="528"/>
      <c r="L21" s="3"/>
    </row>
    <row r="22" spans="1:16" s="341" customFormat="1">
      <c r="A22" s="342"/>
      <c r="B22" s="76"/>
      <c r="C22" s="518" t="s">
        <v>87</v>
      </c>
      <c r="D22" s="543" t="s">
        <v>338</v>
      </c>
      <c r="E22" s="518" t="s">
        <v>89</v>
      </c>
      <c r="F22" s="236"/>
      <c r="G22" s="515"/>
      <c r="H22" s="541"/>
      <c r="I22" s="541"/>
      <c r="J22" s="542"/>
      <c r="K22" s="530"/>
      <c r="L22" s="342"/>
      <c r="M22" s="342"/>
      <c r="N22" s="342"/>
      <c r="O22" s="342"/>
      <c r="P22" s="342"/>
    </row>
    <row r="23" spans="1:16" s="341" customFormat="1" ht="12.75" customHeight="1">
      <c r="A23" s="376"/>
      <c r="B23" s="76" t="s">
        <v>69</v>
      </c>
      <c r="C23" s="521" t="e">
        <f>IF(E7="electric",E6*D13*D14*D15/D11/'General Assumptions'!C63*B20,0)</f>
        <v>#REF!</v>
      </c>
      <c r="D23" s="521" t="e">
        <f>IF(E7="electric",E6*D13*D14*D15/D11/'General Assumptions'!C63*C20,0)</f>
        <v>#REF!</v>
      </c>
      <c r="E23" s="521" t="e">
        <f>C23-D23</f>
        <v>#REF!</v>
      </c>
      <c r="F23" s="236" t="s">
        <v>97</v>
      </c>
      <c r="G23" s="529"/>
      <c r="H23" s="525"/>
      <c r="I23" s="525"/>
      <c r="J23" s="530"/>
      <c r="K23" s="530"/>
      <c r="L23" s="342"/>
      <c r="M23" s="342"/>
      <c r="N23" s="342"/>
      <c r="O23" s="342"/>
      <c r="P23" s="342"/>
    </row>
    <row r="24" spans="1:16" s="341" customFormat="1" ht="12.75" customHeight="1">
      <c r="A24" s="376"/>
      <c r="B24" s="76" t="s">
        <v>108</v>
      </c>
      <c r="C24" s="322" t="e">
        <f>IF(E7="natural gas",E6*D13*D14*D15/D12/'General Assumptions'!C62*B20,0)</f>
        <v>#REF!</v>
      </c>
      <c r="D24" s="322" t="e">
        <f>IF(E7="natural gas",E6*D13*D14*D15/D12/'General Assumptions'!C62*C20,0)</f>
        <v>#REF!</v>
      </c>
      <c r="E24" s="322" t="e">
        <f>C24-D24</f>
        <v>#REF!</v>
      </c>
      <c r="F24" s="520" t="s">
        <v>124</v>
      </c>
      <c r="G24" s="529"/>
      <c r="H24" s="525"/>
      <c r="I24" s="525"/>
      <c r="J24" s="530"/>
      <c r="K24" s="530"/>
      <c r="L24" s="342"/>
      <c r="M24" s="342"/>
      <c r="N24" s="342"/>
      <c r="O24" s="342"/>
      <c r="P24" s="342"/>
    </row>
    <row r="25" spans="1:16" s="223" customFormat="1" ht="21" customHeight="1">
      <c r="A25" s="227"/>
      <c r="B25" s="228"/>
      <c r="C25" s="228"/>
      <c r="D25" s="231"/>
      <c r="E25" s="231"/>
      <c r="F25" s="227"/>
      <c r="G25" s="227"/>
      <c r="H25" s="227"/>
      <c r="I25" s="227"/>
      <c r="J25" s="227"/>
      <c r="K25" s="227"/>
      <c r="L25" s="377"/>
    </row>
    <row r="26" spans="1:16" s="54" customFormat="1" ht="21" customHeight="1">
      <c r="A26" s="36" t="s">
        <v>86</v>
      </c>
      <c r="B26" s="123"/>
      <c r="C26" s="123"/>
      <c r="D26" s="124"/>
      <c r="E26" s="124"/>
      <c r="L26" s="3"/>
    </row>
    <row r="27" spans="1:16" s="37" customFormat="1" ht="12.75" customHeight="1">
      <c r="B27" s="141" t="s">
        <v>125</v>
      </c>
      <c r="C27" s="141"/>
      <c r="D27" s="727" t="s">
        <v>323</v>
      </c>
      <c r="E27" s="667"/>
      <c r="G27" s="229"/>
      <c r="J27" s="38"/>
      <c r="K27" s="38"/>
      <c r="L27" s="38"/>
      <c r="M27" s="38"/>
      <c r="N27" s="38"/>
      <c r="O27" s="38"/>
      <c r="P27" s="38"/>
    </row>
    <row r="28" spans="1:16" s="37" customFormat="1" ht="12" customHeight="1">
      <c r="A28" s="38"/>
      <c r="B28" s="287"/>
      <c r="C28" s="287"/>
      <c r="D28" s="230" t="s">
        <v>330</v>
      </c>
      <c r="E28" s="507"/>
      <c r="G28" s="38"/>
      <c r="J28" s="38"/>
      <c r="K28" s="38"/>
      <c r="L28" s="38"/>
      <c r="M28" s="38"/>
      <c r="N28" s="38"/>
      <c r="O28" s="38"/>
      <c r="P28" s="38"/>
    </row>
    <row r="29" spans="1:16" s="39" customFormat="1" ht="18.75" customHeight="1">
      <c r="B29" s="141" t="s">
        <v>331</v>
      </c>
      <c r="C29" s="141"/>
      <c r="D29" s="230" t="s">
        <v>325</v>
      </c>
      <c r="E29" s="40"/>
      <c r="G29" s="40"/>
      <c r="J29" s="378"/>
      <c r="K29" s="378"/>
      <c r="L29" s="378"/>
      <c r="M29" s="378"/>
      <c r="N29" s="378"/>
      <c r="O29" s="378"/>
    </row>
    <row r="30" spans="1:16" s="42" customFormat="1" ht="18.75" customHeight="1">
      <c r="B30" s="141" t="s">
        <v>272</v>
      </c>
      <c r="C30" s="141"/>
      <c r="D30" s="230" t="s">
        <v>324</v>
      </c>
      <c r="E30" s="14"/>
      <c r="G30" s="14"/>
    </row>
    <row r="34" spans="2:6" ht="12.75">
      <c r="B34" s="253" t="s">
        <v>257</v>
      </c>
      <c r="C34" s="253"/>
      <c r="D34" s="516" t="e">
        <f>INPUTS!#REF!</f>
        <v>#REF!</v>
      </c>
      <c r="E34" s="258"/>
      <c r="F34" s="258"/>
    </row>
  </sheetData>
  <sheetProtection sheet="1" objects="1" scenarios="1"/>
  <mergeCells count="14">
    <mergeCell ref="B11:B12"/>
    <mergeCell ref="B13:C13"/>
    <mergeCell ref="B14:C14"/>
    <mergeCell ref="B15:C15"/>
    <mergeCell ref="D27:E27"/>
    <mergeCell ref="B16:C16"/>
    <mergeCell ref="B17:C17"/>
    <mergeCell ref="B3:C3"/>
    <mergeCell ref="B4:C4"/>
    <mergeCell ref="B5:C5"/>
    <mergeCell ref="B8:C8"/>
    <mergeCell ref="B10:C10"/>
    <mergeCell ref="B6:C6"/>
    <mergeCell ref="B7:C7"/>
  </mergeCells>
  <conditionalFormatting sqref="B20:E20 D16:E17 C23:F23 C24:F24">
    <cfRule type="expression" dxfId="8" priority="9">
      <formula>$D$34=0</formula>
    </cfRule>
  </conditionalFormatting>
  <conditionalFormatting sqref="E31">
    <cfRule type="expression" dxfId="7" priority="10">
      <formula>$E$34=0</formula>
    </cfRule>
  </conditionalFormatting>
  <conditionalFormatting sqref="D4:F8 D10:E13">
    <cfRule type="expression" dxfId="6" priority="8">
      <formula>$D$34=0</formula>
    </cfRule>
  </conditionalFormatting>
  <conditionalFormatting sqref="F8">
    <cfRule type="expression" dxfId="5" priority="7">
      <formula>$D$34=0</formula>
    </cfRule>
  </conditionalFormatting>
  <conditionalFormatting sqref="F3">
    <cfRule type="expression" dxfId="4" priority="6">
      <formula>$D$34=0</formula>
    </cfRule>
  </conditionalFormatting>
  <conditionalFormatting sqref="D14">
    <cfRule type="expression" dxfId="3" priority="5">
      <formula>$D$34=0</formula>
    </cfRule>
  </conditionalFormatting>
  <conditionalFormatting sqref="D15">
    <cfRule type="expression" dxfId="2" priority="4">
      <formula>$D$34=0</formula>
    </cfRule>
  </conditionalFormatting>
  <conditionalFormatting sqref="E14">
    <cfRule type="expression" dxfId="1" priority="3">
      <formula>$D$34=0</formula>
    </cfRule>
  </conditionalFormatting>
  <conditionalFormatting sqref="E15">
    <cfRule type="expression" dxfId="0" priority="2">
      <formula>$D$34=0</formula>
    </cfRule>
  </conditionalFormatting>
  <dataValidations disablePrompts="1" count="1">
    <dataValidation type="decimal" allowBlank="1" error="Volume must be between 1 and 100." sqref="G4:I4">
      <formula1>1</formula1>
      <formula2>100</formula2>
    </dataValidation>
  </dataValidations>
  <hyperlinks>
    <hyperlink ref="D27:E27" r:id="rId1" display="- EPA WaterSense specification"/>
  </hyperlinks>
  <printOptions horizontalCentered="1"/>
  <pageMargins left="0.5" right="0.5" top="0.5" bottom="0.5" header="0.5" footer="0.25"/>
  <pageSetup orientation="landscape"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0" tint="-0.34998626667073579"/>
    <pageSetUpPr fitToPage="1"/>
  </sheetPr>
  <dimension ref="A1:O79"/>
  <sheetViews>
    <sheetView showGridLines="0" zoomScaleNormal="100" workbookViewId="0">
      <selection activeCell="B6" sqref="B6"/>
    </sheetView>
  </sheetViews>
  <sheetFormatPr defaultColWidth="14.28515625" defaultRowHeight="12.75" customHeight="1"/>
  <cols>
    <col min="1" max="1" width="3.5703125" style="132" customWidth="1"/>
    <col min="2" max="2" width="19.7109375" style="123" customWidth="1"/>
    <col min="3" max="3" width="14.28515625" style="124" customWidth="1"/>
    <col min="4" max="4" width="17.140625" style="124" customWidth="1"/>
    <col min="5" max="16384" width="14.28515625" style="54"/>
  </cols>
  <sheetData>
    <row r="1" spans="1:9" ht="30" customHeight="1">
      <c r="A1" s="122" t="s">
        <v>263</v>
      </c>
      <c r="I1" s="292"/>
    </row>
    <row r="2" spans="1:9" ht="23.25" customHeight="1">
      <c r="A2" s="41" t="s">
        <v>267</v>
      </c>
      <c r="C2" s="137"/>
      <c r="D2" s="135"/>
      <c r="E2" s="4"/>
      <c r="G2" s="3"/>
      <c r="H2" s="3"/>
      <c r="I2" s="3"/>
    </row>
    <row r="3" spans="1:9" ht="12.75" customHeight="1">
      <c r="A3" s="5"/>
      <c r="B3" s="10" t="s">
        <v>5</v>
      </c>
      <c r="C3" s="113">
        <v>1</v>
      </c>
      <c r="D3" s="114" t="str">
        <f>VLOOKUP($C$3,$A$7:$D$58,2)</f>
        <v>U.S. average</v>
      </c>
      <c r="E3" s="11"/>
      <c r="G3" s="3"/>
      <c r="H3" s="3"/>
      <c r="I3" s="3"/>
    </row>
    <row r="4" spans="1:9" ht="12.75" customHeight="1">
      <c r="A4" s="5"/>
      <c r="B4" s="125" t="s">
        <v>243</v>
      </c>
      <c r="C4" s="115">
        <f>VLOOKUP($C$3,$A$7:$D$58,3)</f>
        <v>9.6199999999999994E-2</v>
      </c>
      <c r="D4" s="90" t="s">
        <v>241</v>
      </c>
      <c r="E4" s="11"/>
      <c r="G4" s="3"/>
      <c r="H4" s="3"/>
      <c r="I4" s="3"/>
    </row>
    <row r="5" spans="1:9" ht="12.75" customHeight="1">
      <c r="A5" s="5"/>
      <c r="B5" s="126" t="s">
        <v>224</v>
      </c>
      <c r="C5" s="116">
        <v>0</v>
      </c>
      <c r="D5" s="91" t="s">
        <v>242</v>
      </c>
      <c r="E5" s="11"/>
      <c r="G5" s="3"/>
      <c r="H5" s="3"/>
      <c r="I5" s="3"/>
    </row>
    <row r="6" spans="1:9" ht="36">
      <c r="A6" s="5"/>
      <c r="B6" s="127"/>
      <c r="C6" s="128" t="s">
        <v>82</v>
      </c>
      <c r="D6" s="129"/>
      <c r="E6" s="11"/>
      <c r="G6" s="3"/>
      <c r="H6" s="3"/>
      <c r="I6" s="3"/>
    </row>
    <row r="7" spans="1:9" ht="12.75" customHeight="1">
      <c r="A7" s="275">
        <v>1</v>
      </c>
      <c r="B7" s="130" t="s">
        <v>57</v>
      </c>
      <c r="C7" s="131">
        <v>9.6199999999999994E-2</v>
      </c>
      <c r="D7" s="259"/>
      <c r="E7" s="133"/>
    </row>
    <row r="8" spans="1:9" ht="12.75" customHeight="1">
      <c r="A8" s="275">
        <f>A7+1</f>
        <v>2</v>
      </c>
      <c r="B8" s="130" t="s">
        <v>6</v>
      </c>
      <c r="C8" s="131">
        <v>0.10580000000000001</v>
      </c>
      <c r="D8" s="259"/>
      <c r="E8" s="264"/>
    </row>
    <row r="9" spans="1:9" ht="12.75" customHeight="1">
      <c r="A9" s="275">
        <f t="shared" ref="A9:A58" si="0">A8+1</f>
        <v>3</v>
      </c>
      <c r="B9" s="130" t="s">
        <v>7</v>
      </c>
      <c r="C9" s="131">
        <v>0.1479</v>
      </c>
      <c r="D9" s="259"/>
      <c r="E9" s="264"/>
      <c r="F9" s="3"/>
      <c r="G9" s="3"/>
    </row>
    <row r="10" spans="1:9" ht="12.75" customHeight="1">
      <c r="A10" s="275">
        <f t="shared" si="0"/>
        <v>4</v>
      </c>
      <c r="B10" s="130" t="s">
        <v>8</v>
      </c>
      <c r="C10" s="131">
        <v>9.5399999999999985E-2</v>
      </c>
      <c r="D10" s="259"/>
      <c r="E10" s="264"/>
      <c r="F10" s="3"/>
      <c r="G10" s="3"/>
    </row>
    <row r="11" spans="1:9" ht="12.75" customHeight="1">
      <c r="A11" s="275">
        <f t="shared" si="0"/>
        <v>5</v>
      </c>
      <c r="B11" s="130" t="s">
        <v>9</v>
      </c>
      <c r="C11" s="131">
        <v>7.6799999999999993E-2</v>
      </c>
      <c r="D11" s="259"/>
      <c r="E11" s="264"/>
      <c r="F11" s="3"/>
      <c r="G11" s="3"/>
    </row>
    <row r="12" spans="1:9" ht="12.75" customHeight="1">
      <c r="A12" s="275">
        <f t="shared" si="0"/>
        <v>6</v>
      </c>
      <c r="B12" s="130" t="s">
        <v>10</v>
      </c>
      <c r="C12" s="131">
        <v>0.13600000000000001</v>
      </c>
      <c r="D12" s="259"/>
      <c r="E12" s="264"/>
      <c r="F12" s="3"/>
      <c r="G12" s="3"/>
    </row>
    <row r="13" spans="1:9" ht="12.75" customHeight="1">
      <c r="A13" s="275">
        <f t="shared" si="0"/>
        <v>7</v>
      </c>
      <c r="B13" s="130" t="s">
        <v>11</v>
      </c>
      <c r="C13" s="131">
        <v>9.3399999999999997E-2</v>
      </c>
      <c r="D13" s="259"/>
      <c r="E13" s="264"/>
      <c r="F13" s="3"/>
      <c r="G13" s="3"/>
    </row>
    <row r="14" spans="1:9" ht="12.75" customHeight="1">
      <c r="A14" s="275">
        <f t="shared" si="0"/>
        <v>8</v>
      </c>
      <c r="B14" s="130" t="s">
        <v>12</v>
      </c>
      <c r="C14" s="131">
        <v>0.14699999999999999</v>
      </c>
      <c r="D14" s="259"/>
      <c r="E14" s="264"/>
      <c r="F14" s="3"/>
      <c r="G14" s="3"/>
    </row>
    <row r="15" spans="1:9" ht="12.75" customHeight="1">
      <c r="A15" s="275">
        <f t="shared" si="0"/>
        <v>9</v>
      </c>
      <c r="B15" s="130" t="s">
        <v>13</v>
      </c>
      <c r="C15" s="131">
        <v>0.1011</v>
      </c>
      <c r="D15" s="259"/>
      <c r="E15" s="264"/>
      <c r="F15" s="3"/>
      <c r="G15" s="3"/>
    </row>
    <row r="16" spans="1:9" ht="12.75" customHeight="1">
      <c r="A16" s="275">
        <f t="shared" si="0"/>
        <v>10</v>
      </c>
      <c r="B16" s="130" t="s">
        <v>247</v>
      </c>
      <c r="C16" s="131">
        <v>0.12</v>
      </c>
      <c r="D16" s="259"/>
      <c r="E16" s="264"/>
      <c r="F16" s="3"/>
    </row>
    <row r="17" spans="1:7" ht="12.75" customHeight="1">
      <c r="A17" s="275">
        <f t="shared" si="0"/>
        <v>11</v>
      </c>
      <c r="B17" s="130" t="s">
        <v>14</v>
      </c>
      <c r="C17" s="131">
        <v>9.7599999999999992E-2</v>
      </c>
      <c r="D17" s="259"/>
      <c r="E17" s="264"/>
      <c r="F17" s="3"/>
      <c r="G17" s="3"/>
    </row>
    <row r="18" spans="1:7" ht="12.75" customHeight="1">
      <c r="A18" s="275">
        <f t="shared" si="0"/>
        <v>12</v>
      </c>
      <c r="B18" s="130" t="s">
        <v>15</v>
      </c>
      <c r="C18" s="131">
        <v>9.4700000000000006E-2</v>
      </c>
      <c r="D18" s="259"/>
      <c r="E18" s="264"/>
      <c r="F18" s="3"/>
      <c r="G18" s="3"/>
    </row>
    <row r="19" spans="1:7" ht="12.75" customHeight="1">
      <c r="A19" s="275">
        <f t="shared" si="0"/>
        <v>13</v>
      </c>
      <c r="B19" s="130" t="s">
        <v>16</v>
      </c>
      <c r="C19" s="131">
        <v>0.3483</v>
      </c>
      <c r="D19" s="259"/>
      <c r="E19" s="264"/>
      <c r="F19" s="3"/>
      <c r="G19" s="3"/>
    </row>
    <row r="20" spans="1:7" ht="12.75" customHeight="1">
      <c r="A20" s="275">
        <f t="shared" si="0"/>
        <v>14</v>
      </c>
      <c r="B20" s="130" t="s">
        <v>17</v>
      </c>
      <c r="C20" s="131">
        <v>6.83E-2</v>
      </c>
      <c r="D20" s="259"/>
      <c r="E20" s="264"/>
      <c r="F20" s="3"/>
      <c r="G20" s="3"/>
    </row>
    <row r="21" spans="1:7" ht="12.75" customHeight="1">
      <c r="A21" s="275">
        <f t="shared" si="0"/>
        <v>15</v>
      </c>
      <c r="B21" s="130" t="s">
        <v>18</v>
      </c>
      <c r="C21" s="131">
        <v>8.1900000000000001E-2</v>
      </c>
      <c r="D21" s="259"/>
      <c r="E21" s="264"/>
      <c r="F21" s="3"/>
      <c r="G21" s="3"/>
    </row>
    <row r="22" spans="1:7" ht="12.75" customHeight="1">
      <c r="A22" s="275">
        <f t="shared" si="0"/>
        <v>16</v>
      </c>
      <c r="B22" s="130" t="s">
        <v>19</v>
      </c>
      <c r="C22" s="131">
        <v>9.0700000000000003E-2</v>
      </c>
      <c r="D22" s="259"/>
      <c r="E22" s="264"/>
      <c r="F22" s="3"/>
      <c r="G22" s="3"/>
    </row>
    <row r="23" spans="1:7" ht="12.75" customHeight="1">
      <c r="A23" s="275">
        <f t="shared" si="0"/>
        <v>17</v>
      </c>
      <c r="B23" s="130" t="s">
        <v>20</v>
      </c>
      <c r="C23" s="131">
        <v>0.08</v>
      </c>
      <c r="D23" s="259"/>
      <c r="E23" s="264"/>
      <c r="F23" s="3"/>
      <c r="G23" s="3"/>
    </row>
    <row r="24" spans="1:7" ht="12.75" customHeight="1">
      <c r="A24" s="275">
        <f t="shared" si="0"/>
        <v>18</v>
      </c>
      <c r="B24" s="130" t="s">
        <v>21</v>
      </c>
      <c r="C24" s="131">
        <v>9.1300000000000006E-2</v>
      </c>
      <c r="D24" s="259"/>
      <c r="E24" s="264"/>
      <c r="F24" s="3"/>
      <c r="G24" s="3"/>
    </row>
    <row r="25" spans="1:7" ht="12.75" customHeight="1">
      <c r="A25" s="275">
        <f t="shared" si="0"/>
        <v>19</v>
      </c>
      <c r="B25" s="130" t="s">
        <v>22</v>
      </c>
      <c r="C25" s="131">
        <v>8.6599999999999996E-2</v>
      </c>
      <c r="D25" s="259"/>
      <c r="E25" s="264"/>
      <c r="F25" s="3"/>
      <c r="G25" s="3"/>
    </row>
    <row r="26" spans="1:7" ht="12.75" customHeight="1">
      <c r="A26" s="275">
        <f t="shared" si="0"/>
        <v>20</v>
      </c>
      <c r="B26" s="130" t="s">
        <v>23</v>
      </c>
      <c r="C26" s="131">
        <v>7.7899999999999997E-2</v>
      </c>
      <c r="D26" s="259"/>
      <c r="E26" s="264"/>
      <c r="F26" s="3"/>
      <c r="G26" s="3"/>
    </row>
    <row r="27" spans="1:7" ht="12.75" customHeight="1">
      <c r="A27" s="275">
        <f t="shared" si="0"/>
        <v>21</v>
      </c>
      <c r="B27" s="130" t="s">
        <v>24</v>
      </c>
      <c r="C27" s="131">
        <v>0.1158</v>
      </c>
      <c r="D27" s="259"/>
      <c r="E27" s="264"/>
      <c r="F27" s="3"/>
      <c r="G27" s="3"/>
    </row>
    <row r="28" spans="1:7" ht="12.75" customHeight="1">
      <c r="A28" s="275">
        <f t="shared" si="0"/>
        <v>22</v>
      </c>
      <c r="B28" s="130" t="s">
        <v>25</v>
      </c>
      <c r="C28" s="131">
        <v>0.1052</v>
      </c>
      <c r="D28" s="259"/>
      <c r="E28" s="264"/>
      <c r="F28" s="3"/>
      <c r="G28" s="3"/>
    </row>
    <row r="29" spans="1:7" ht="12.75" customHeight="1">
      <c r="A29" s="275">
        <f t="shared" si="0"/>
        <v>23</v>
      </c>
      <c r="B29" s="130" t="s">
        <v>26</v>
      </c>
      <c r="C29" s="131">
        <v>0.13970000000000002</v>
      </c>
      <c r="D29" s="259"/>
      <c r="E29" s="264"/>
      <c r="F29" s="3"/>
      <c r="G29" s="3"/>
    </row>
    <row r="30" spans="1:7" ht="12.75" customHeight="1">
      <c r="A30" s="275">
        <f t="shared" si="0"/>
        <v>24</v>
      </c>
      <c r="B30" s="130" t="s">
        <v>27</v>
      </c>
      <c r="C30" s="131">
        <v>0.10949999999999999</v>
      </c>
      <c r="D30" s="259"/>
      <c r="E30" s="264"/>
      <c r="F30" s="3"/>
      <c r="G30" s="3"/>
    </row>
    <row r="31" spans="1:7" ht="12.75" customHeight="1">
      <c r="A31" s="275">
        <f t="shared" si="0"/>
        <v>25</v>
      </c>
      <c r="B31" s="130" t="s">
        <v>28</v>
      </c>
      <c r="C31" s="131">
        <v>8.8599999999999998E-2</v>
      </c>
      <c r="D31" s="259"/>
      <c r="E31" s="264"/>
      <c r="F31" s="3"/>
      <c r="G31" s="3"/>
    </row>
    <row r="32" spans="1:7" ht="12.75" customHeight="1">
      <c r="A32" s="275">
        <f t="shared" si="0"/>
        <v>26</v>
      </c>
      <c r="B32" s="130" t="s">
        <v>29</v>
      </c>
      <c r="C32" s="131">
        <v>9.2799999999999994E-2</v>
      </c>
      <c r="D32" s="259"/>
      <c r="E32" s="264"/>
      <c r="F32" s="3"/>
      <c r="G32" s="3"/>
    </row>
    <row r="33" spans="1:7" ht="12.75" customHeight="1">
      <c r="A33" s="275">
        <f t="shared" si="0"/>
        <v>27</v>
      </c>
      <c r="B33" s="130" t="s">
        <v>30</v>
      </c>
      <c r="C33" s="131">
        <v>8.1600000000000006E-2</v>
      </c>
      <c r="D33" s="259"/>
      <c r="E33" s="264"/>
      <c r="F33" s="3"/>
      <c r="G33" s="3"/>
    </row>
    <row r="34" spans="1:7" ht="12.75" customHeight="1">
      <c r="A34" s="275">
        <f t="shared" si="0"/>
        <v>28</v>
      </c>
      <c r="B34" s="130" t="s">
        <v>31</v>
      </c>
      <c r="C34" s="131">
        <v>9.1600000000000001E-2</v>
      </c>
      <c r="D34" s="259"/>
      <c r="E34" s="264"/>
      <c r="F34" s="3"/>
      <c r="G34" s="3"/>
    </row>
    <row r="35" spans="1:7" ht="12.75" customHeight="1">
      <c r="A35" s="275">
        <f t="shared" si="0"/>
        <v>29</v>
      </c>
      <c r="B35" s="130" t="s">
        <v>32</v>
      </c>
      <c r="C35" s="131">
        <v>8.4000000000000005E-2</v>
      </c>
      <c r="D35" s="259"/>
      <c r="E35" s="264"/>
      <c r="F35" s="3"/>
      <c r="G35" s="3"/>
    </row>
    <row r="36" spans="1:7" ht="12.75" customHeight="1">
      <c r="A36" s="275">
        <f t="shared" si="0"/>
        <v>30</v>
      </c>
      <c r="B36" s="130" t="s">
        <v>33</v>
      </c>
      <c r="C36" s="131">
        <v>8.8599999999999998E-2</v>
      </c>
      <c r="D36" s="259"/>
      <c r="E36" s="264"/>
      <c r="F36" s="3"/>
      <c r="G36" s="3"/>
    </row>
    <row r="37" spans="1:7" ht="12.75" customHeight="1">
      <c r="A37" s="275">
        <f t="shared" si="0"/>
        <v>31</v>
      </c>
      <c r="B37" s="130" t="s">
        <v>34</v>
      </c>
      <c r="C37" s="131">
        <v>0.13400000000000001</v>
      </c>
      <c r="D37" s="259"/>
      <c r="E37" s="264"/>
      <c r="F37" s="3"/>
      <c r="G37" s="3"/>
    </row>
    <row r="38" spans="1:7" ht="12.75" customHeight="1">
      <c r="A38" s="275">
        <f t="shared" si="0"/>
        <v>32</v>
      </c>
      <c r="B38" s="130" t="s">
        <v>35</v>
      </c>
      <c r="C38" s="131">
        <v>0.1283</v>
      </c>
      <c r="D38" s="259"/>
      <c r="E38" s="264"/>
      <c r="F38" s="3"/>
      <c r="G38" s="3"/>
    </row>
    <row r="39" spans="1:7" ht="12.75" customHeight="1">
      <c r="A39" s="275">
        <f t="shared" si="0"/>
        <v>33</v>
      </c>
      <c r="B39" s="130" t="s">
        <v>36</v>
      </c>
      <c r="C39" s="131">
        <v>9.3000000000000013E-2</v>
      </c>
      <c r="D39" s="259"/>
      <c r="E39" s="264"/>
      <c r="F39" s="3"/>
      <c r="G39" s="3"/>
    </row>
    <row r="40" spans="1:7" ht="12.75" customHeight="1">
      <c r="A40" s="275">
        <f t="shared" si="0"/>
        <v>34</v>
      </c>
      <c r="B40" s="130" t="s">
        <v>37</v>
      </c>
      <c r="C40" s="131">
        <v>0.15079999999999999</v>
      </c>
      <c r="D40" s="259"/>
      <c r="E40" s="264"/>
      <c r="F40" s="3"/>
      <c r="G40" s="3"/>
    </row>
    <row r="41" spans="1:7" ht="12.75" customHeight="1">
      <c r="A41" s="275">
        <f t="shared" si="0"/>
        <v>35</v>
      </c>
      <c r="B41" s="130" t="s">
        <v>38</v>
      </c>
      <c r="C41" s="131">
        <v>8.6099999999999996E-2</v>
      </c>
      <c r="D41" s="259"/>
      <c r="E41" s="264"/>
      <c r="F41" s="3"/>
      <c r="G41" s="3"/>
    </row>
    <row r="42" spans="1:7" ht="12.75" customHeight="1">
      <c r="A42" s="275">
        <f t="shared" si="0"/>
        <v>36</v>
      </c>
      <c r="B42" s="130" t="s">
        <v>39</v>
      </c>
      <c r="C42" s="131">
        <v>7.980000000000001E-2</v>
      </c>
      <c r="D42" s="259"/>
      <c r="E42" s="264"/>
      <c r="F42" s="3"/>
      <c r="G42" s="3"/>
    </row>
    <row r="43" spans="1:7" ht="12.75" customHeight="1">
      <c r="A43" s="275">
        <f t="shared" si="0"/>
        <v>37</v>
      </c>
      <c r="B43" s="130" t="s">
        <v>40</v>
      </c>
      <c r="C43" s="131">
        <v>9.4700000000000006E-2</v>
      </c>
      <c r="D43" s="259"/>
      <c r="E43" s="264"/>
      <c r="F43" s="3"/>
      <c r="G43" s="3"/>
    </row>
    <row r="44" spans="1:7" ht="12.75" customHeight="1">
      <c r="A44" s="275">
        <f t="shared" si="0"/>
        <v>38</v>
      </c>
      <c r="B44" s="130" t="s">
        <v>41</v>
      </c>
      <c r="C44" s="131">
        <v>7.2599999999999998E-2</v>
      </c>
      <c r="D44" s="259"/>
      <c r="E44" s="264"/>
      <c r="F44" s="3"/>
      <c r="G44" s="3"/>
    </row>
    <row r="45" spans="1:7" ht="12.75" customHeight="1">
      <c r="A45" s="275">
        <f t="shared" si="0"/>
        <v>39</v>
      </c>
      <c r="B45" s="130" t="s">
        <v>42</v>
      </c>
      <c r="C45" s="131">
        <v>8.3400000000000002E-2</v>
      </c>
      <c r="D45" s="259"/>
      <c r="E45" s="264"/>
      <c r="F45" s="3"/>
      <c r="G45" s="3"/>
    </row>
    <row r="46" spans="1:7" ht="12.75" customHeight="1">
      <c r="A46" s="275">
        <f t="shared" si="0"/>
        <v>40</v>
      </c>
      <c r="B46" s="130" t="s">
        <v>43</v>
      </c>
      <c r="C46" s="131">
        <v>9.3699999999999992E-2</v>
      </c>
      <c r="D46" s="259"/>
      <c r="E46" s="264"/>
      <c r="F46" s="3"/>
      <c r="G46" s="3"/>
    </row>
    <row r="47" spans="1:7" ht="12.75" customHeight="1">
      <c r="A47" s="275">
        <f t="shared" si="0"/>
        <v>41</v>
      </c>
      <c r="B47" s="130" t="s">
        <v>44</v>
      </c>
      <c r="C47" s="131">
        <v>0.12039999999999999</v>
      </c>
      <c r="D47" s="259"/>
      <c r="E47" s="264"/>
      <c r="F47" s="3"/>
      <c r="G47" s="3"/>
    </row>
    <row r="48" spans="1:7" ht="12.75" customHeight="1">
      <c r="A48" s="275">
        <f t="shared" si="0"/>
        <v>42</v>
      </c>
      <c r="B48" s="130" t="s">
        <v>45</v>
      </c>
      <c r="C48" s="131">
        <v>9.5700000000000007E-2</v>
      </c>
      <c r="D48" s="259"/>
      <c r="E48" s="264"/>
      <c r="F48" s="3"/>
      <c r="G48" s="3"/>
    </row>
    <row r="49" spans="1:15" ht="12.75" customHeight="1">
      <c r="A49" s="275">
        <f t="shared" si="0"/>
        <v>43</v>
      </c>
      <c r="B49" s="130" t="s">
        <v>46</v>
      </c>
      <c r="C49" s="131">
        <v>8.0100000000000005E-2</v>
      </c>
      <c r="D49" s="259"/>
      <c r="E49" s="264"/>
      <c r="F49" s="3"/>
      <c r="G49" s="3"/>
    </row>
    <row r="50" spans="1:15" ht="12.75" customHeight="1">
      <c r="A50" s="275">
        <f t="shared" si="0"/>
        <v>44</v>
      </c>
      <c r="B50" s="130" t="s">
        <v>47</v>
      </c>
      <c r="C50" s="131">
        <v>0.10289999999999999</v>
      </c>
      <c r="D50" s="259"/>
      <c r="E50" s="264"/>
      <c r="F50" s="3"/>
      <c r="G50" s="3"/>
    </row>
    <row r="51" spans="1:15" ht="12.75" customHeight="1">
      <c r="A51" s="275">
        <f t="shared" si="0"/>
        <v>45</v>
      </c>
      <c r="B51" s="130" t="s">
        <v>48</v>
      </c>
      <c r="C51" s="131">
        <v>8.1699999999999995E-2</v>
      </c>
      <c r="D51" s="259"/>
      <c r="E51" s="264"/>
      <c r="F51" s="3"/>
      <c r="G51" s="3"/>
    </row>
    <row r="52" spans="1:15" ht="12.75" customHeight="1">
      <c r="A52" s="275">
        <f t="shared" si="0"/>
        <v>46</v>
      </c>
      <c r="B52" s="130" t="s">
        <v>49</v>
      </c>
      <c r="C52" s="131">
        <v>8.0500000000000002E-2</v>
      </c>
      <c r="D52" s="259"/>
      <c r="E52" s="264"/>
      <c r="F52" s="3"/>
      <c r="G52" s="3"/>
    </row>
    <row r="53" spans="1:15" ht="12.75" customHeight="1">
      <c r="A53" s="275">
        <f t="shared" si="0"/>
        <v>47</v>
      </c>
      <c r="B53" s="130" t="s">
        <v>50</v>
      </c>
      <c r="C53" s="131">
        <v>0.14300000000000002</v>
      </c>
      <c r="D53" s="259"/>
      <c r="E53" s="264"/>
      <c r="F53" s="3"/>
      <c r="G53" s="3"/>
    </row>
    <row r="54" spans="1:15" ht="12.75" customHeight="1">
      <c r="A54" s="275">
        <f t="shared" si="0"/>
        <v>48</v>
      </c>
      <c r="B54" s="130" t="s">
        <v>51</v>
      </c>
      <c r="C54" s="131">
        <v>8.1099999999999992E-2</v>
      </c>
      <c r="D54" s="259"/>
      <c r="E54" s="264"/>
      <c r="F54" s="3"/>
      <c r="G54" s="3"/>
    </row>
    <row r="55" spans="1:15" ht="12.75" customHeight="1">
      <c r="A55" s="275">
        <f t="shared" si="0"/>
        <v>49</v>
      </c>
      <c r="B55" s="130" t="s">
        <v>52</v>
      </c>
      <c r="C55" s="131">
        <v>7.6700000000000004E-2</v>
      </c>
      <c r="D55" s="259"/>
      <c r="E55" s="264"/>
      <c r="F55" s="3"/>
      <c r="G55" s="3"/>
    </row>
    <row r="56" spans="1:15" ht="12.75" customHeight="1">
      <c r="A56" s="275">
        <f t="shared" si="0"/>
        <v>50</v>
      </c>
      <c r="B56" s="130" t="s">
        <v>53</v>
      </c>
      <c r="C56" s="131">
        <v>8.4199999999999997E-2</v>
      </c>
      <c r="D56" s="259"/>
      <c r="E56" s="264"/>
      <c r="F56" s="3"/>
      <c r="G56" s="3"/>
    </row>
    <row r="57" spans="1:15" ht="12.75" customHeight="1">
      <c r="A57" s="275">
        <f t="shared" si="0"/>
        <v>51</v>
      </c>
      <c r="B57" s="130" t="s">
        <v>54</v>
      </c>
      <c r="C57" s="131">
        <v>0.10539999999999999</v>
      </c>
      <c r="D57" s="259"/>
      <c r="E57" s="264"/>
      <c r="F57" s="3"/>
      <c r="G57" s="3"/>
    </row>
    <row r="58" spans="1:15" ht="12.75" customHeight="1">
      <c r="A58" s="275">
        <f t="shared" si="0"/>
        <v>52</v>
      </c>
      <c r="B58" s="130" t="s">
        <v>55</v>
      </c>
      <c r="C58" s="131">
        <v>8.2299999999999998E-2</v>
      </c>
      <c r="D58" s="259"/>
      <c r="E58" s="264"/>
      <c r="F58" s="3"/>
      <c r="G58" s="3"/>
    </row>
    <row r="59" spans="1:15" ht="12.75" customHeight="1">
      <c r="B59" s="141"/>
      <c r="C59" s="12"/>
      <c r="D59" s="13"/>
      <c r="E59" s="133"/>
    </row>
    <row r="60" spans="1:15" ht="12.75" customHeight="1">
      <c r="A60" s="2"/>
      <c r="B60" s="7" t="s">
        <v>146</v>
      </c>
      <c r="C60" s="8"/>
      <c r="D60" s="265">
        <v>6.98</v>
      </c>
      <c r="E60" s="133" t="s">
        <v>139</v>
      </c>
      <c r="H60" s="3"/>
      <c r="I60" s="3"/>
    </row>
    <row r="61" spans="1:15" ht="33" customHeight="1">
      <c r="A61" s="41" t="s">
        <v>237</v>
      </c>
      <c r="C61" s="134"/>
      <c r="D61" s="135"/>
      <c r="E61" s="4"/>
      <c r="G61" s="3"/>
      <c r="H61" s="3"/>
      <c r="I61" s="3"/>
      <c r="J61" s="3"/>
      <c r="K61" s="3"/>
      <c r="L61" s="3"/>
      <c r="M61" s="3"/>
      <c r="N61" s="3"/>
      <c r="O61" s="3"/>
    </row>
    <row r="62" spans="1:15" s="133" customFormat="1" ht="12.75" customHeight="1">
      <c r="A62" s="266"/>
      <c r="B62" s="7" t="s">
        <v>137</v>
      </c>
      <c r="C62" s="136">
        <v>100000</v>
      </c>
      <c r="D62" s="133" t="s">
        <v>105</v>
      </c>
    </row>
    <row r="63" spans="1:15" s="133" customFormat="1" ht="12.75" customHeight="1">
      <c r="A63" s="266"/>
      <c r="B63" s="7" t="s">
        <v>138</v>
      </c>
      <c r="C63" s="136">
        <v>3413</v>
      </c>
      <c r="D63" s="133" t="s">
        <v>105</v>
      </c>
    </row>
    <row r="64" spans="1:15" ht="33" customHeight="1">
      <c r="A64" s="41" t="s">
        <v>266</v>
      </c>
      <c r="C64" s="54"/>
      <c r="D64" s="135"/>
      <c r="E64" s="4"/>
      <c r="G64" s="3"/>
      <c r="H64" s="3"/>
      <c r="I64" s="3"/>
    </row>
    <row r="65" spans="1:15" ht="14.25" customHeight="1">
      <c r="A65" s="41"/>
      <c r="B65" s="260">
        <v>0.04</v>
      </c>
      <c r="C65" s="134"/>
      <c r="D65" s="135"/>
      <c r="E65" s="4"/>
      <c r="G65" s="3"/>
      <c r="H65" s="3"/>
      <c r="I65" s="3"/>
    </row>
    <row r="66" spans="1:15" ht="33" customHeight="1">
      <c r="A66" s="41" t="s">
        <v>268</v>
      </c>
      <c r="C66" s="137"/>
      <c r="D66" s="135"/>
      <c r="E66" s="4"/>
      <c r="G66" s="3"/>
      <c r="H66" s="3"/>
      <c r="I66" s="3"/>
      <c r="J66" s="3"/>
      <c r="K66" s="3"/>
      <c r="L66" s="3"/>
      <c r="M66" s="3"/>
      <c r="N66" s="3"/>
      <c r="O66" s="3"/>
    </row>
    <row r="67" spans="1:15" s="3" customFormat="1" ht="14.25" customHeight="1">
      <c r="B67" s="11" t="s">
        <v>65</v>
      </c>
      <c r="C67" s="8"/>
      <c r="D67" s="261">
        <v>1.54</v>
      </c>
      <c r="E67" s="11" t="s">
        <v>66</v>
      </c>
    </row>
    <row r="68" spans="1:15" s="3" customFormat="1" ht="14.25" customHeight="1">
      <c r="B68" s="11" t="s">
        <v>239</v>
      </c>
      <c r="C68" s="8"/>
      <c r="D68" s="262">
        <v>11.7</v>
      </c>
      <c r="E68" s="11" t="s">
        <v>240</v>
      </c>
    </row>
    <row r="69" spans="1:15" s="9" customFormat="1" ht="14.25" customHeight="1">
      <c r="B69" s="14" t="s">
        <v>67</v>
      </c>
      <c r="C69" s="8"/>
      <c r="D69" s="263">
        <v>10582</v>
      </c>
      <c r="E69" s="11" t="s">
        <v>238</v>
      </c>
      <c r="F69" s="472" t="s">
        <v>301</v>
      </c>
      <c r="G69" s="267"/>
      <c r="H69" s="473">
        <f>'RESULTS SUMMARY'!K10/D69</f>
        <v>0</v>
      </c>
      <c r="I69" s="472" t="s">
        <v>302</v>
      </c>
      <c r="J69" s="42" t="str">
        <f>IF(H69&lt;0.95,("reduction of not driving your car for "&amp;IF(H69*365&lt;0.5,"less than 1",ROUND(H69*365,0))&amp;IF(H69*365&lt;1.5," day"," days")),ROUND(H69,IF(H69&lt;9.5,1,0))&amp;IF(H69&lt;1.05," car"," cars"))</f>
        <v>reduction of not driving your car for less than 1 day</v>
      </c>
    </row>
    <row r="70" spans="1:15" ht="21" customHeight="1">
      <c r="A70" s="268"/>
      <c r="B70" s="269"/>
      <c r="C70" s="270"/>
      <c r="D70" s="270"/>
      <c r="E70" s="271"/>
      <c r="F70" s="271"/>
      <c r="G70" s="271"/>
      <c r="H70" s="271"/>
      <c r="I70" s="271"/>
      <c r="J70" s="271"/>
      <c r="K70" s="271"/>
      <c r="L70" s="271"/>
      <c r="M70" s="271"/>
      <c r="N70" s="3"/>
      <c r="O70" s="3"/>
    </row>
    <row r="71" spans="1:15" s="139" customFormat="1" ht="21" customHeight="1">
      <c r="A71" s="36" t="s">
        <v>86</v>
      </c>
      <c r="B71" s="123"/>
      <c r="C71" s="124"/>
      <c r="D71" s="124"/>
      <c r="E71" s="54"/>
      <c r="F71" s="54"/>
      <c r="G71" s="54"/>
      <c r="H71" s="54"/>
      <c r="I71" s="54"/>
      <c r="J71" s="54"/>
      <c r="K71" s="54"/>
      <c r="L71" s="54"/>
      <c r="M71" s="54"/>
      <c r="N71" s="54"/>
      <c r="O71" s="54"/>
    </row>
    <row r="72" spans="1:15" s="139" customFormat="1" ht="12.75" customHeight="1">
      <c r="A72" s="54"/>
      <c r="B72" s="138" t="s">
        <v>248</v>
      </c>
      <c r="C72" s="862" t="s">
        <v>292</v>
      </c>
      <c r="D72" s="863"/>
      <c r="E72" s="863"/>
      <c r="F72" s="863"/>
      <c r="G72" s="863"/>
      <c r="H72" s="863"/>
      <c r="I72" s="863"/>
      <c r="J72" s="863"/>
      <c r="K72" s="470"/>
      <c r="L72" s="471"/>
    </row>
    <row r="73" spans="1:15" s="139" customFormat="1" ht="12.75" customHeight="1">
      <c r="A73" s="54"/>
      <c r="B73" s="138"/>
      <c r="C73" s="862" t="s">
        <v>300</v>
      </c>
      <c r="D73" s="864"/>
      <c r="E73" s="864"/>
      <c r="F73" s="864"/>
      <c r="G73" s="864"/>
      <c r="H73" s="864"/>
      <c r="I73" s="864"/>
      <c r="J73" s="864"/>
      <c r="K73" s="470"/>
      <c r="L73" s="470"/>
    </row>
    <row r="74" spans="1:15" s="139" customFormat="1" ht="12.75" customHeight="1">
      <c r="A74" s="54"/>
      <c r="B74" s="138" t="s">
        <v>249</v>
      </c>
      <c r="C74" s="862" t="s">
        <v>292</v>
      </c>
      <c r="D74" s="863"/>
      <c r="E74" s="863"/>
      <c r="F74" s="863"/>
      <c r="G74" s="863"/>
      <c r="H74" s="863"/>
      <c r="I74" s="863"/>
      <c r="J74" s="863"/>
      <c r="K74" s="470"/>
      <c r="L74" s="273"/>
    </row>
    <row r="75" spans="1:15" s="139" customFormat="1" ht="12.75" customHeight="1">
      <c r="A75" s="54"/>
      <c r="B75" s="138"/>
      <c r="C75" s="862" t="s">
        <v>303</v>
      </c>
      <c r="D75" s="865"/>
      <c r="E75" s="865"/>
      <c r="F75" s="865"/>
      <c r="G75" s="865"/>
      <c r="H75" s="865"/>
      <c r="I75" s="865"/>
      <c r="J75" s="866"/>
      <c r="K75" s="866"/>
      <c r="L75" s="866"/>
      <c r="M75" s="866"/>
    </row>
    <row r="76" spans="1:15" s="139" customFormat="1" ht="12.75" customHeight="1">
      <c r="A76" s="54"/>
      <c r="B76" s="138" t="s">
        <v>60</v>
      </c>
      <c r="C76" s="15" t="s">
        <v>293</v>
      </c>
      <c r="D76" s="124"/>
      <c r="E76" s="54"/>
      <c r="F76" s="54"/>
      <c r="G76" s="54"/>
      <c r="H76" s="54"/>
      <c r="I76" s="54"/>
    </row>
    <row r="77" spans="1:15" s="139" customFormat="1" ht="12.75" customHeight="1">
      <c r="A77" s="54"/>
      <c r="B77" s="138" t="s">
        <v>61</v>
      </c>
      <c r="C77" s="15" t="s">
        <v>68</v>
      </c>
      <c r="D77" s="124"/>
      <c r="E77" s="54"/>
      <c r="F77" s="54"/>
      <c r="G77" s="54"/>
      <c r="H77" s="54"/>
      <c r="I77" s="54"/>
    </row>
    <row r="78" spans="1:15" s="139" customFormat="1" ht="12.75" customHeight="1">
      <c r="A78" s="54"/>
      <c r="B78" s="138" t="s">
        <v>62</v>
      </c>
      <c r="C78" s="15" t="s">
        <v>294</v>
      </c>
      <c r="D78" s="274"/>
      <c r="E78" s="133"/>
      <c r="F78" s="133"/>
      <c r="G78" s="54"/>
      <c r="H78" s="54"/>
      <c r="I78" s="54"/>
    </row>
    <row r="79" spans="1:15" s="139" customFormat="1" ht="12.75" customHeight="1">
      <c r="A79" s="54"/>
      <c r="B79" s="138" t="s">
        <v>63</v>
      </c>
      <c r="C79" s="862" t="s">
        <v>295</v>
      </c>
      <c r="D79" s="726"/>
      <c r="E79" s="726"/>
      <c r="F79" s="272"/>
      <c r="G79" s="140"/>
      <c r="H79" s="140"/>
      <c r="I79" s="140"/>
    </row>
  </sheetData>
  <mergeCells count="5">
    <mergeCell ref="C79:E79"/>
    <mergeCell ref="C72:J72"/>
    <mergeCell ref="C73:J73"/>
    <mergeCell ref="C75:M75"/>
    <mergeCell ref="C74:J74"/>
  </mergeCells>
  <phoneticPr fontId="0" type="noConversion"/>
  <hyperlinks>
    <hyperlink ref="C75" r:id="rId1" display="- US Department of Energy, Natural Gas Monthly, Tables 18 &amp; 19, September 2010"/>
    <hyperlink ref="C79" r:id="rId2" display="- EPA Greenhouse Gas Equivalencies Calculator, 2010"/>
    <hyperlink ref="C73" r:id="rId3" display="- US Department of Energy, Electric Power Monthly, average retail price of electricity by sector &amp; state, September 2010"/>
    <hyperlink ref="C72:J72" r:id="rId4" display="- National average: US Department of Energy, Annual Energy Outlook 2013 (Early Release edition), (converted from 2011 to 2012 dollars)"/>
    <hyperlink ref="C74:J74" r:id="rId5" display="- National average: US Department of Energy, Annual Energy Outlook 2013 (Early Release edition), (converted from 2011 to 2012 dollars)"/>
  </hyperlinks>
  <pageMargins left="0.75" right="0.75" top="0.75" bottom="0.75" header="0.5" footer="0.5"/>
  <pageSetup scale="48" fitToHeight="2" orientation="portrait" r:id="rId6"/>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0" tint="-0.34998626667073579"/>
    <pageSetUpPr fitToPage="1"/>
  </sheetPr>
  <dimension ref="A1:F51"/>
  <sheetViews>
    <sheetView showGridLines="0" showRowColHeaders="0" workbookViewId="0">
      <selection activeCell="D22" sqref="D22"/>
    </sheetView>
  </sheetViews>
  <sheetFormatPr defaultColWidth="25.28515625" defaultRowHeight="12.75"/>
  <cols>
    <col min="1" max="1" width="1.7109375" style="35" customWidth="1"/>
    <col min="2" max="2" width="20.42578125" style="35" customWidth="1"/>
    <col min="3" max="3" width="20.7109375" style="35" customWidth="1"/>
    <col min="4" max="4" width="24" style="35" customWidth="1"/>
    <col min="5" max="5" width="25.5703125" style="35" customWidth="1"/>
    <col min="6" max="6" width="78.7109375" style="35" customWidth="1"/>
    <col min="7" max="16384" width="25.28515625" style="35"/>
  </cols>
  <sheetData>
    <row r="1" spans="1:6" ht="27.95" customHeight="1">
      <c r="A1" s="142"/>
      <c r="B1" s="152" t="s">
        <v>328</v>
      </c>
      <c r="C1" s="48"/>
      <c r="D1" s="48"/>
      <c r="E1" s="48"/>
      <c r="F1" s="142"/>
    </row>
    <row r="2" spans="1:6">
      <c r="A2" s="142"/>
      <c r="B2" s="143"/>
      <c r="C2" s="142"/>
      <c r="D2" s="142"/>
      <c r="E2" s="142"/>
      <c r="F2" s="142"/>
    </row>
    <row r="3" spans="1:6">
      <c r="A3" s="142"/>
      <c r="B3" s="591" t="s">
        <v>359</v>
      </c>
      <c r="C3" s="48"/>
      <c r="D3" s="142"/>
      <c r="E3" s="142"/>
      <c r="F3" s="142"/>
    </row>
    <row r="4" spans="1:6">
      <c r="A4" s="142"/>
      <c r="B4" s="35" t="s">
        <v>265</v>
      </c>
      <c r="C4" s="48"/>
      <c r="D4" s="48"/>
      <c r="E4" s="48"/>
      <c r="F4" s="142"/>
    </row>
    <row r="5" spans="1:6">
      <c r="A5" s="142"/>
      <c r="B5" s="142"/>
      <c r="C5" s="142"/>
      <c r="D5" s="142"/>
      <c r="E5" s="142"/>
      <c r="F5" s="142"/>
    </row>
    <row r="6" spans="1:6" ht="25.5">
      <c r="A6" s="142"/>
      <c r="B6" s="867" t="s">
        <v>59</v>
      </c>
      <c r="C6" s="868"/>
      <c r="D6" s="147" t="s">
        <v>314</v>
      </c>
      <c r="E6" s="147" t="s">
        <v>58</v>
      </c>
      <c r="F6" s="147" t="s">
        <v>147</v>
      </c>
    </row>
    <row r="7" spans="1:6">
      <c r="A7" s="142"/>
      <c r="B7" s="67" t="s">
        <v>150</v>
      </c>
      <c r="C7" s="149"/>
      <c r="D7" s="501" t="s">
        <v>315</v>
      </c>
      <c r="E7" s="455">
        <v>41306</v>
      </c>
      <c r="F7" s="68" t="s">
        <v>361</v>
      </c>
    </row>
    <row r="8" spans="1:6">
      <c r="A8" s="142"/>
      <c r="B8" s="67" t="s">
        <v>154</v>
      </c>
      <c r="C8" s="149"/>
      <c r="D8" s="501" t="s">
        <v>315</v>
      </c>
      <c r="E8" s="150">
        <v>39448</v>
      </c>
      <c r="F8" s="69" t="s">
        <v>360</v>
      </c>
    </row>
    <row r="9" spans="1:6">
      <c r="A9" s="142"/>
      <c r="B9" s="67" t="s">
        <v>155</v>
      </c>
      <c r="C9" s="149"/>
      <c r="D9" s="501" t="s">
        <v>315</v>
      </c>
      <c r="E9" s="150">
        <v>40655</v>
      </c>
      <c r="F9" s="69" t="s">
        <v>362</v>
      </c>
    </row>
    <row r="10" spans="1:6">
      <c r="A10" s="142"/>
      <c r="B10" s="67" t="s">
        <v>156</v>
      </c>
      <c r="C10" s="149"/>
      <c r="D10" s="501" t="s">
        <v>316</v>
      </c>
      <c r="E10" s="150">
        <v>40544</v>
      </c>
      <c r="F10" s="69" t="s">
        <v>363</v>
      </c>
    </row>
    <row r="11" spans="1:6">
      <c r="A11" s="142"/>
      <c r="B11" s="67" t="s">
        <v>151</v>
      </c>
      <c r="C11" s="149"/>
      <c r="D11" s="501" t="s">
        <v>315</v>
      </c>
      <c r="E11" s="150">
        <v>40817</v>
      </c>
      <c r="F11" s="69" t="s">
        <v>364</v>
      </c>
    </row>
    <row r="12" spans="1:6">
      <c r="A12" s="142"/>
      <c r="B12" s="67" t="s">
        <v>152</v>
      </c>
      <c r="C12" s="151"/>
      <c r="D12" s="501" t="s">
        <v>315</v>
      </c>
      <c r="E12" s="455">
        <v>41306</v>
      </c>
      <c r="F12" s="69" t="s">
        <v>365</v>
      </c>
    </row>
    <row r="13" spans="1:6">
      <c r="A13" s="142"/>
      <c r="B13" s="67" t="s">
        <v>157</v>
      </c>
      <c r="C13" s="149"/>
      <c r="D13" s="501" t="s">
        <v>358</v>
      </c>
      <c r="E13" s="150">
        <v>41640</v>
      </c>
      <c r="F13" s="69" t="s">
        <v>366</v>
      </c>
    </row>
    <row r="14" spans="1:6">
      <c r="A14" s="142"/>
      <c r="B14" s="67" t="s">
        <v>153</v>
      </c>
      <c r="C14" s="149"/>
      <c r="D14" s="501" t="s">
        <v>315</v>
      </c>
      <c r="E14" s="150">
        <v>39448</v>
      </c>
      <c r="F14" s="69" t="s">
        <v>360</v>
      </c>
    </row>
    <row r="15" spans="1:6">
      <c r="A15" s="142"/>
      <c r="B15" s="67" t="s">
        <v>166</v>
      </c>
      <c r="C15" s="149"/>
      <c r="D15" s="501" t="s">
        <v>317</v>
      </c>
      <c r="E15" s="150">
        <v>37834</v>
      </c>
      <c r="F15" s="69" t="s">
        <v>367</v>
      </c>
    </row>
    <row r="16" spans="1:6">
      <c r="A16" s="142"/>
      <c r="B16" s="500" t="s">
        <v>340</v>
      </c>
      <c r="C16" s="149"/>
      <c r="D16" s="501" t="s">
        <v>313</v>
      </c>
      <c r="E16" s="150">
        <v>41536</v>
      </c>
      <c r="F16" s="69" t="s">
        <v>312</v>
      </c>
    </row>
    <row r="17" spans="1:6">
      <c r="A17" s="142"/>
      <c r="B17" s="144"/>
      <c r="C17" s="144"/>
      <c r="D17" s="144"/>
      <c r="E17" s="145"/>
      <c r="F17" s="142"/>
    </row>
    <row r="18" spans="1:6">
      <c r="A18" s="142"/>
      <c r="B18" s="144"/>
      <c r="C18" s="144"/>
      <c r="D18" s="144"/>
      <c r="E18" s="146"/>
      <c r="F18" s="142"/>
    </row>
    <row r="19" spans="1:6">
      <c r="A19" s="142"/>
      <c r="B19" s="142"/>
      <c r="C19" s="144"/>
      <c r="D19" s="144"/>
      <c r="E19" s="146"/>
      <c r="F19" s="142"/>
    </row>
    <row r="20" spans="1:6">
      <c r="A20" s="142"/>
      <c r="B20" s="142"/>
      <c r="C20" s="144"/>
      <c r="D20" s="144"/>
      <c r="E20" s="146"/>
      <c r="F20" s="142"/>
    </row>
    <row r="21" spans="1:6">
      <c r="A21" s="142"/>
      <c r="B21" s="142"/>
      <c r="C21" s="144"/>
      <c r="D21" s="144"/>
      <c r="E21" s="146"/>
      <c r="F21" s="142"/>
    </row>
    <row r="22" spans="1:6">
      <c r="A22" s="142"/>
      <c r="B22" s="142"/>
      <c r="C22" s="144"/>
      <c r="D22" s="144"/>
      <c r="E22" s="146"/>
      <c r="F22" s="142"/>
    </row>
    <row r="23" spans="1:6">
      <c r="A23" s="142"/>
      <c r="B23" s="142"/>
      <c r="C23" s="144"/>
      <c r="D23" s="144"/>
      <c r="E23" s="142"/>
      <c r="F23" s="142"/>
    </row>
    <row r="24" spans="1:6">
      <c r="A24" s="142"/>
      <c r="B24" s="142"/>
      <c r="C24" s="144"/>
      <c r="D24" s="144"/>
      <c r="E24" s="142"/>
      <c r="F24" s="142"/>
    </row>
    <row r="25" spans="1:6">
      <c r="A25" s="142"/>
      <c r="B25" s="142"/>
      <c r="C25" s="144"/>
      <c r="D25" s="144"/>
      <c r="E25" s="142"/>
      <c r="F25" s="142"/>
    </row>
    <row r="26" spans="1:6">
      <c r="A26" s="142"/>
      <c r="B26" s="142"/>
      <c r="C26" s="144"/>
      <c r="D26" s="144"/>
      <c r="E26" s="142"/>
      <c r="F26" s="142"/>
    </row>
    <row r="27" spans="1:6">
      <c r="A27" s="142"/>
      <c r="B27" s="144"/>
      <c r="C27" s="144"/>
      <c r="D27" s="144"/>
      <c r="E27" s="142"/>
      <c r="F27" s="142"/>
    </row>
    <row r="28" spans="1:6">
      <c r="A28" s="142"/>
      <c r="B28" s="144"/>
      <c r="C28" s="144"/>
      <c r="D28" s="144"/>
      <c r="E28" s="142"/>
      <c r="F28" s="142"/>
    </row>
    <row r="29" spans="1:6">
      <c r="A29" s="142"/>
      <c r="B29" s="144"/>
      <c r="C29" s="144"/>
      <c r="D29" s="144"/>
      <c r="E29" s="142"/>
      <c r="F29" s="142"/>
    </row>
    <row r="30" spans="1:6">
      <c r="A30" s="142"/>
      <c r="B30" s="144"/>
      <c r="C30" s="144"/>
      <c r="D30" s="144"/>
      <c r="E30" s="142"/>
      <c r="F30" s="142"/>
    </row>
    <row r="31" spans="1:6">
      <c r="A31" s="142"/>
      <c r="B31" s="144"/>
      <c r="C31" s="144"/>
      <c r="D31" s="144"/>
      <c r="E31" s="142"/>
      <c r="F31" s="142"/>
    </row>
    <row r="32" spans="1:6">
      <c r="A32" s="142"/>
      <c r="B32" s="144"/>
      <c r="C32" s="144"/>
      <c r="D32" s="144"/>
      <c r="E32" s="142"/>
      <c r="F32" s="142"/>
    </row>
    <row r="33" spans="1:6">
      <c r="A33" s="142"/>
      <c r="B33" s="144"/>
      <c r="C33" s="144"/>
      <c r="D33" s="144"/>
      <c r="E33" s="142"/>
      <c r="F33" s="142"/>
    </row>
    <row r="34" spans="1:6">
      <c r="A34" s="142"/>
      <c r="B34" s="144"/>
      <c r="C34" s="144"/>
      <c r="D34" s="144"/>
      <c r="E34" s="142"/>
      <c r="F34" s="142"/>
    </row>
    <row r="35" spans="1:6">
      <c r="A35" s="142"/>
      <c r="B35" s="144"/>
      <c r="C35" s="144"/>
      <c r="D35" s="144"/>
      <c r="E35" s="142"/>
      <c r="F35" s="142"/>
    </row>
    <row r="36" spans="1:6">
      <c r="A36" s="142"/>
      <c r="B36" s="144"/>
      <c r="C36" s="144"/>
      <c r="D36" s="144"/>
      <c r="E36" s="142"/>
      <c r="F36" s="142"/>
    </row>
    <row r="37" spans="1:6">
      <c r="A37" s="142"/>
      <c r="B37" s="144"/>
      <c r="C37" s="144"/>
      <c r="D37" s="144"/>
      <c r="E37" s="142"/>
      <c r="F37" s="142"/>
    </row>
    <row r="38" spans="1:6">
      <c r="A38" s="142"/>
      <c r="B38" s="144"/>
      <c r="C38" s="144"/>
      <c r="D38" s="144"/>
      <c r="E38" s="142"/>
      <c r="F38" s="142"/>
    </row>
    <row r="39" spans="1:6">
      <c r="A39" s="142"/>
      <c r="B39" s="144"/>
      <c r="C39" s="144"/>
      <c r="D39" s="144"/>
      <c r="E39" s="142"/>
      <c r="F39" s="142"/>
    </row>
    <row r="40" spans="1:6">
      <c r="A40" s="142"/>
      <c r="B40" s="144"/>
      <c r="C40" s="144"/>
      <c r="D40" s="144"/>
      <c r="E40" s="142"/>
      <c r="F40" s="142"/>
    </row>
    <row r="41" spans="1:6">
      <c r="A41" s="142"/>
      <c r="B41" s="144"/>
      <c r="C41" s="144"/>
      <c r="D41" s="144"/>
      <c r="E41" s="142"/>
      <c r="F41" s="142"/>
    </row>
    <row r="42" spans="1:6">
      <c r="A42" s="142"/>
      <c r="B42" s="144"/>
      <c r="C42" s="144"/>
      <c r="D42" s="144"/>
      <c r="E42" s="142"/>
      <c r="F42" s="142"/>
    </row>
    <row r="43" spans="1:6">
      <c r="A43" s="142"/>
      <c r="B43" s="144"/>
      <c r="C43" s="144"/>
      <c r="D43" s="144"/>
      <c r="E43" s="142"/>
      <c r="F43" s="142"/>
    </row>
    <row r="44" spans="1:6">
      <c r="A44" s="142"/>
      <c r="B44" s="144"/>
      <c r="C44" s="144"/>
      <c r="D44" s="144"/>
      <c r="E44" s="142"/>
      <c r="F44" s="142"/>
    </row>
    <row r="45" spans="1:6">
      <c r="A45" s="142"/>
      <c r="B45" s="144"/>
      <c r="C45" s="144"/>
      <c r="D45" s="144"/>
      <c r="E45" s="142"/>
      <c r="F45" s="142"/>
    </row>
    <row r="46" spans="1:6">
      <c r="A46" s="142"/>
      <c r="B46" s="144"/>
      <c r="C46" s="144"/>
      <c r="D46" s="144"/>
      <c r="E46" s="142"/>
      <c r="F46" s="142"/>
    </row>
    <row r="47" spans="1:6">
      <c r="A47" s="142"/>
      <c r="B47" s="144"/>
      <c r="C47" s="144"/>
      <c r="D47" s="144"/>
      <c r="E47" s="142"/>
      <c r="F47" s="142"/>
    </row>
    <row r="48" spans="1:6">
      <c r="A48" s="142"/>
      <c r="B48" s="144"/>
      <c r="C48" s="144"/>
      <c r="D48" s="144"/>
      <c r="E48" s="142"/>
      <c r="F48" s="142"/>
    </row>
    <row r="49" spans="1:6">
      <c r="A49" s="142"/>
      <c r="B49" s="144"/>
      <c r="C49" s="144"/>
      <c r="D49" s="144"/>
      <c r="E49" s="142"/>
      <c r="F49" s="142"/>
    </row>
    <row r="50" spans="1:6">
      <c r="A50" s="142"/>
      <c r="B50" s="144"/>
      <c r="C50" s="144"/>
      <c r="D50" s="144"/>
      <c r="E50" s="142"/>
      <c r="F50" s="142"/>
    </row>
    <row r="51" spans="1:6">
      <c r="A51" s="142"/>
      <c r="B51" s="144"/>
      <c r="C51" s="144"/>
      <c r="D51" s="144"/>
      <c r="E51" s="142"/>
      <c r="F51" s="142"/>
    </row>
  </sheetData>
  <sheetProtection sheet="1" objects="1" scenarios="1"/>
  <mergeCells count="1">
    <mergeCell ref="B6:C6"/>
  </mergeCells>
  <phoneticPr fontId="12" type="noConversion"/>
  <hyperlinks>
    <hyperlink ref="F14" r:id="rId1"/>
    <hyperlink ref="F8" r:id="rId2"/>
  </hyperlinks>
  <pageMargins left="0.75" right="0.75" top="0.75" bottom="0.75" header="0.5" footer="0.5"/>
  <pageSetup scale="89"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0070C0"/>
    <outlinePr summaryBelow="0" summaryRight="0"/>
    <pageSetUpPr fitToPage="1"/>
  </sheetPr>
  <dimension ref="A1:AC3909"/>
  <sheetViews>
    <sheetView showGridLines="0" showRowColHeaders="0" zoomScale="88" zoomScaleNormal="88" workbookViewId="0">
      <selection activeCell="C12" sqref="C12:Q12"/>
    </sheetView>
  </sheetViews>
  <sheetFormatPr defaultColWidth="12.42578125" defaultRowHeight="12.75"/>
  <cols>
    <col min="1" max="1" width="1.7109375" style="1" customWidth="1"/>
    <col min="2" max="2" width="31.7109375" style="1" customWidth="1"/>
    <col min="3" max="3" width="10" style="1" customWidth="1"/>
    <col min="4" max="4" width="11.28515625" style="1" customWidth="1"/>
    <col min="5" max="5" width="10.7109375" style="1" customWidth="1"/>
    <col min="6" max="6" width="11.28515625" style="1" customWidth="1"/>
    <col min="7" max="7" width="10.140625" style="1" customWidth="1"/>
    <col min="8" max="8" width="11.28515625" style="1" customWidth="1"/>
    <col min="9" max="9" width="10.7109375" style="1" customWidth="1"/>
    <col min="10" max="12" width="11.28515625" style="1" customWidth="1"/>
    <col min="13" max="14" width="10.140625" style="1" customWidth="1"/>
    <col min="15" max="15" width="15.7109375" style="1" customWidth="1"/>
    <col min="16" max="16" width="11.7109375" style="1" customWidth="1"/>
    <col min="17" max="18" width="10.7109375" style="1" customWidth="1"/>
    <col min="19" max="16384" width="12.42578125" style="1"/>
  </cols>
  <sheetData>
    <row r="1" spans="1:29" ht="39.950000000000003" customHeight="1">
      <c r="A1" s="48"/>
      <c r="B1" s="593" t="s">
        <v>375</v>
      </c>
      <c r="C1" s="594"/>
      <c r="D1" s="594"/>
      <c r="E1" s="594"/>
      <c r="F1" s="594"/>
      <c r="G1" s="594"/>
      <c r="H1" s="594"/>
      <c r="I1" s="594"/>
      <c r="J1" s="594"/>
      <c r="K1" s="594"/>
      <c r="L1" s="594"/>
      <c r="M1" s="594"/>
      <c r="N1" s="594"/>
      <c r="O1" s="594"/>
      <c r="P1" s="594"/>
      <c r="Q1" s="594"/>
      <c r="R1" s="594"/>
      <c r="S1" s="48"/>
      <c r="T1" s="48"/>
      <c r="U1" s="48"/>
      <c r="V1" s="48"/>
      <c r="W1" s="48"/>
      <c r="X1" s="48"/>
      <c r="Y1" s="48"/>
      <c r="Z1" s="48"/>
      <c r="AA1" s="48"/>
      <c r="AB1" s="48"/>
      <c r="AC1" s="48"/>
    </row>
    <row r="2" spans="1:29" s="51" customFormat="1" ht="32.1" customHeight="1">
      <c r="A2" s="49"/>
      <c r="B2" s="29" t="s">
        <v>165</v>
      </c>
      <c r="C2" s="27"/>
      <c r="D2" s="27"/>
      <c r="E2" s="27"/>
      <c r="F2" s="27"/>
      <c r="G2" s="27"/>
      <c r="H2" s="27"/>
      <c r="I2" s="27"/>
      <c r="J2" s="27"/>
      <c r="K2" s="27"/>
      <c r="L2" s="27"/>
      <c r="M2" s="27"/>
      <c r="N2" s="27"/>
      <c r="O2" s="27"/>
      <c r="P2" s="27"/>
      <c r="Q2" s="27"/>
      <c r="R2" s="50"/>
      <c r="S2" s="49"/>
      <c r="T2" s="49"/>
      <c r="U2" s="49"/>
      <c r="V2" s="49"/>
      <c r="W2" s="49"/>
      <c r="X2" s="49"/>
      <c r="Y2" s="49"/>
      <c r="Z2" s="49"/>
      <c r="AA2" s="49"/>
      <c r="AB2" s="49"/>
      <c r="AC2" s="49"/>
    </row>
    <row r="3" spans="1:29" s="51" customFormat="1" ht="50.1" customHeight="1">
      <c r="A3" s="49"/>
      <c r="B3" s="641"/>
      <c r="C3" s="642"/>
      <c r="D3" s="642"/>
      <c r="E3" s="642"/>
      <c r="F3" s="642"/>
      <c r="G3" s="642"/>
      <c r="H3" s="642"/>
      <c r="I3" s="642"/>
      <c r="J3" s="642"/>
      <c r="K3" s="642"/>
      <c r="L3" s="642"/>
      <c r="M3" s="642"/>
      <c r="N3" s="642"/>
      <c r="O3" s="642"/>
      <c r="P3" s="642"/>
      <c r="Q3" s="642"/>
      <c r="R3" s="642"/>
      <c r="S3" s="49"/>
      <c r="T3" s="49"/>
      <c r="U3" s="49"/>
      <c r="V3" s="49"/>
      <c r="W3" s="49"/>
      <c r="X3" s="49"/>
      <c r="Y3" s="49"/>
      <c r="Z3" s="49"/>
      <c r="AA3" s="49"/>
      <c r="AB3" s="49"/>
      <c r="AC3" s="49"/>
    </row>
    <row r="4" spans="1:29" s="51" customFormat="1" ht="20.100000000000001" customHeight="1">
      <c r="A4" s="49"/>
      <c r="B4" s="29" t="s">
        <v>245</v>
      </c>
      <c r="C4" s="27"/>
      <c r="D4" s="27"/>
      <c r="E4" s="27"/>
      <c r="F4" s="27"/>
      <c r="G4" s="27"/>
      <c r="H4" s="27"/>
      <c r="I4" s="27"/>
      <c r="J4" s="27"/>
      <c r="K4" s="27"/>
      <c r="L4" s="27"/>
      <c r="M4" s="27"/>
      <c r="N4" s="27"/>
      <c r="O4" s="27"/>
      <c r="P4" s="27"/>
      <c r="Q4" s="27"/>
      <c r="R4" s="50"/>
      <c r="S4" s="49"/>
      <c r="T4" s="49"/>
      <c r="U4" s="49"/>
      <c r="V4" s="49"/>
      <c r="W4" s="49"/>
      <c r="X4" s="49"/>
      <c r="Y4" s="49"/>
      <c r="Z4" s="49"/>
      <c r="AA4" s="49"/>
      <c r="AB4" s="49"/>
      <c r="AC4" s="49"/>
    </row>
    <row r="5" spans="1:29" ht="15.75" customHeight="1">
      <c r="A5" s="48"/>
      <c r="B5" s="668"/>
      <c r="C5" s="643" t="s">
        <v>1</v>
      </c>
      <c r="D5" s="655" t="s">
        <v>163</v>
      </c>
      <c r="E5" s="656"/>
      <c r="F5" s="656"/>
      <c r="G5" s="656"/>
      <c r="H5" s="656"/>
      <c r="I5" s="657"/>
      <c r="J5" s="657"/>
      <c r="K5" s="658"/>
      <c r="L5" s="643" t="s">
        <v>158</v>
      </c>
      <c r="M5" s="661"/>
      <c r="N5" s="662"/>
      <c r="O5" s="643" t="s">
        <v>4</v>
      </c>
      <c r="P5" s="643" t="s">
        <v>2</v>
      </c>
      <c r="Q5" s="653" t="s">
        <v>164</v>
      </c>
      <c r="R5" s="654"/>
      <c r="S5" s="48"/>
      <c r="T5" s="48"/>
      <c r="U5" s="48"/>
      <c r="V5" s="48"/>
      <c r="W5" s="48"/>
      <c r="X5" s="48"/>
      <c r="Y5" s="48"/>
      <c r="Z5" s="48"/>
      <c r="AA5" s="48"/>
      <c r="AB5" s="48"/>
      <c r="AC5" s="48"/>
    </row>
    <row r="6" spans="1:29" ht="15" customHeight="1">
      <c r="A6" s="48"/>
      <c r="B6" s="668"/>
      <c r="C6" s="643"/>
      <c r="D6" s="645" t="s">
        <v>89</v>
      </c>
      <c r="E6" s="646"/>
      <c r="F6" s="646"/>
      <c r="G6" s="647"/>
      <c r="H6" s="645" t="s">
        <v>162</v>
      </c>
      <c r="I6" s="646"/>
      <c r="J6" s="646"/>
      <c r="K6" s="643" t="s">
        <v>234</v>
      </c>
      <c r="L6" s="661"/>
      <c r="M6" s="661"/>
      <c r="N6" s="662"/>
      <c r="O6" s="644"/>
      <c r="P6" s="644"/>
      <c r="Q6" s="638" t="s">
        <v>233</v>
      </c>
      <c r="R6" s="638" t="s">
        <v>78</v>
      </c>
      <c r="S6" s="48"/>
      <c r="T6" s="48"/>
      <c r="U6" s="48"/>
      <c r="V6" s="48"/>
      <c r="W6" s="48"/>
      <c r="X6" s="48"/>
      <c r="Y6" s="48"/>
      <c r="Z6" s="48"/>
      <c r="AA6" s="48"/>
      <c r="AB6" s="48"/>
      <c r="AC6" s="48"/>
    </row>
    <row r="7" spans="1:29" ht="15" customHeight="1">
      <c r="A7" s="48"/>
      <c r="B7" s="668"/>
      <c r="C7" s="643"/>
      <c r="D7" s="648"/>
      <c r="E7" s="649"/>
      <c r="F7" s="649"/>
      <c r="G7" s="650"/>
      <c r="H7" s="651"/>
      <c r="I7" s="652"/>
      <c r="J7" s="652"/>
      <c r="K7" s="659"/>
      <c r="L7" s="662"/>
      <c r="M7" s="662"/>
      <c r="N7" s="662"/>
      <c r="O7" s="644"/>
      <c r="P7" s="644"/>
      <c r="Q7" s="639"/>
      <c r="R7" s="639"/>
      <c r="S7" s="48"/>
      <c r="T7" s="48"/>
      <c r="U7" s="48"/>
      <c r="V7" s="48"/>
      <c r="W7" s="48"/>
      <c r="X7" s="48"/>
      <c r="Y7" s="48"/>
      <c r="Z7" s="48"/>
      <c r="AA7" s="48"/>
      <c r="AB7" s="48"/>
      <c r="AC7" s="48"/>
    </row>
    <row r="8" spans="1:29" ht="42" customHeight="1">
      <c r="A8" s="48"/>
      <c r="B8" s="644"/>
      <c r="C8" s="659"/>
      <c r="D8" s="43" t="s">
        <v>160</v>
      </c>
      <c r="E8" s="43" t="s">
        <v>161</v>
      </c>
      <c r="F8" s="43" t="s">
        <v>246</v>
      </c>
      <c r="G8" s="43" t="s">
        <v>233</v>
      </c>
      <c r="H8" s="43" t="s">
        <v>160</v>
      </c>
      <c r="I8" s="43" t="s">
        <v>161</v>
      </c>
      <c r="J8" s="43" t="s">
        <v>246</v>
      </c>
      <c r="K8" s="660"/>
      <c r="L8" s="59" t="s">
        <v>159</v>
      </c>
      <c r="M8" s="59" t="s">
        <v>108</v>
      </c>
      <c r="N8" s="59" t="s">
        <v>235</v>
      </c>
      <c r="O8" s="644"/>
      <c r="P8" s="644"/>
      <c r="Q8" s="640"/>
      <c r="R8" s="640"/>
      <c r="S8" s="48"/>
      <c r="T8" s="48"/>
      <c r="U8" s="48"/>
      <c r="V8" s="48"/>
      <c r="W8" s="48"/>
      <c r="X8" s="48"/>
      <c r="Y8" s="48"/>
      <c r="Z8" s="48"/>
      <c r="AA8" s="48"/>
      <c r="AB8" s="48"/>
      <c r="AC8" s="48"/>
    </row>
    <row r="9" spans="1:29" ht="15.75" customHeight="1">
      <c r="A9" s="48"/>
      <c r="B9" s="60"/>
      <c r="C9" s="30">
        <f>'RESULTS DETAIL'!E11</f>
        <v>0</v>
      </c>
      <c r="D9" s="31" t="str">
        <f>IF(C9=0,"",'RESULTS DETAIL'!F11)</f>
        <v/>
      </c>
      <c r="E9" s="31" t="str">
        <f>IF(C9=0,"",'RESULTS DETAIL'!G11)</f>
        <v/>
      </c>
      <c r="F9" s="31" t="str">
        <f>IF(C9=0,"",'RESULTS DETAIL'!H11)</f>
        <v/>
      </c>
      <c r="G9" s="94" t="str">
        <f>IF(C9=0,"",'RESULTS DETAIL'!I11)</f>
        <v/>
      </c>
      <c r="H9" s="31" t="str">
        <f>IF(C9=0,"",'RESULTS DETAIL'!J11)</f>
        <v/>
      </c>
      <c r="I9" s="31" t="str">
        <f>IF(C9=0,"",'RESULTS DETAIL'!K11)</f>
        <v/>
      </c>
      <c r="J9" s="31" t="str">
        <f>IF(C9=0,"",'RESULTS DETAIL'!L11)</f>
        <v/>
      </c>
      <c r="K9" s="31" t="str">
        <f>IF(C9=0,"",'RESULTS DETAIL'!M11)</f>
        <v/>
      </c>
      <c r="L9" s="32" t="str">
        <f>IF(C9=0,"",'RESULTS DETAIL'!N11)</f>
        <v/>
      </c>
      <c r="M9" s="32" t="str">
        <f>IF(C9=0,"",'RESULTS DETAIL'!O11)</f>
        <v/>
      </c>
      <c r="N9" s="32" t="str">
        <f>IF(C9=0,"",'RESULTS DETAIL'!P11)</f>
        <v/>
      </c>
      <c r="O9" s="94" t="str">
        <f>IF(C9=0,"",'RESULTS DETAIL'!Q11)</f>
        <v/>
      </c>
      <c r="P9" s="96" t="str">
        <f>IF(C9=0,"",'RESULTS DETAIL'!R11)</f>
        <v/>
      </c>
      <c r="Q9" s="94" t="str">
        <f>IF(C9=0,"",'RESULTS DETAIL'!W11)</f>
        <v/>
      </c>
      <c r="R9" s="94" t="str">
        <f>IF(C9=0,"",'RESULTS DETAIL'!X11)</f>
        <v/>
      </c>
      <c r="S9" s="48"/>
      <c r="T9" s="48"/>
      <c r="U9" s="48"/>
      <c r="V9" s="48"/>
      <c r="W9" s="48"/>
      <c r="X9" s="48"/>
      <c r="Y9" s="48"/>
      <c r="Z9" s="48"/>
      <c r="AA9" s="48"/>
      <c r="AB9" s="48"/>
      <c r="AC9" s="48"/>
    </row>
    <row r="10" spans="1:29" ht="15.75" customHeight="1">
      <c r="A10" s="48"/>
      <c r="B10" s="607"/>
      <c r="C10" s="33">
        <f t="shared" ref="C10:K10" si="0">SUM(C9:C9)</f>
        <v>0</v>
      </c>
      <c r="D10" s="33">
        <f t="shared" si="0"/>
        <v>0</v>
      </c>
      <c r="E10" s="33">
        <f t="shared" si="0"/>
        <v>0</v>
      </c>
      <c r="F10" s="33">
        <f t="shared" si="0"/>
        <v>0</v>
      </c>
      <c r="G10" s="95">
        <f t="shared" si="0"/>
        <v>0</v>
      </c>
      <c r="H10" s="33">
        <f t="shared" si="0"/>
        <v>0</v>
      </c>
      <c r="I10" s="33">
        <f t="shared" si="0"/>
        <v>0</v>
      </c>
      <c r="J10" s="33">
        <f t="shared" si="0"/>
        <v>0</v>
      </c>
      <c r="K10" s="33">
        <f t="shared" si="0"/>
        <v>0</v>
      </c>
      <c r="L10" s="93" t="str">
        <f>IF(D10=0,"-",D10/(H10+D10))</f>
        <v>-</v>
      </c>
      <c r="M10" s="93" t="str">
        <f>IF(E10=0,"-",E10/(I10+E10))</f>
        <v>-</v>
      </c>
      <c r="N10" s="93" t="str">
        <f>IF(F10=0,"-",F10/(J10+F10))</f>
        <v>-</v>
      </c>
      <c r="O10" s="95">
        <f>SUM(O9:O9)</f>
        <v>0</v>
      </c>
      <c r="P10" s="97" t="str">
        <f>IF(C10=0,"-",IF(O10&lt;=0,"immediate",O10/G10))</f>
        <v>-</v>
      </c>
      <c r="Q10" s="95">
        <f>SUM(Q9:Q9)</f>
        <v>0</v>
      </c>
      <c r="R10" s="95">
        <f>SUM(R9:R9)</f>
        <v>0</v>
      </c>
      <c r="S10" s="48"/>
      <c r="T10" s="48"/>
      <c r="U10" s="48"/>
      <c r="V10" s="48"/>
      <c r="W10" s="48"/>
      <c r="X10" s="48"/>
      <c r="Y10" s="48"/>
      <c r="Z10" s="48"/>
      <c r="AA10" s="48"/>
      <c r="AB10" s="48"/>
      <c r="AC10" s="48"/>
    </row>
    <row r="11" spans="1:29" ht="15.75" customHeight="1">
      <c r="A11" s="48"/>
      <c r="B11" s="58"/>
      <c r="C11" s="55"/>
      <c r="D11" s="56"/>
      <c r="E11" s="56"/>
      <c r="F11" s="56"/>
      <c r="G11" s="56"/>
      <c r="H11" s="56"/>
      <c r="I11" s="56"/>
      <c r="J11" s="56"/>
      <c r="K11" s="56"/>
      <c r="L11" s="56"/>
      <c r="M11" s="56"/>
      <c r="N11" s="56"/>
      <c r="O11" s="56"/>
      <c r="P11" s="56"/>
      <c r="Q11" s="56"/>
      <c r="R11" s="56"/>
      <c r="S11" s="48"/>
      <c r="T11" s="48"/>
      <c r="U11" s="48"/>
      <c r="V11" s="48"/>
      <c r="W11" s="48"/>
      <c r="X11" s="48"/>
      <c r="Y11" s="48"/>
      <c r="Z11" s="48"/>
      <c r="AA11" s="48"/>
      <c r="AB11" s="48"/>
      <c r="AC11" s="48"/>
    </row>
    <row r="12" spans="1:29" ht="15.75" customHeight="1">
      <c r="A12" s="48"/>
      <c r="C12" s="664" t="s">
        <v>178</v>
      </c>
      <c r="D12" s="665"/>
      <c r="E12" s="665"/>
      <c r="F12" s="665"/>
      <c r="G12" s="665"/>
      <c r="H12" s="665"/>
      <c r="I12" s="665"/>
      <c r="J12" s="665"/>
      <c r="K12" s="665"/>
      <c r="L12" s="665"/>
      <c r="M12" s="665"/>
      <c r="N12" s="665"/>
      <c r="O12" s="665"/>
      <c r="P12" s="665"/>
      <c r="Q12" s="666"/>
      <c r="R12" s="89"/>
      <c r="S12" s="48"/>
      <c r="T12" s="48"/>
      <c r="U12" s="48"/>
      <c r="V12" s="48"/>
      <c r="W12" s="48"/>
      <c r="X12" s="48"/>
      <c r="Y12" s="48"/>
      <c r="Z12" s="48"/>
      <c r="AA12" s="48"/>
      <c r="AB12" s="48"/>
      <c r="AC12" s="48"/>
    </row>
    <row r="13" spans="1:29" ht="15.75" customHeight="1">
      <c r="A13" s="48"/>
      <c r="C13" s="663" t="s">
        <v>311</v>
      </c>
      <c r="D13" s="663"/>
      <c r="E13" s="663"/>
      <c r="F13" s="663"/>
      <c r="G13" s="663"/>
      <c r="H13" s="663"/>
      <c r="I13" s="663"/>
      <c r="J13" s="663"/>
      <c r="K13" s="663"/>
      <c r="L13" s="663"/>
      <c r="M13" s="663"/>
      <c r="N13" s="663"/>
      <c r="O13" s="663"/>
      <c r="P13" s="663"/>
      <c r="Q13" s="252"/>
      <c r="R13" s="71"/>
      <c r="S13" s="48"/>
      <c r="T13" s="48"/>
      <c r="U13" s="48"/>
      <c r="V13" s="48"/>
      <c r="W13" s="48"/>
      <c r="X13" s="48"/>
      <c r="Y13" s="48"/>
      <c r="Z13" s="48"/>
      <c r="AA13" s="48"/>
      <c r="AB13" s="48"/>
      <c r="AC13" s="48"/>
    </row>
    <row r="14" spans="1:29" ht="15.75" customHeight="1">
      <c r="A14" s="48"/>
      <c r="B14" s="250" t="s">
        <v>148</v>
      </c>
      <c r="C14" s="11" t="s">
        <v>149</v>
      </c>
      <c r="D14" s="248"/>
      <c r="E14" s="56"/>
      <c r="F14" s="56"/>
      <c r="G14" s="56"/>
      <c r="H14" s="56"/>
      <c r="I14" s="56"/>
      <c r="J14" s="56"/>
      <c r="K14" s="56"/>
      <c r="L14" s="56"/>
      <c r="M14" s="56"/>
      <c r="N14" s="56"/>
      <c r="O14" s="56"/>
      <c r="P14" s="56"/>
      <c r="Q14" s="56"/>
      <c r="R14" s="56"/>
      <c r="S14" s="48"/>
      <c r="T14" s="48"/>
      <c r="U14" s="48"/>
      <c r="V14" s="48"/>
      <c r="W14" s="48"/>
      <c r="X14" s="48"/>
      <c r="Y14" s="48"/>
      <c r="Z14" s="48"/>
      <c r="AA14" s="48"/>
      <c r="AB14" s="48"/>
      <c r="AC14" s="48"/>
    </row>
    <row r="15" spans="1:29" ht="15.75" customHeight="1">
      <c r="A15" s="48"/>
      <c r="B15" s="133"/>
      <c r="C15" s="11" t="s">
        <v>244</v>
      </c>
      <c r="D15" s="249"/>
      <c r="E15" s="48"/>
      <c r="F15" s="48"/>
      <c r="G15" s="48"/>
      <c r="H15" s="48"/>
      <c r="I15" s="48"/>
      <c r="J15" s="48"/>
      <c r="K15" s="48"/>
      <c r="L15" s="48"/>
      <c r="M15" s="48"/>
      <c r="N15" s="48"/>
      <c r="O15" s="48"/>
      <c r="P15" s="48"/>
      <c r="Q15" s="48"/>
      <c r="R15" s="48"/>
      <c r="S15" s="48"/>
      <c r="T15" s="48"/>
      <c r="U15" s="48"/>
      <c r="V15" s="48"/>
      <c r="W15" s="48"/>
      <c r="X15" s="48"/>
      <c r="Y15" s="48"/>
      <c r="Z15" s="48"/>
      <c r="AA15" s="48"/>
      <c r="AB15" s="48"/>
      <c r="AC15" s="48"/>
    </row>
    <row r="16" spans="1:29" ht="15.75" customHeight="1">
      <c r="A16" s="48"/>
      <c r="B16" s="44"/>
      <c r="C16" s="595" t="s">
        <v>144</v>
      </c>
      <c r="D16" s="596"/>
      <c r="E16" s="596"/>
      <c r="F16" s="596"/>
      <c r="G16" s="596"/>
      <c r="H16" s="596"/>
      <c r="I16" s="596"/>
      <c r="J16" s="596"/>
      <c r="K16" s="596"/>
      <c r="L16" s="596"/>
      <c r="M16" s="596"/>
      <c r="N16" s="596"/>
      <c r="O16" s="596"/>
      <c r="P16" s="596"/>
      <c r="Q16" s="44"/>
      <c r="R16" s="44"/>
      <c r="S16" s="48"/>
      <c r="T16" s="48"/>
      <c r="U16" s="48"/>
      <c r="V16" s="48"/>
      <c r="W16" s="48"/>
      <c r="X16" s="48"/>
      <c r="Y16" s="48"/>
      <c r="Z16" s="48"/>
      <c r="AA16" s="48"/>
      <c r="AB16" s="48"/>
      <c r="AC16" s="48"/>
    </row>
    <row r="17" spans="1:29" ht="15.75" customHeight="1">
      <c r="A17" s="48"/>
      <c r="B17" s="44"/>
      <c r="C17" s="595" t="s">
        <v>339</v>
      </c>
      <c r="D17" s="596"/>
      <c r="E17" s="596"/>
      <c r="F17" s="596"/>
      <c r="G17" s="596"/>
      <c r="H17" s="596"/>
      <c r="I17" s="596"/>
      <c r="J17" s="596"/>
      <c r="K17" s="596"/>
      <c r="L17" s="596"/>
      <c r="M17" s="596"/>
      <c r="N17" s="596"/>
      <c r="O17" s="596"/>
      <c r="P17" s="596"/>
      <c r="Q17" s="44"/>
      <c r="R17" s="44"/>
      <c r="S17" s="48"/>
      <c r="T17" s="48"/>
      <c r="U17" s="48"/>
      <c r="V17" s="48"/>
      <c r="W17" s="48"/>
      <c r="X17" s="48"/>
      <c r="Y17" s="48"/>
      <c r="Z17" s="48"/>
      <c r="AA17" s="48"/>
      <c r="AB17" s="48"/>
      <c r="AC17" s="48"/>
    </row>
    <row r="18" spans="1:29" s="53" customFormat="1" ht="15.75" customHeight="1">
      <c r="A18" s="52"/>
      <c r="B18" s="251"/>
      <c r="C18" s="667" t="s">
        <v>143</v>
      </c>
      <c r="D18" s="667"/>
      <c r="E18" s="667"/>
      <c r="F18" s="667"/>
      <c r="G18" s="667"/>
      <c r="H18" s="667"/>
      <c r="I18" s="667"/>
      <c r="J18" s="479"/>
      <c r="K18" s="479"/>
      <c r="L18" s="479"/>
      <c r="M18" s="479"/>
      <c r="N18" s="479"/>
      <c r="O18" s="479"/>
      <c r="P18" s="479"/>
      <c r="Q18" s="251"/>
      <c r="R18" s="251"/>
      <c r="S18" s="52"/>
      <c r="T18" s="52"/>
      <c r="U18" s="52"/>
      <c r="V18" s="52"/>
      <c r="W18" s="52"/>
      <c r="X18" s="52"/>
      <c r="Y18" s="52"/>
      <c r="Z18" s="52"/>
      <c r="AA18" s="52"/>
      <c r="AB18" s="52"/>
      <c r="AC18" s="52"/>
    </row>
    <row r="19" spans="1:29" s="57" customFormat="1" ht="31.9" customHeight="1">
      <c r="A19" s="54"/>
      <c r="B19" s="48"/>
      <c r="C19" s="48"/>
      <c r="D19" s="48"/>
      <c r="E19" s="48"/>
      <c r="F19" s="48"/>
      <c r="G19" s="48"/>
      <c r="H19" s="48"/>
      <c r="I19" s="48"/>
      <c r="J19" s="48"/>
      <c r="K19" s="48"/>
      <c r="L19" s="48"/>
      <c r="M19" s="48"/>
      <c r="N19" s="48"/>
      <c r="O19" s="48"/>
      <c r="P19" s="48"/>
      <c r="Q19" s="48"/>
      <c r="R19" s="48"/>
      <c r="S19" s="54"/>
      <c r="T19" s="54"/>
      <c r="U19" s="54"/>
      <c r="V19" s="54"/>
      <c r="W19" s="54"/>
      <c r="X19" s="54"/>
      <c r="Y19" s="54"/>
      <c r="Z19" s="54"/>
      <c r="AA19" s="54"/>
      <c r="AB19" s="54"/>
      <c r="AC19" s="54"/>
    </row>
    <row r="20" spans="1:29" ht="24.95" customHeight="1">
      <c r="B20" s="48"/>
      <c r="C20" s="48"/>
      <c r="D20" s="48"/>
      <c r="E20" s="48"/>
      <c r="F20" s="48"/>
      <c r="G20" s="48"/>
      <c r="H20" s="48"/>
      <c r="I20" s="48"/>
      <c r="J20" s="48"/>
      <c r="K20" s="48"/>
      <c r="L20" s="48"/>
      <c r="M20" s="48"/>
      <c r="N20" s="48"/>
      <c r="O20" s="48"/>
      <c r="P20" s="48"/>
      <c r="Q20" s="48"/>
      <c r="R20" s="48"/>
    </row>
    <row r="21" spans="1:29" ht="90"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row>
    <row r="22" spans="1:29" s="57" customFormat="1" ht="16.149999999999999" customHeight="1">
      <c r="A22" s="54"/>
      <c r="B22" s="48"/>
      <c r="C22" s="48"/>
      <c r="D22" s="48"/>
      <c r="E22" s="48"/>
      <c r="F22" s="48"/>
      <c r="G22" s="48"/>
      <c r="H22" s="48"/>
      <c r="I22" s="48"/>
      <c r="J22" s="48"/>
      <c r="K22" s="48"/>
      <c r="L22" s="48"/>
      <c r="M22" s="48"/>
      <c r="N22" s="48"/>
      <c r="O22" s="48"/>
      <c r="P22" s="48"/>
      <c r="Q22" s="48"/>
      <c r="R22" s="48"/>
      <c r="S22" s="54"/>
      <c r="T22" s="54"/>
      <c r="U22" s="54"/>
      <c r="V22" s="54"/>
      <c r="W22" s="54"/>
      <c r="X22" s="54"/>
      <c r="Y22" s="54"/>
      <c r="Z22" s="54"/>
      <c r="AA22" s="54"/>
      <c r="AB22" s="54"/>
      <c r="AC22" s="54"/>
    </row>
    <row r="23" spans="1:29">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row>
    <row r="24" spans="1:29" s="45" customFormat="1" ht="31.9" customHeight="1">
      <c r="B24" s="48"/>
      <c r="C24" s="48"/>
      <c r="D24" s="48"/>
      <c r="E24" s="48"/>
      <c r="F24" s="48"/>
      <c r="G24" s="48"/>
      <c r="H24" s="48"/>
      <c r="I24" s="48"/>
      <c r="J24" s="48"/>
      <c r="K24" s="48"/>
      <c r="L24" s="48"/>
      <c r="M24" s="48"/>
      <c r="N24" s="48"/>
      <c r="O24" s="48"/>
      <c r="P24" s="48"/>
      <c r="Q24" s="48"/>
      <c r="R24" s="48"/>
    </row>
    <row r="25" spans="1:29" s="45" customFormat="1" ht="13.9" customHeight="1">
      <c r="B25" s="48"/>
      <c r="C25" s="48"/>
      <c r="D25" s="48"/>
      <c r="E25" s="48"/>
      <c r="F25" s="48"/>
      <c r="G25" s="48"/>
      <c r="H25" s="48"/>
      <c r="I25" s="48"/>
      <c r="J25" s="48"/>
      <c r="K25" s="48"/>
      <c r="L25" s="48"/>
      <c r="M25" s="48"/>
      <c r="N25" s="48"/>
      <c r="O25" s="48"/>
      <c r="P25" s="48"/>
      <c r="Q25" s="48"/>
      <c r="R25" s="48"/>
    </row>
    <row r="26" spans="1:29" s="45" customFormat="1" ht="13.9" customHeight="1">
      <c r="B26" s="48"/>
      <c r="C26" s="48"/>
      <c r="D26" s="48"/>
      <c r="E26" s="48"/>
      <c r="F26" s="48"/>
      <c r="G26" s="48"/>
      <c r="H26" s="48"/>
      <c r="I26" s="48"/>
      <c r="J26" s="48"/>
      <c r="K26" s="48"/>
      <c r="L26" s="48"/>
      <c r="M26" s="48"/>
      <c r="N26" s="48"/>
      <c r="O26" s="48"/>
      <c r="P26" s="48"/>
      <c r="Q26" s="48"/>
      <c r="R26" s="48"/>
    </row>
    <row r="27" spans="1:29">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row>
    <row r="28" spans="1:29">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row>
    <row r="29" spans="1: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row>
    <row r="30" spans="1:29">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row>
    <row r="31" spans="1:29">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row>
    <row r="32" spans="1:29">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row>
    <row r="33" spans="1:29">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row>
    <row r="34" spans="1:29">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row>
    <row r="35" spans="1:29">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row>
    <row r="36" spans="1:29">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row>
    <row r="37" spans="1:29">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row>
    <row r="38" spans="1:29">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row>
    <row r="39" spans="1:2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row>
    <row r="40" spans="1:29">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row>
    <row r="41" spans="1:29">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row>
    <row r="42" spans="1:29">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row>
    <row r="43" spans="1:29">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row>
    <row r="44" spans="1:29">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row>
    <row r="45" spans="1:29">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row>
    <row r="46" spans="1:29">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row>
    <row r="47" spans="1:29">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row>
    <row r="48" spans="1:29">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row>
    <row r="49" spans="1:2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row>
    <row r="50" spans="1:29">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row>
    <row r="51" spans="1:29">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row>
    <row r="52" spans="1:29">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row>
    <row r="53" spans="1:29">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row>
    <row r="54" spans="1:29">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row>
    <row r="55" spans="1:29">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row>
    <row r="56" spans="1:29">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row>
    <row r="57" spans="1:29">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row>
    <row r="58" spans="1:29">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row>
    <row r="59" spans="1:2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row>
    <row r="60" spans="1:29">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row>
    <row r="61" spans="1:29">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row>
    <row r="62" spans="1:29">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row>
    <row r="63" spans="1:29">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row>
    <row r="64" spans="1:29">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row>
    <row r="65" spans="1:29">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row>
    <row r="66" spans="1:29">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row>
    <row r="67" spans="1:29">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row>
    <row r="68" spans="1:29">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row>
    <row r="69" spans="1:2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row>
    <row r="70" spans="1:29">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row>
    <row r="71" spans="1:29">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row>
    <row r="72" spans="1:29">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row>
    <row r="73" spans="1:29">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row>
    <row r="74" spans="1:29">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row>
    <row r="75" spans="1:29">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row>
    <row r="76" spans="1:29">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row>
    <row r="77" spans="1:29">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row>
    <row r="78" spans="1:29">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row>
    <row r="79" spans="1:2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row>
    <row r="80" spans="1:29">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row>
    <row r="81" spans="1:29">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row>
    <row r="82" spans="1:29">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row>
    <row r="83" spans="1:29">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row>
    <row r="84" spans="1:29">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row>
    <row r="85" spans="1:29">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row>
    <row r="86" spans="1:29">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row>
    <row r="87" spans="1:29">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row>
    <row r="88" spans="1:29">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row>
    <row r="89" spans="1:2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row>
    <row r="90" spans="1:29">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row>
    <row r="91" spans="1:29">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row>
    <row r="92" spans="1:29">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row>
    <row r="93" spans="1:29">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row>
    <row r="94" spans="1:29">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row>
    <row r="95" spans="1:29">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row>
    <row r="96" spans="1:29">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row>
    <row r="97" spans="1:29">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row>
    <row r="98" spans="1:29">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row>
    <row r="99" spans="1:2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row>
    <row r="100" spans="1:29">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row>
    <row r="101" spans="1:29">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row>
    <row r="102" spans="1:29">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row>
    <row r="103" spans="1:29">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row>
    <row r="104" spans="1:29">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row>
    <row r="105" spans="1:29">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row>
    <row r="106" spans="1:29">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row>
    <row r="107" spans="1:29">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row>
    <row r="108" spans="1:29">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row>
    <row r="109" spans="1:2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row>
    <row r="110" spans="1:29">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row>
    <row r="111" spans="1:29">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row>
    <row r="112" spans="1:29">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row>
    <row r="113" spans="1:29">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row>
    <row r="114" spans="1:29">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row>
    <row r="115" spans="1:29">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row>
    <row r="116" spans="1:29">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row>
    <row r="117" spans="1:29">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row>
    <row r="118" spans="1:29">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row>
    <row r="119" spans="1:2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row>
    <row r="120" spans="1:29">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row>
    <row r="121" spans="1:29">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row>
    <row r="122" spans="1:29">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row>
    <row r="123" spans="1:29">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row>
    <row r="124" spans="1:29">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row>
    <row r="125" spans="1:29">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row>
    <row r="126" spans="1:29">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row>
    <row r="127" spans="1:29">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row>
    <row r="128" spans="1:29">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row>
    <row r="129" spans="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row>
    <row r="130" spans="1:29">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row>
    <row r="131" spans="1:29">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row>
    <row r="132" spans="1:29">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row>
    <row r="133" spans="1:29">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row>
    <row r="134" spans="1:29">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row>
    <row r="135" spans="1:29">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row>
    <row r="136" spans="1:29">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row>
    <row r="137" spans="1:29">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row>
    <row r="138" spans="1:29">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row>
    <row r="139" spans="1:2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row>
    <row r="140" spans="1:29">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row>
    <row r="141" spans="1:29">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row>
    <row r="142" spans="1:29">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row>
    <row r="143" spans="1:29">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row>
    <row r="144" spans="1:29">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row>
    <row r="145" spans="1:29">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row>
    <row r="146" spans="1:29">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row>
    <row r="147" spans="1:29">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row>
    <row r="148" spans="1:29">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row>
    <row r="149" spans="1:2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row>
    <row r="150" spans="1:29">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row>
    <row r="151" spans="1:29">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row>
    <row r="152" spans="1:29">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row>
    <row r="153" spans="1:29">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row>
    <row r="154" spans="1:29">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row>
    <row r="155" spans="1:29">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row>
    <row r="156" spans="1:29">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row>
    <row r="157" spans="1:29">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row>
    <row r="158" spans="1:29">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row>
    <row r="159" spans="1:2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row>
    <row r="160" spans="1:29">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row>
    <row r="161" spans="1:29">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row>
    <row r="162" spans="1:29">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row>
    <row r="163" spans="1:29">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row>
    <row r="164" spans="1:29">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row>
    <row r="165" spans="1:29">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row>
    <row r="166" spans="1:29">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row>
    <row r="167" spans="1:29">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row>
    <row r="168" spans="1:29">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row>
    <row r="169" spans="1:2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row>
    <row r="170" spans="1:29">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row>
    <row r="171" spans="1:29">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row>
    <row r="172" spans="1:29">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row>
    <row r="173" spans="1:29">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row>
    <row r="174" spans="1:29">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row>
    <row r="175" spans="1:29">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row>
    <row r="176" spans="1:29">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row>
    <row r="177" spans="1:29">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row>
    <row r="178" spans="1:29">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row>
    <row r="179" spans="1:2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row>
    <row r="180" spans="1:29">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row>
    <row r="181" spans="1:29">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row>
    <row r="182" spans="1:29">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row>
    <row r="183" spans="1:29">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row>
    <row r="184" spans="1:29">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row>
    <row r="185" spans="1:29">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row>
    <row r="186" spans="1:29">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row>
    <row r="187" spans="1:29">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row>
    <row r="188" spans="1:29">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row>
    <row r="189" spans="1:2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row>
    <row r="190" spans="1:29">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row>
    <row r="191" spans="1:29">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row>
    <row r="192" spans="1:29">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row>
    <row r="193" spans="1:29">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row>
    <row r="194" spans="1:29">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row>
    <row r="195" spans="1:29">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row>
    <row r="196" spans="1:29">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row>
    <row r="197" spans="1:29">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row>
    <row r="198" spans="1:29">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row>
    <row r="199" spans="1:2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row>
    <row r="200" spans="1:29">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row>
    <row r="201" spans="1:29">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row>
    <row r="202" spans="1:29">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row>
    <row r="203" spans="1:29">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row>
    <row r="204" spans="1:29">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row>
    <row r="205" spans="1:29">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row>
    <row r="206" spans="1:29">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row>
    <row r="207" spans="1:29">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row>
    <row r="208" spans="1:29">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row>
    <row r="209" spans="1:2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row>
    <row r="210" spans="1:29">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row>
    <row r="211" spans="1:29">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row>
    <row r="212" spans="1:29">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row>
    <row r="213" spans="1:29">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row>
    <row r="214" spans="1:29">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row>
    <row r="215" spans="1:29">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row>
    <row r="216" spans="1:29">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row>
    <row r="217" spans="1:29">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row>
    <row r="218" spans="1:29">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row>
    <row r="219" spans="1:2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row>
    <row r="220" spans="1:29">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row>
    <row r="221" spans="1:29">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row>
    <row r="222" spans="1:29">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row>
    <row r="223" spans="1:29">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row>
    <row r="224" spans="1:29">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row>
    <row r="225" spans="1:29">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row>
    <row r="226" spans="1:29">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row>
    <row r="227" spans="1:29">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row>
    <row r="228" spans="1:29">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row>
    <row r="229" spans="1: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row>
    <row r="230" spans="1:29">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row>
    <row r="231" spans="1:29">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row>
    <row r="232" spans="1:29">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row>
    <row r="233" spans="1:29">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row>
    <row r="234" spans="1:29">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row>
    <row r="235" spans="1:29">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row>
    <row r="236" spans="1:29">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row>
    <row r="237" spans="1:29">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row>
    <row r="238" spans="1:29">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row>
    <row r="239" spans="1:2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row>
    <row r="240" spans="1:29">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row>
    <row r="241" spans="1:29">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row>
    <row r="242" spans="1:29">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row>
    <row r="243" spans="1:29">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row>
    <row r="244" spans="1:29">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row>
    <row r="245" spans="1:29">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row>
    <row r="246" spans="1:29">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row>
    <row r="247" spans="1:29">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row>
    <row r="248" spans="1:29">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row>
    <row r="249" spans="1:2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row>
    <row r="250" spans="1:29">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row>
    <row r="251" spans="1:29">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row>
    <row r="252" spans="1:29">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row>
    <row r="253" spans="1:29">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row>
    <row r="254" spans="1:29">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row>
    <row r="255" spans="1:29">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row>
    <row r="256" spans="1:29">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row>
    <row r="257" spans="1:29">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row>
    <row r="258" spans="1:29">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row>
    <row r="259" spans="1:2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row>
    <row r="260" spans="1:29">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row>
    <row r="261" spans="1:29">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row>
    <row r="262" spans="1:29">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row>
    <row r="263" spans="1:29">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row>
    <row r="264" spans="1:29">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row>
    <row r="265" spans="1:29">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row>
    <row r="266" spans="1:29">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row>
    <row r="267" spans="1:29">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row>
    <row r="268" spans="1:29">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row>
    <row r="269" spans="1:2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row>
    <row r="270" spans="1:29">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row>
    <row r="271" spans="1:29">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row>
    <row r="272" spans="1:29">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row>
    <row r="273" spans="1:29">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row>
    <row r="274" spans="1:29">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row>
    <row r="275" spans="1:29">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row>
    <row r="276" spans="1:29">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row>
    <row r="277" spans="1:29">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row>
    <row r="278" spans="1:29">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row>
    <row r="279" spans="1:2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row>
    <row r="280" spans="1:29">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row>
    <row r="281" spans="1:29">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row>
    <row r="282" spans="1:29">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row>
    <row r="283" spans="1:29">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row>
    <row r="284" spans="1:29">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row>
    <row r="285" spans="1:29">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row>
    <row r="286" spans="1:29">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row>
    <row r="287" spans="1:29">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row>
    <row r="288" spans="1:29">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row>
    <row r="289" spans="1:2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row>
    <row r="290" spans="1:29">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row>
    <row r="291" spans="1:29">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row>
    <row r="292" spans="1:29">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row>
    <row r="293" spans="1:29">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row>
    <row r="294" spans="1:29">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row>
    <row r="295" spans="1:29">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row>
    <row r="296" spans="1:29">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row>
    <row r="297" spans="1:29">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row>
    <row r="298" spans="1:29">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row>
    <row r="299" spans="1:2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row>
    <row r="300" spans="1:29">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row>
    <row r="301" spans="1:29">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row>
    <row r="302" spans="1:29">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row>
    <row r="303" spans="1:29">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row>
    <row r="304" spans="1:29">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row>
    <row r="305" spans="1:29">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row>
    <row r="306" spans="1:29">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row>
    <row r="307" spans="1:29">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row>
    <row r="308" spans="1:29">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row>
    <row r="309" spans="1:2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row>
    <row r="310" spans="1:29">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row>
    <row r="311" spans="1:29">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row>
    <row r="312" spans="1:29">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row>
    <row r="313" spans="1:29">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row>
    <row r="314" spans="1:29">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row>
    <row r="315" spans="1:29">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row>
    <row r="316" spans="1:29">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row>
    <row r="317" spans="1:29">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row>
    <row r="318" spans="1:29">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row>
    <row r="319" spans="1:2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row>
    <row r="320" spans="1:29">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row>
    <row r="321" spans="1:29">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row>
    <row r="322" spans="1:29">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row>
    <row r="323" spans="1:29">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row>
    <row r="324" spans="1:29">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row>
    <row r="325" spans="1:29">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row>
    <row r="326" spans="1:29">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row>
    <row r="327" spans="1:29">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row>
    <row r="328" spans="1:29">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row>
    <row r="329" spans="1: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row>
    <row r="330" spans="1:29">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row>
    <row r="331" spans="1:29">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row>
    <row r="332" spans="1:29">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row>
    <row r="333" spans="1:29">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row>
    <row r="334" spans="1:29">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row>
    <row r="335" spans="1:29">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row>
    <row r="336" spans="1:29">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row>
    <row r="337" spans="1:29">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row>
    <row r="338" spans="1:29">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row>
    <row r="339" spans="1:2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row>
    <row r="340" spans="1:29">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row>
    <row r="341" spans="1:29">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row>
    <row r="342" spans="1:29">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row>
    <row r="343" spans="1:29">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row>
    <row r="344" spans="1:29">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row>
    <row r="345" spans="1:29">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row>
    <row r="346" spans="1:29">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row>
    <row r="347" spans="1:29">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row>
    <row r="348" spans="1:29">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row>
    <row r="349" spans="1:2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row>
    <row r="350" spans="1:29">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row>
    <row r="351" spans="1:29">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row>
    <row r="352" spans="1:29">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row>
    <row r="353" spans="1:29">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row>
    <row r="354" spans="1:29">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row>
    <row r="355" spans="1:29">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row>
    <row r="356" spans="1:29">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row>
    <row r="357" spans="1:29">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row>
    <row r="358" spans="1:29">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row>
    <row r="359" spans="1:2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row>
    <row r="360" spans="1:29">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row>
    <row r="361" spans="1:29">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row>
    <row r="362" spans="1:29">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row>
    <row r="363" spans="1:29">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row>
    <row r="364" spans="1:29">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row>
    <row r="365" spans="1:29">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row>
    <row r="366" spans="1:29">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row>
    <row r="367" spans="1:29">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row>
    <row r="368" spans="1:29">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row>
    <row r="369" spans="1:2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row>
    <row r="370" spans="1:29">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row>
    <row r="371" spans="1:29">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row>
    <row r="372" spans="1:29">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row>
    <row r="373" spans="1:29">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row>
    <row r="374" spans="1:29">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row>
    <row r="375" spans="1:29">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row>
    <row r="376" spans="1:29">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row>
    <row r="377" spans="1:29">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row>
    <row r="378" spans="1:29">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row>
    <row r="379" spans="1:2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row>
    <row r="380" spans="1:29">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row>
    <row r="381" spans="1:29">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row>
    <row r="382" spans="1:29">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row>
    <row r="383" spans="1:29">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row>
    <row r="384" spans="1:29">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row>
    <row r="385" spans="1:29">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row>
    <row r="386" spans="1:29">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row>
    <row r="387" spans="1:29">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row>
    <row r="388" spans="1:29">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row>
    <row r="389" spans="1:2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row>
    <row r="390" spans="1:29">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row>
    <row r="391" spans="1:29">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row>
    <row r="392" spans="1:29">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row>
    <row r="393" spans="1:29">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row>
    <row r="394" spans="1:29">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row>
    <row r="395" spans="1:29">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row>
    <row r="396" spans="1:29">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row>
    <row r="397" spans="1:29">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row>
    <row r="398" spans="1:29">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row>
    <row r="399" spans="1:2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row>
    <row r="400" spans="1:29">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row>
    <row r="401" spans="1:29">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row>
    <row r="402" spans="1:29">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row>
    <row r="403" spans="1:29">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row>
    <row r="404" spans="1:29">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row>
    <row r="405" spans="1:29">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row>
    <row r="406" spans="1:29">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row>
    <row r="407" spans="1:29">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row>
    <row r="408" spans="1:29">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row>
    <row r="409" spans="1:2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row>
    <row r="410" spans="1:29">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row>
    <row r="411" spans="1:29">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row>
    <row r="412" spans="1:29">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row>
    <row r="413" spans="1:29">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row>
    <row r="414" spans="1:29">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row>
    <row r="415" spans="1:29">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row>
    <row r="416" spans="1:29">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row>
    <row r="417" spans="1:29">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row>
    <row r="418" spans="1:29">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row>
    <row r="419" spans="1:2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row>
    <row r="420" spans="1:29">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row>
    <row r="421" spans="1:29">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row>
    <row r="422" spans="1:29">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row>
    <row r="423" spans="1:29">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row>
    <row r="424" spans="1:29">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row>
    <row r="425" spans="1:29">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row>
    <row r="426" spans="1:29">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row>
    <row r="427" spans="1:29">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row>
    <row r="428" spans="1:29">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row>
    <row r="429" spans="1: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row>
    <row r="430" spans="1:29">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row>
    <row r="431" spans="1:29">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row>
    <row r="432" spans="1:29">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row>
    <row r="433" spans="1:29">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row>
    <row r="434" spans="1:29">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row>
    <row r="435" spans="1:29">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row>
    <row r="436" spans="1:29">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row>
    <row r="437" spans="1:29">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row>
    <row r="438" spans="1:29">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row>
    <row r="439" spans="1:2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row>
    <row r="440" spans="1:29">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row>
    <row r="441" spans="1:29">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row>
    <row r="442" spans="1:29">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row>
    <row r="443" spans="1:29">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row>
    <row r="444" spans="1:29">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row>
    <row r="445" spans="1:29">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row>
    <row r="446" spans="1:29">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row>
    <row r="447" spans="1:29">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row>
    <row r="448" spans="1:29">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row>
    <row r="449" spans="1:2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row>
    <row r="450" spans="1:29">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row>
    <row r="451" spans="1:29">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row>
    <row r="452" spans="1:29">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row>
    <row r="453" spans="1:29">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row>
    <row r="454" spans="1:29">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row>
    <row r="455" spans="1:29">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row>
    <row r="456" spans="1:29">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row>
    <row r="457" spans="1:29">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row>
    <row r="458" spans="1:29">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row>
    <row r="459" spans="1:2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row>
    <row r="460" spans="1:29">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row>
    <row r="461" spans="1:29">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row>
    <row r="462" spans="1:29">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row>
    <row r="463" spans="1:29">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row>
    <row r="464" spans="1:29">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row>
    <row r="465" spans="1:29">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row>
    <row r="466" spans="1:29">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row>
    <row r="467" spans="1:29">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row>
    <row r="468" spans="1:29">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row>
    <row r="469" spans="1:2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row>
    <row r="470" spans="1:29">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row>
    <row r="471" spans="1:29">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row>
    <row r="472" spans="1:29">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row>
    <row r="473" spans="1:29">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row>
    <row r="474" spans="1:29">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row>
    <row r="475" spans="1:29">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row>
    <row r="476" spans="1:29">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row>
    <row r="477" spans="1:29">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row>
    <row r="478" spans="1:29">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row>
    <row r="479" spans="1:2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row>
    <row r="480" spans="1:29">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row>
    <row r="481" spans="1:29">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row>
    <row r="482" spans="1:29">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row>
    <row r="483" spans="1:29">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row>
    <row r="484" spans="1:29">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row>
    <row r="485" spans="1:29">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row>
    <row r="486" spans="1:29">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row>
    <row r="487" spans="1:29">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row>
    <row r="488" spans="1:29">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row>
    <row r="489" spans="1:2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row>
    <row r="490" spans="1:29">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row>
    <row r="491" spans="1:29">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row>
    <row r="492" spans="1:29">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row>
    <row r="493" spans="1:29">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row>
    <row r="494" spans="1:29">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row>
    <row r="495" spans="1:29">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row>
    <row r="496" spans="1:29">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row>
    <row r="497" spans="1:29">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row>
    <row r="498" spans="1:29">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row>
    <row r="499" spans="1:2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row>
    <row r="500" spans="1:29">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row>
    <row r="501" spans="1:29">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row>
    <row r="502" spans="1:29">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row>
    <row r="503" spans="1:29">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row>
    <row r="504" spans="1:29">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row>
    <row r="505" spans="1:29">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row>
    <row r="506" spans="1:29">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row>
    <row r="507" spans="1:29">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row>
    <row r="508" spans="1:29">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row>
    <row r="509" spans="1:2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row>
    <row r="510" spans="1:29">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row>
    <row r="511" spans="1:29">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row>
    <row r="512" spans="1:29">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row>
    <row r="513" spans="1:29">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row>
    <row r="514" spans="1:29">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row>
    <row r="515" spans="1:29">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row>
    <row r="516" spans="1:29">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row>
    <row r="517" spans="1:29">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row>
    <row r="518" spans="1:29">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row>
    <row r="519" spans="1:2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row>
    <row r="520" spans="1:29">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row>
    <row r="521" spans="1:29">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row>
    <row r="522" spans="1:29">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row>
    <row r="523" spans="1:29">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row>
    <row r="524" spans="1:29">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row>
    <row r="525" spans="1:29">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row>
    <row r="526" spans="1:29">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row>
    <row r="527" spans="1:29">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row>
    <row r="528" spans="1:29">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row>
    <row r="529" spans="1: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row>
    <row r="530" spans="1:29">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row>
    <row r="531" spans="1:29">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row>
    <row r="532" spans="1:29">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row>
    <row r="533" spans="1:29">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row>
    <row r="534" spans="1:29">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row>
    <row r="535" spans="1:29">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row>
    <row r="536" spans="1:29">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row>
    <row r="537" spans="1:29">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row>
    <row r="538" spans="1:29">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row>
    <row r="539" spans="1:2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row>
    <row r="540" spans="1:29">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row>
    <row r="541" spans="1:29">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row>
    <row r="542" spans="1:29">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row>
    <row r="543" spans="1:29">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row>
    <row r="544" spans="1:29">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row>
    <row r="545" spans="1:29">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row>
    <row r="546" spans="1:29">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row>
    <row r="547" spans="1:29">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row>
    <row r="548" spans="1:29">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row>
    <row r="549" spans="1:2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row>
    <row r="550" spans="1:29">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row>
    <row r="551" spans="1:29">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row>
    <row r="552" spans="1:29">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row>
    <row r="553" spans="1:29">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row>
    <row r="554" spans="1:29">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row>
    <row r="555" spans="1:29">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row>
    <row r="556" spans="1:29">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row>
    <row r="557" spans="1:29">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row>
    <row r="558" spans="1:29">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row>
    <row r="559" spans="1:2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row>
    <row r="560" spans="1:29">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row>
    <row r="561" spans="1:29">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row>
    <row r="562" spans="1:29">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row>
    <row r="563" spans="1:29">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row>
    <row r="564" spans="1:29">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row>
    <row r="565" spans="1:29">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row>
    <row r="566" spans="1:29">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row>
    <row r="567" spans="1:29">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row>
    <row r="568" spans="1:29">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row>
    <row r="569" spans="1:2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row>
    <row r="570" spans="1:29">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row>
    <row r="571" spans="1:29">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row>
    <row r="572" spans="1:29">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row>
    <row r="573" spans="1:29">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row>
    <row r="574" spans="1:29">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row>
    <row r="575" spans="1:29">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row>
    <row r="576" spans="1:29">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row>
    <row r="577" spans="1:29">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row>
    <row r="578" spans="1:29">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row>
    <row r="579" spans="1:2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row>
    <row r="580" spans="1:29">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row>
    <row r="581" spans="1:29">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row>
    <row r="582" spans="1:29">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row>
    <row r="583" spans="1:29">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row>
    <row r="584" spans="1:29">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row>
    <row r="585" spans="1:29">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row>
    <row r="586" spans="1:29">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row>
    <row r="587" spans="1:29">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row>
    <row r="588" spans="1:29">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row>
    <row r="589" spans="1:2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row>
    <row r="590" spans="1:29">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row>
    <row r="591" spans="1:29">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row>
    <row r="592" spans="1:29">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row>
    <row r="593" spans="1:29">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row>
    <row r="594" spans="1:29">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row>
    <row r="595" spans="1:29">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row>
    <row r="596" spans="1:29">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row>
    <row r="597" spans="1:29">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row>
    <row r="598" spans="1:29">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row>
    <row r="599" spans="1:2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row>
    <row r="600" spans="1:29">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row>
    <row r="601" spans="1:29">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row>
    <row r="602" spans="1:29">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row>
    <row r="603" spans="1:29">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row>
    <row r="604" spans="1:29">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row>
    <row r="605" spans="1:29">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row>
    <row r="606" spans="1:29">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row>
    <row r="607" spans="1:29">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row>
    <row r="608" spans="1:29">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row>
    <row r="609" spans="1:2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row>
    <row r="610" spans="1:29">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row>
    <row r="611" spans="1:29">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row>
    <row r="612" spans="1:29">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row>
    <row r="613" spans="1:29">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row>
    <row r="614" spans="1:29">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row>
    <row r="615" spans="1:29">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row>
    <row r="616" spans="1:29">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row>
    <row r="617" spans="1:29">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row>
    <row r="618" spans="1:29">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row>
    <row r="619" spans="1:2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row>
    <row r="620" spans="1:29">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row>
    <row r="621" spans="1:29">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row>
    <row r="622" spans="1:29">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row>
    <row r="623" spans="1:29">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row>
    <row r="624" spans="1:29">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row>
    <row r="625" spans="1:29">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row>
    <row r="626" spans="1:29">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row>
    <row r="627" spans="1:29">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row>
    <row r="628" spans="1:29">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row>
    <row r="629" spans="1: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row>
    <row r="630" spans="1:29">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row>
    <row r="631" spans="1:29">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row>
    <row r="632" spans="1:29">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row>
    <row r="633" spans="1:29">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row>
    <row r="634" spans="1:29">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row>
    <row r="635" spans="1:29">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row>
    <row r="636" spans="1:29">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row>
    <row r="637" spans="1:29">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row>
    <row r="638" spans="1:29">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row>
    <row r="639" spans="1:2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row>
    <row r="640" spans="1:29">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row>
    <row r="641" spans="1:29">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row>
    <row r="642" spans="1:29">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row>
    <row r="643" spans="1:29">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row>
    <row r="644" spans="1:29">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row>
    <row r="645" spans="1:29">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row>
    <row r="646" spans="1:29">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row>
    <row r="647" spans="1:29">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row>
    <row r="648" spans="1:29">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row>
    <row r="649" spans="1:2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row>
    <row r="650" spans="1:29">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row>
    <row r="651" spans="1:29">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row>
    <row r="652" spans="1:29">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row>
    <row r="653" spans="1:29">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row>
    <row r="654" spans="1:29">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row>
    <row r="655" spans="1:29">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row>
    <row r="656" spans="1:29">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row>
    <row r="657" spans="1:29">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row>
    <row r="658" spans="1:29">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row>
    <row r="659" spans="1:2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row>
    <row r="660" spans="1:29">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row>
    <row r="661" spans="1:29">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row>
    <row r="662" spans="1:29">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row>
    <row r="663" spans="1:29">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row>
    <row r="664" spans="1:29">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row>
    <row r="665" spans="1:29">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row>
    <row r="666" spans="1:29">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row>
    <row r="667" spans="1:29">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row>
    <row r="668" spans="1:29">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row>
    <row r="669" spans="1:2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row>
    <row r="670" spans="1:29">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row>
    <row r="671" spans="1:29">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row>
    <row r="672" spans="1:29">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row>
    <row r="673" spans="1:29">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row>
    <row r="674" spans="1:29">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row>
    <row r="675" spans="1:29">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row>
    <row r="676" spans="1:29">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row>
    <row r="677" spans="1:29">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row>
    <row r="678" spans="1:29">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row>
    <row r="679" spans="1:2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row>
    <row r="680" spans="1:29">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row>
    <row r="681" spans="1:29">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row>
    <row r="682" spans="1:29">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row>
    <row r="683" spans="1:29">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row>
    <row r="684" spans="1:29">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row>
    <row r="685" spans="1:29">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row>
    <row r="686" spans="1:29">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row>
    <row r="687" spans="1:29">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row>
    <row r="688" spans="1:29">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row>
    <row r="689" spans="1:2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row>
    <row r="690" spans="1:29">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row>
    <row r="691" spans="1:29">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row>
    <row r="692" spans="1:29">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row>
    <row r="693" spans="1:29">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row>
    <row r="694" spans="1:29">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row>
    <row r="695" spans="1:29">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row>
    <row r="696" spans="1:29">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row>
    <row r="697" spans="1:29">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row>
    <row r="698" spans="1:29">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row>
    <row r="699" spans="1:2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row>
    <row r="700" spans="1:29">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row>
    <row r="701" spans="1:29">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row>
    <row r="702" spans="1:29">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row>
    <row r="703" spans="1:29">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row>
    <row r="704" spans="1:29">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row>
    <row r="705" spans="1:29">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row>
    <row r="706" spans="1:29">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row>
    <row r="707" spans="1:29">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row>
    <row r="708" spans="1:29">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row>
    <row r="709" spans="1:2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row>
    <row r="710" spans="1:29">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row>
    <row r="711" spans="1:29">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row>
    <row r="712" spans="1:29">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row>
    <row r="713" spans="1:29">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row>
    <row r="714" spans="1:29">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row>
    <row r="715" spans="1:29">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row>
    <row r="716" spans="1:29">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row>
    <row r="717" spans="1:29">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row>
    <row r="718" spans="1:29">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row>
    <row r="719" spans="1:2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row>
    <row r="720" spans="1:29">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row>
    <row r="721" spans="1:29">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row>
    <row r="722" spans="1:29">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row>
    <row r="723" spans="1:29">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row>
    <row r="724" spans="1:29">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row>
    <row r="725" spans="1:29">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row>
    <row r="726" spans="1:29">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row>
    <row r="727" spans="1:29">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row>
    <row r="728" spans="1:29">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row>
    <row r="729" spans="1: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row>
    <row r="730" spans="1:29">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row>
    <row r="731" spans="1:29">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row>
    <row r="732" spans="1:29">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row>
    <row r="733" spans="1:29">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row>
    <row r="734" spans="1:29">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row>
    <row r="735" spans="1:29">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row>
    <row r="736" spans="1:29">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row>
    <row r="737" spans="1:29">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row>
    <row r="738" spans="1:29">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row>
    <row r="739" spans="1:2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row>
    <row r="740" spans="1:29">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row>
    <row r="741" spans="1:29">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row>
    <row r="742" spans="1:29">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row>
    <row r="743" spans="1:29">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row>
    <row r="744" spans="1:29">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row>
    <row r="745" spans="1:29">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row>
    <row r="746" spans="1:29">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row>
    <row r="747" spans="1:29">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row>
    <row r="748" spans="1:29">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row>
    <row r="749" spans="1:2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row>
    <row r="750" spans="1:29">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row>
    <row r="751" spans="1:29">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row>
    <row r="752" spans="1:29">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row>
    <row r="753" spans="1:29">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row>
    <row r="754" spans="1:29">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row>
    <row r="755" spans="1:29">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row>
    <row r="756" spans="1:29">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row>
    <row r="757" spans="1:29">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row>
    <row r="758" spans="1:29">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row>
    <row r="759" spans="1:2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row>
    <row r="760" spans="1:29">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row>
    <row r="761" spans="1:29">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row>
    <row r="762" spans="1:29">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row>
    <row r="763" spans="1:29">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row>
    <row r="764" spans="1:29">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row>
    <row r="765" spans="1:29">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row>
    <row r="766" spans="1:29">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row>
    <row r="767" spans="1:29">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row>
    <row r="768" spans="1:29">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row>
    <row r="769" spans="1:2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row>
    <row r="770" spans="1:29">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row>
    <row r="771" spans="1:29">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row>
    <row r="772" spans="1:29">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row>
    <row r="773" spans="1:29">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row>
    <row r="774" spans="1:29">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row>
    <row r="775" spans="1:29">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row>
    <row r="776" spans="1:29">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row>
    <row r="777" spans="1:29">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row>
    <row r="778" spans="1:29">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row>
    <row r="779" spans="1:2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row>
    <row r="780" spans="1:29">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row>
    <row r="781" spans="1:29">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row>
    <row r="782" spans="1:29">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row>
    <row r="783" spans="1:29">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row>
    <row r="784" spans="1:29">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row>
    <row r="785" spans="1:29">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row>
    <row r="786" spans="1:29">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row>
    <row r="787" spans="1:29">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row>
    <row r="788" spans="1:29">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row>
    <row r="789" spans="1:2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row>
    <row r="790" spans="1:29">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row>
    <row r="791" spans="1:29">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row>
    <row r="792" spans="1:29">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row>
    <row r="793" spans="1:29">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row>
    <row r="794" spans="1:29">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row>
    <row r="795" spans="1:29">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row>
    <row r="796" spans="1:29">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row>
    <row r="797" spans="1:29">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row>
    <row r="798" spans="1:29">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row>
    <row r="799" spans="1:2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row>
    <row r="800" spans="1:29">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row>
    <row r="801" spans="1:29">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row>
    <row r="802" spans="1:29">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row>
    <row r="803" spans="1:29">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row>
    <row r="804" spans="1:29">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row>
    <row r="805" spans="1:29">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row>
    <row r="806" spans="1:29">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row>
    <row r="807" spans="1:29">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row>
    <row r="808" spans="1:29">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row>
    <row r="809" spans="1:2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row>
    <row r="810" spans="1:29">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row>
    <row r="811" spans="1:29">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row>
    <row r="812" spans="1:29">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row>
    <row r="813" spans="1:29">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row>
    <row r="814" spans="1:29">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row>
    <row r="815" spans="1:29">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row>
    <row r="816" spans="1:29">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row>
    <row r="817" spans="1:29">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row>
    <row r="818" spans="1:29">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row>
    <row r="819" spans="1:2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row>
    <row r="820" spans="1:29">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row>
    <row r="821" spans="1:29">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row>
    <row r="822" spans="1:29">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row>
    <row r="823" spans="1:29">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row>
    <row r="824" spans="1:29">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row>
    <row r="825" spans="1:29">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row>
    <row r="826" spans="1:29">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row>
    <row r="827" spans="1:29">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row>
    <row r="828" spans="1:29">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row>
    <row r="829" spans="1: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row>
    <row r="830" spans="1:29">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row>
    <row r="831" spans="1:29">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row>
    <row r="832" spans="1:29">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row>
    <row r="833" spans="1:29">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row>
    <row r="834" spans="1:29">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row>
    <row r="835" spans="1:29">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row>
    <row r="836" spans="1:29">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row>
    <row r="837" spans="1:29">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row>
    <row r="838" spans="1:29">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row>
    <row r="839" spans="1:2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row>
    <row r="840" spans="1:29">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row>
    <row r="841" spans="1:29">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row>
    <row r="842" spans="1:29">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row>
    <row r="843" spans="1:29">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row>
    <row r="844" spans="1:29">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row>
    <row r="845" spans="1:29">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row>
    <row r="846" spans="1:29">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row>
    <row r="847" spans="1:29">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row>
    <row r="848" spans="1:29">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row>
    <row r="849" spans="1:2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row>
    <row r="850" spans="1:29">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row>
    <row r="851" spans="1:29">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row>
    <row r="852" spans="1:29">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row>
    <row r="853" spans="1:29">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row>
    <row r="854" spans="1:29">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row>
    <row r="855" spans="1:29">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row>
    <row r="856" spans="1:29">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row>
    <row r="857" spans="1:29">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row>
    <row r="858" spans="1:29">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row>
    <row r="859" spans="1:2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row>
    <row r="860" spans="1:29">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row>
    <row r="861" spans="1:29">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row>
    <row r="862" spans="1:29">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row>
    <row r="863" spans="1:29">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row>
    <row r="864" spans="1:29">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row>
    <row r="865" spans="1:29">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row>
    <row r="866" spans="1:29">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row>
    <row r="867" spans="1:29">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row>
    <row r="868" spans="1:29">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row>
    <row r="869" spans="1:2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row>
    <row r="870" spans="1:29">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row>
    <row r="871" spans="1:29">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row>
    <row r="872" spans="1:29">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row>
    <row r="873" spans="1:29">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row>
    <row r="874" spans="1:29">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row>
    <row r="875" spans="1:29">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row>
    <row r="876" spans="1:29">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row>
    <row r="877" spans="1:29">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row>
    <row r="878" spans="1:29">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row>
    <row r="879" spans="1:2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row>
    <row r="880" spans="1:29">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row>
    <row r="881" spans="1:29">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row>
    <row r="882" spans="1:29">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row>
    <row r="883" spans="1:29">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row>
    <row r="884" spans="1:29">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row>
    <row r="885" spans="1:29">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row>
    <row r="886" spans="1:29">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row>
    <row r="887" spans="1:29">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row>
    <row r="888" spans="1:29">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row>
    <row r="889" spans="1:2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row>
    <row r="890" spans="1:29">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row>
    <row r="891" spans="1:29">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row>
    <row r="892" spans="1:29">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row>
    <row r="893" spans="1:29">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row>
    <row r="894" spans="1:29">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row>
    <row r="895" spans="1:29">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row>
    <row r="896" spans="1:29">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row>
    <row r="897" spans="1:29">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row>
    <row r="898" spans="1:29">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row>
    <row r="899" spans="1:2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row>
    <row r="900" spans="1:29">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row>
    <row r="901" spans="1:29">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row>
    <row r="902" spans="1:29">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row>
    <row r="903" spans="1:29">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row>
    <row r="904" spans="1:29">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row>
    <row r="905" spans="1:29">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row>
    <row r="906" spans="1:29">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row>
    <row r="907" spans="1:29">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row>
    <row r="908" spans="1:29">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row>
    <row r="909" spans="1:2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row>
    <row r="910" spans="1:29">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row>
    <row r="911" spans="1:29">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row>
    <row r="912" spans="1:29">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row>
    <row r="913" spans="1:29">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row>
    <row r="914" spans="1:29">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row>
    <row r="915" spans="1:29">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row>
    <row r="916" spans="1:29">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row>
    <row r="917" spans="1:29">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row>
    <row r="918" spans="1:29">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row>
    <row r="919" spans="1:2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row>
    <row r="920" spans="1:29">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row>
    <row r="921" spans="1:29">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row>
    <row r="922" spans="1:29">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row>
    <row r="923" spans="1:29">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row>
    <row r="924" spans="1:29">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row>
    <row r="925" spans="1:29">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row>
    <row r="926" spans="1:29">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row>
    <row r="927" spans="1:29">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row>
    <row r="928" spans="1:29">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row>
    <row r="929" spans="1: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row>
    <row r="930" spans="1:29">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row>
    <row r="931" spans="1:29">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row>
    <row r="932" spans="1:29">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row>
    <row r="933" spans="1:29">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row>
    <row r="934" spans="1:29">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row>
    <row r="935" spans="1:29">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row>
    <row r="936" spans="1:29">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row>
    <row r="937" spans="1:29">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row>
    <row r="938" spans="1:29">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row>
    <row r="939" spans="1:2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row>
    <row r="940" spans="1:29">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row>
    <row r="941" spans="1:29">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row>
    <row r="942" spans="1:29">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row>
    <row r="943" spans="1:29">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row>
    <row r="944" spans="1:29">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row>
    <row r="945" spans="1:29">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row>
    <row r="946" spans="1:29">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row>
    <row r="947" spans="1:29">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row>
    <row r="948" spans="1:29">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row>
    <row r="949" spans="1:2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row>
    <row r="950" spans="1:29">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row>
    <row r="951" spans="1:29">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row>
    <row r="952" spans="1:29">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row>
    <row r="953" spans="1:29">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row>
    <row r="954" spans="1:29">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row>
    <row r="955" spans="1:29">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row>
    <row r="956" spans="1:29">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row>
    <row r="957" spans="1:29">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row>
    <row r="958" spans="1:29">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row>
    <row r="959" spans="1:2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row>
    <row r="960" spans="1:29">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row>
    <row r="961" spans="1:29">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row>
    <row r="962" spans="1:29">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row>
    <row r="963" spans="1:29">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row>
    <row r="964" spans="1:29">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row>
    <row r="965" spans="1:29">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row>
    <row r="966" spans="1:29">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row>
    <row r="967" spans="1:29">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row>
    <row r="968" spans="1:29">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row>
    <row r="969" spans="1:2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row>
    <row r="970" spans="1:29">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row>
    <row r="971" spans="1:29">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row>
    <row r="972" spans="1:29">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row>
    <row r="973" spans="1:29">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row>
    <row r="974" spans="1:29">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row>
    <row r="975" spans="1:29">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row>
    <row r="976" spans="1:29">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row>
    <row r="977" spans="1:29">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row>
    <row r="978" spans="1:29">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row>
    <row r="979" spans="1:2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row>
    <row r="980" spans="1:29">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row>
    <row r="981" spans="1:29">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row>
    <row r="982" spans="1:29">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row>
    <row r="983" spans="1:29">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row>
    <row r="984" spans="1:29">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row>
    <row r="985" spans="1:29">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row>
    <row r="986" spans="1:29">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row>
    <row r="987" spans="1:29">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row>
    <row r="988" spans="1:29">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row>
    <row r="989" spans="1:2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row>
    <row r="990" spans="1:29">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row>
    <row r="991" spans="1:29">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row>
    <row r="992" spans="1:29">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row>
    <row r="993" spans="1:29">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row>
    <row r="994" spans="1:29">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c r="AC994" s="48"/>
    </row>
    <row r="995" spans="1:29">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row>
    <row r="996" spans="1:29">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c r="AC996" s="48"/>
    </row>
    <row r="997" spans="1:29">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c r="AC997" s="48"/>
    </row>
    <row r="998" spans="1:29">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c r="AB998" s="48"/>
      <c r="AC998" s="48"/>
    </row>
    <row r="999" spans="1:2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c r="AC999" s="48"/>
    </row>
    <row r="1000" spans="1:29">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c r="AB1000" s="48"/>
      <c r="AC1000" s="48"/>
    </row>
    <row r="1001" spans="1:29">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c r="AC1001" s="48"/>
    </row>
    <row r="1002" spans="1:29">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c r="AB1002" s="48"/>
      <c r="AC1002" s="48"/>
    </row>
    <row r="1003" spans="1:29">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c r="AC1003" s="48"/>
    </row>
    <row r="1004" spans="1:29">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c r="AB1004" s="48"/>
      <c r="AC1004" s="48"/>
    </row>
    <row r="1005" spans="1:29">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c r="AC1005" s="48"/>
    </row>
    <row r="1006" spans="1:29">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c r="AB1006" s="48"/>
      <c r="AC1006" s="48"/>
    </row>
    <row r="1007" spans="1:29">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c r="AC1007" s="48"/>
    </row>
    <row r="1008" spans="1:29">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c r="AB1008" s="48"/>
      <c r="AC1008" s="48"/>
    </row>
    <row r="1009" spans="1:29">
      <c r="A1009" s="48"/>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c r="X1009" s="48"/>
      <c r="Y1009" s="48"/>
      <c r="Z1009" s="48"/>
      <c r="AA1009" s="48"/>
      <c r="AB1009" s="48"/>
      <c r="AC1009" s="48"/>
    </row>
    <row r="1010" spans="1:29">
      <c r="A1010" s="48"/>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c r="X1010" s="48"/>
      <c r="Y1010" s="48"/>
      <c r="Z1010" s="48"/>
      <c r="AA1010" s="48"/>
      <c r="AB1010" s="48"/>
      <c r="AC1010" s="48"/>
    </row>
    <row r="1011" spans="1:29">
      <c r="A1011" s="48"/>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c r="X1011" s="48"/>
      <c r="Y1011" s="48"/>
      <c r="Z1011" s="48"/>
      <c r="AA1011" s="48"/>
      <c r="AB1011" s="48"/>
      <c r="AC1011" s="48"/>
    </row>
    <row r="1012" spans="1:29">
      <c r="A1012" s="48"/>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c r="X1012" s="48"/>
      <c r="Y1012" s="48"/>
      <c r="Z1012" s="48"/>
      <c r="AA1012" s="48"/>
      <c r="AB1012" s="48"/>
      <c r="AC1012" s="48"/>
    </row>
    <row r="1013" spans="1:29">
      <c r="A1013" s="48"/>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c r="X1013" s="48"/>
      <c r="Y1013" s="48"/>
      <c r="Z1013" s="48"/>
      <c r="AA1013" s="48"/>
      <c r="AB1013" s="48"/>
      <c r="AC1013" s="48"/>
    </row>
    <row r="1014" spans="1:29">
      <c r="A1014" s="48"/>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c r="X1014" s="48"/>
      <c r="Y1014" s="48"/>
      <c r="Z1014" s="48"/>
      <c r="AA1014" s="48"/>
      <c r="AB1014" s="48"/>
      <c r="AC1014" s="48"/>
    </row>
    <row r="1015" spans="1:29">
      <c r="A1015" s="48"/>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c r="X1015" s="48"/>
      <c r="Y1015" s="48"/>
      <c r="Z1015" s="48"/>
      <c r="AA1015" s="48"/>
      <c r="AB1015" s="48"/>
      <c r="AC1015" s="48"/>
    </row>
    <row r="1016" spans="1:29">
      <c r="A1016" s="48"/>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c r="X1016" s="48"/>
      <c r="Y1016" s="48"/>
      <c r="Z1016" s="48"/>
      <c r="AA1016" s="48"/>
      <c r="AB1016" s="48"/>
      <c r="AC1016" s="48"/>
    </row>
    <row r="1017" spans="1:29">
      <c r="A1017" s="48"/>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c r="X1017" s="48"/>
      <c r="Y1017" s="48"/>
      <c r="Z1017" s="48"/>
      <c r="AA1017" s="48"/>
      <c r="AB1017" s="48"/>
      <c r="AC1017" s="48"/>
    </row>
    <row r="1018" spans="1:29">
      <c r="A1018" s="48"/>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c r="X1018" s="48"/>
      <c r="Y1018" s="48"/>
      <c r="Z1018" s="48"/>
      <c r="AA1018" s="48"/>
      <c r="AB1018" s="48"/>
      <c r="AC1018" s="48"/>
    </row>
    <row r="1019" spans="1:29">
      <c r="A1019" s="48"/>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c r="AB1019" s="48"/>
      <c r="AC1019" s="48"/>
    </row>
    <row r="1020" spans="1:29">
      <c r="A1020" s="48"/>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c r="X1020" s="48"/>
      <c r="Y1020" s="48"/>
      <c r="Z1020" s="48"/>
      <c r="AA1020" s="48"/>
      <c r="AB1020" s="48"/>
      <c r="AC1020" s="48"/>
    </row>
    <row r="1021" spans="1:29">
      <c r="A1021" s="48"/>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c r="X1021" s="48"/>
      <c r="Y1021" s="48"/>
      <c r="Z1021" s="48"/>
      <c r="AA1021" s="48"/>
      <c r="AB1021" s="48"/>
      <c r="AC1021" s="48"/>
    </row>
    <row r="1022" spans="1:29">
      <c r="A1022" s="48"/>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c r="X1022" s="48"/>
      <c r="Y1022" s="48"/>
      <c r="Z1022" s="48"/>
      <c r="AA1022" s="48"/>
      <c r="AB1022" s="48"/>
      <c r="AC1022" s="48"/>
    </row>
    <row r="1023" spans="1:29">
      <c r="A1023" s="48"/>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c r="X1023" s="48"/>
      <c r="Y1023" s="48"/>
      <c r="Z1023" s="48"/>
      <c r="AA1023" s="48"/>
      <c r="AB1023" s="48"/>
      <c r="AC1023" s="48"/>
    </row>
    <row r="1024" spans="1:29">
      <c r="A1024" s="48"/>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c r="X1024" s="48"/>
      <c r="Y1024" s="48"/>
      <c r="Z1024" s="48"/>
      <c r="AA1024" s="48"/>
      <c r="AB1024" s="48"/>
      <c r="AC1024" s="48"/>
    </row>
    <row r="1025" spans="1:29">
      <c r="A1025" s="48"/>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c r="X1025" s="48"/>
      <c r="Y1025" s="48"/>
      <c r="Z1025" s="48"/>
      <c r="AA1025" s="48"/>
      <c r="AB1025" s="48"/>
      <c r="AC1025" s="48"/>
    </row>
    <row r="1026" spans="1:29">
      <c r="A1026" s="48"/>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c r="X1026" s="48"/>
      <c r="Y1026" s="48"/>
      <c r="Z1026" s="48"/>
      <c r="AA1026" s="48"/>
      <c r="AB1026" s="48"/>
      <c r="AC1026" s="48"/>
    </row>
    <row r="1027" spans="1:29">
      <c r="A1027" s="48"/>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c r="X1027" s="48"/>
      <c r="Y1027" s="48"/>
      <c r="Z1027" s="48"/>
      <c r="AA1027" s="48"/>
      <c r="AB1027" s="48"/>
      <c r="AC1027" s="48"/>
    </row>
    <row r="1028" spans="1:29">
      <c r="A1028" s="48"/>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c r="X1028" s="48"/>
      <c r="Y1028" s="48"/>
      <c r="Z1028" s="48"/>
      <c r="AA1028" s="48"/>
      <c r="AB1028" s="48"/>
      <c r="AC1028" s="48"/>
    </row>
    <row r="1029" spans="1:29">
      <c r="A1029" s="48"/>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c r="X1029" s="48"/>
      <c r="Y1029" s="48"/>
      <c r="Z1029" s="48"/>
      <c r="AA1029" s="48"/>
      <c r="AB1029" s="48"/>
      <c r="AC1029" s="48"/>
    </row>
    <row r="1030" spans="1:29">
      <c r="A1030" s="48"/>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c r="X1030" s="48"/>
      <c r="Y1030" s="48"/>
      <c r="Z1030" s="48"/>
      <c r="AA1030" s="48"/>
      <c r="AB1030" s="48"/>
      <c r="AC1030" s="48"/>
    </row>
    <row r="1031" spans="1:29">
      <c r="A1031" s="48"/>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c r="X1031" s="48"/>
      <c r="Y1031" s="48"/>
      <c r="Z1031" s="48"/>
      <c r="AA1031" s="48"/>
      <c r="AB1031" s="48"/>
      <c r="AC1031" s="48"/>
    </row>
    <row r="1032" spans="1:29">
      <c r="A1032" s="48"/>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c r="X1032" s="48"/>
      <c r="Y1032" s="48"/>
      <c r="Z1032" s="48"/>
      <c r="AA1032" s="48"/>
      <c r="AB1032" s="48"/>
      <c r="AC1032" s="48"/>
    </row>
    <row r="1033" spans="1:29">
      <c r="A1033" s="48"/>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c r="X1033" s="48"/>
      <c r="Y1033" s="48"/>
      <c r="Z1033" s="48"/>
      <c r="AA1033" s="48"/>
      <c r="AB1033" s="48"/>
      <c r="AC1033" s="48"/>
    </row>
    <row r="1034" spans="1:29">
      <c r="A1034" s="48"/>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c r="X1034" s="48"/>
      <c r="Y1034" s="48"/>
      <c r="Z1034" s="48"/>
      <c r="AA1034" s="48"/>
      <c r="AB1034" s="48"/>
      <c r="AC1034" s="48"/>
    </row>
    <row r="1035" spans="1:29">
      <c r="A1035" s="48"/>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c r="X1035" s="48"/>
      <c r="Y1035" s="48"/>
      <c r="Z1035" s="48"/>
      <c r="AA1035" s="48"/>
      <c r="AB1035" s="48"/>
      <c r="AC1035" s="48"/>
    </row>
    <row r="1036" spans="1:29">
      <c r="A1036" s="48"/>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c r="X1036" s="48"/>
      <c r="Y1036" s="48"/>
      <c r="Z1036" s="48"/>
      <c r="AA1036" s="48"/>
      <c r="AB1036" s="48"/>
      <c r="AC1036" s="48"/>
    </row>
    <row r="1037" spans="1:29">
      <c r="A1037" s="48"/>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c r="X1037" s="48"/>
      <c r="Y1037" s="48"/>
      <c r="Z1037" s="48"/>
      <c r="AA1037" s="48"/>
      <c r="AB1037" s="48"/>
      <c r="AC1037" s="48"/>
    </row>
    <row r="1038" spans="1:29">
      <c r="A1038" s="48"/>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c r="X1038" s="48"/>
      <c r="Y1038" s="48"/>
      <c r="Z1038" s="48"/>
      <c r="AA1038" s="48"/>
      <c r="AB1038" s="48"/>
      <c r="AC1038" s="48"/>
    </row>
    <row r="1039" spans="1:29">
      <c r="A1039" s="48"/>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c r="X1039" s="48"/>
      <c r="Y1039" s="48"/>
      <c r="Z1039" s="48"/>
      <c r="AA1039" s="48"/>
      <c r="AB1039" s="48"/>
      <c r="AC1039" s="48"/>
    </row>
    <row r="1040" spans="1:29">
      <c r="A1040" s="48"/>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c r="X1040" s="48"/>
      <c r="Y1040" s="48"/>
      <c r="Z1040" s="48"/>
      <c r="AA1040" s="48"/>
      <c r="AB1040" s="48"/>
      <c r="AC1040" s="48"/>
    </row>
    <row r="1041" spans="1:29">
      <c r="A1041" s="48"/>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c r="X1041" s="48"/>
      <c r="Y1041" s="48"/>
      <c r="Z1041" s="48"/>
      <c r="AA1041" s="48"/>
      <c r="AB1041" s="48"/>
      <c r="AC1041" s="48"/>
    </row>
    <row r="1042" spans="1:29">
      <c r="A1042" s="48"/>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c r="X1042" s="48"/>
      <c r="Y1042" s="48"/>
      <c r="Z1042" s="48"/>
      <c r="AA1042" s="48"/>
      <c r="AB1042" s="48"/>
      <c r="AC1042" s="48"/>
    </row>
    <row r="1043" spans="1:29">
      <c r="A1043" s="48"/>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c r="X1043" s="48"/>
      <c r="Y1043" s="48"/>
      <c r="Z1043" s="48"/>
      <c r="AA1043" s="48"/>
      <c r="AB1043" s="48"/>
      <c r="AC1043" s="48"/>
    </row>
    <row r="1044" spans="1:29">
      <c r="A1044" s="48"/>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c r="X1044" s="48"/>
      <c r="Y1044" s="48"/>
      <c r="Z1044" s="48"/>
      <c r="AA1044" s="48"/>
      <c r="AB1044" s="48"/>
      <c r="AC1044" s="48"/>
    </row>
    <row r="1045" spans="1:29">
      <c r="A1045" s="48"/>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c r="X1045" s="48"/>
      <c r="Y1045" s="48"/>
      <c r="Z1045" s="48"/>
      <c r="AA1045" s="48"/>
      <c r="AB1045" s="48"/>
      <c r="AC1045" s="48"/>
    </row>
    <row r="1046" spans="1:29">
      <c r="A1046" s="48"/>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c r="X1046" s="48"/>
      <c r="Y1046" s="48"/>
      <c r="Z1046" s="48"/>
      <c r="AA1046" s="48"/>
      <c r="AB1046" s="48"/>
      <c r="AC1046" s="48"/>
    </row>
    <row r="1047" spans="1:29">
      <c r="A1047" s="48"/>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c r="X1047" s="48"/>
      <c r="Y1047" s="48"/>
      <c r="Z1047" s="48"/>
      <c r="AA1047" s="48"/>
      <c r="AB1047" s="48"/>
      <c r="AC1047" s="48"/>
    </row>
    <row r="1048" spans="1:29">
      <c r="A1048" s="48"/>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c r="X1048" s="48"/>
      <c r="Y1048" s="48"/>
      <c r="Z1048" s="48"/>
      <c r="AA1048" s="48"/>
      <c r="AB1048" s="48"/>
      <c r="AC1048" s="48"/>
    </row>
    <row r="1049" spans="1:29">
      <c r="A1049" s="48"/>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c r="X1049" s="48"/>
      <c r="Y1049" s="48"/>
      <c r="Z1049" s="48"/>
      <c r="AA1049" s="48"/>
      <c r="AB1049" s="48"/>
      <c r="AC1049" s="48"/>
    </row>
    <row r="1050" spans="1:29">
      <c r="A1050" s="48"/>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c r="X1050" s="48"/>
      <c r="Y1050" s="48"/>
      <c r="Z1050" s="48"/>
      <c r="AA1050" s="48"/>
      <c r="AB1050" s="48"/>
      <c r="AC1050" s="48"/>
    </row>
    <row r="1051" spans="1:29">
      <c r="A1051" s="48"/>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c r="X1051" s="48"/>
      <c r="Y1051" s="48"/>
      <c r="Z1051" s="48"/>
      <c r="AA1051" s="48"/>
      <c r="AB1051" s="48"/>
      <c r="AC1051" s="48"/>
    </row>
    <row r="1052" spans="1:29">
      <c r="A1052" s="48"/>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c r="X1052" s="48"/>
      <c r="Y1052" s="48"/>
      <c r="Z1052" s="48"/>
      <c r="AA1052" s="48"/>
      <c r="AB1052" s="48"/>
      <c r="AC1052" s="48"/>
    </row>
    <row r="1053" spans="1:29">
      <c r="A1053" s="48"/>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c r="X1053" s="48"/>
      <c r="Y1053" s="48"/>
      <c r="Z1053" s="48"/>
      <c r="AA1053" s="48"/>
      <c r="AB1053" s="48"/>
      <c r="AC1053" s="48"/>
    </row>
    <row r="1054" spans="1:29">
      <c r="A1054" s="48"/>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c r="X1054" s="48"/>
      <c r="Y1054" s="48"/>
      <c r="Z1054" s="48"/>
      <c r="AA1054" s="48"/>
      <c r="AB1054" s="48"/>
      <c r="AC1054" s="48"/>
    </row>
    <row r="1055" spans="1:29">
      <c r="A1055" s="48"/>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c r="X1055" s="48"/>
      <c r="Y1055" s="48"/>
      <c r="Z1055" s="48"/>
      <c r="AA1055" s="48"/>
      <c r="AB1055" s="48"/>
      <c r="AC1055" s="48"/>
    </row>
    <row r="1056" spans="1:29">
      <c r="A1056" s="48"/>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c r="X1056" s="48"/>
      <c r="Y1056" s="48"/>
      <c r="Z1056" s="48"/>
      <c r="AA1056" s="48"/>
      <c r="AB1056" s="48"/>
      <c r="AC1056" s="48"/>
    </row>
    <row r="1057" spans="1:29">
      <c r="A1057" s="48"/>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c r="X1057" s="48"/>
      <c r="Y1057" s="48"/>
      <c r="Z1057" s="48"/>
      <c r="AA1057" s="48"/>
      <c r="AB1057" s="48"/>
      <c r="AC1057" s="48"/>
    </row>
    <row r="1058" spans="1:29">
      <c r="A1058" s="48"/>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c r="X1058" s="48"/>
      <c r="Y1058" s="48"/>
      <c r="Z1058" s="48"/>
      <c r="AA1058" s="48"/>
      <c r="AB1058" s="48"/>
      <c r="AC1058" s="48"/>
    </row>
    <row r="1059" spans="1:29">
      <c r="A1059" s="48"/>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c r="X1059" s="48"/>
      <c r="Y1059" s="48"/>
      <c r="Z1059" s="48"/>
      <c r="AA1059" s="48"/>
      <c r="AB1059" s="48"/>
      <c r="AC1059" s="48"/>
    </row>
    <row r="1060" spans="1:29">
      <c r="A1060" s="48"/>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c r="X1060" s="48"/>
      <c r="Y1060" s="48"/>
      <c r="Z1060" s="48"/>
      <c r="AA1060" s="48"/>
      <c r="AB1060" s="48"/>
      <c r="AC1060" s="48"/>
    </row>
    <row r="1061" spans="1:29">
      <c r="A1061" s="48"/>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c r="X1061" s="48"/>
      <c r="Y1061" s="48"/>
      <c r="Z1061" s="48"/>
      <c r="AA1061" s="48"/>
      <c r="AB1061" s="48"/>
      <c r="AC1061" s="48"/>
    </row>
    <row r="1062" spans="1:29">
      <c r="A1062" s="48"/>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c r="X1062" s="48"/>
      <c r="Y1062" s="48"/>
      <c r="Z1062" s="48"/>
      <c r="AA1062" s="48"/>
      <c r="AB1062" s="48"/>
      <c r="AC1062" s="48"/>
    </row>
    <row r="1063" spans="1:29">
      <c r="A1063" s="48"/>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c r="X1063" s="48"/>
      <c r="Y1063" s="48"/>
      <c r="Z1063" s="48"/>
      <c r="AA1063" s="48"/>
      <c r="AB1063" s="48"/>
      <c r="AC1063" s="48"/>
    </row>
    <row r="1064" spans="1:29">
      <c r="A1064" s="48"/>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c r="X1064" s="48"/>
      <c r="Y1064" s="48"/>
      <c r="Z1064" s="48"/>
      <c r="AA1064" s="48"/>
      <c r="AB1064" s="48"/>
      <c r="AC1064" s="48"/>
    </row>
    <row r="1065" spans="1:29">
      <c r="A1065" s="48"/>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c r="X1065" s="48"/>
      <c r="Y1065" s="48"/>
      <c r="Z1065" s="48"/>
      <c r="AA1065" s="48"/>
      <c r="AB1065" s="48"/>
      <c r="AC1065" s="48"/>
    </row>
    <row r="1066" spans="1:29">
      <c r="A1066" s="48"/>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c r="X1066" s="48"/>
      <c r="Y1066" s="48"/>
      <c r="Z1066" s="48"/>
      <c r="AA1066" s="48"/>
      <c r="AB1066" s="48"/>
      <c r="AC1066" s="48"/>
    </row>
    <row r="1067" spans="1:29">
      <c r="A1067" s="48"/>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c r="X1067" s="48"/>
      <c r="Y1067" s="48"/>
      <c r="Z1067" s="48"/>
      <c r="AA1067" s="48"/>
      <c r="AB1067" s="48"/>
      <c r="AC1067" s="48"/>
    </row>
    <row r="1068" spans="1:29">
      <c r="A1068" s="48"/>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c r="X1068" s="48"/>
      <c r="Y1068" s="48"/>
      <c r="Z1068" s="48"/>
      <c r="AA1068" s="48"/>
      <c r="AB1068" s="48"/>
      <c r="AC1068" s="48"/>
    </row>
    <row r="1069" spans="1:29">
      <c r="A1069" s="48"/>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c r="X1069" s="48"/>
      <c r="Y1069" s="48"/>
      <c r="Z1069" s="48"/>
      <c r="AA1069" s="48"/>
      <c r="AB1069" s="48"/>
      <c r="AC1069" s="48"/>
    </row>
    <row r="1070" spans="1:29">
      <c r="A1070" s="48"/>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c r="X1070" s="48"/>
      <c r="Y1070" s="48"/>
      <c r="Z1070" s="48"/>
      <c r="AA1070" s="48"/>
      <c r="AB1070" s="48"/>
      <c r="AC1070" s="48"/>
    </row>
    <row r="1071" spans="1:29">
      <c r="A1071" s="48"/>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c r="X1071" s="48"/>
      <c r="Y1071" s="48"/>
      <c r="Z1071" s="48"/>
      <c r="AA1071" s="48"/>
      <c r="AB1071" s="48"/>
      <c r="AC1071" s="48"/>
    </row>
    <row r="1072" spans="1:29">
      <c r="A1072" s="48"/>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c r="X1072" s="48"/>
      <c r="Y1072" s="48"/>
      <c r="Z1072" s="48"/>
      <c r="AA1072" s="48"/>
      <c r="AB1072" s="48"/>
      <c r="AC1072" s="48"/>
    </row>
    <row r="1073" spans="1:29">
      <c r="A1073" s="48"/>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c r="X1073" s="48"/>
      <c r="Y1073" s="48"/>
      <c r="Z1073" s="48"/>
      <c r="AA1073" s="48"/>
      <c r="AB1073" s="48"/>
      <c r="AC1073" s="48"/>
    </row>
    <row r="1074" spans="1:29">
      <c r="A1074" s="48"/>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c r="X1074" s="48"/>
      <c r="Y1074" s="48"/>
      <c r="Z1074" s="48"/>
      <c r="AA1074" s="48"/>
      <c r="AB1074" s="48"/>
      <c r="AC1074" s="48"/>
    </row>
    <row r="1075" spans="1:29">
      <c r="A1075" s="48"/>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c r="X1075" s="48"/>
      <c r="Y1075" s="48"/>
      <c r="Z1075" s="48"/>
      <c r="AA1075" s="48"/>
      <c r="AB1075" s="48"/>
      <c r="AC1075" s="48"/>
    </row>
    <row r="1076" spans="1:29">
      <c r="A1076" s="48"/>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c r="X1076" s="48"/>
      <c r="Y1076" s="48"/>
      <c r="Z1076" s="48"/>
      <c r="AA1076" s="48"/>
      <c r="AB1076" s="48"/>
      <c r="AC1076" s="48"/>
    </row>
    <row r="1077" spans="1:29">
      <c r="A1077" s="48"/>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c r="X1077" s="48"/>
      <c r="Y1077" s="48"/>
      <c r="Z1077" s="48"/>
      <c r="AA1077" s="48"/>
      <c r="AB1077" s="48"/>
      <c r="AC1077" s="48"/>
    </row>
    <row r="1078" spans="1:29">
      <c r="A1078" s="48"/>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c r="X1078" s="48"/>
      <c r="Y1078" s="48"/>
      <c r="Z1078" s="48"/>
      <c r="AA1078" s="48"/>
      <c r="AB1078" s="48"/>
      <c r="AC1078" s="48"/>
    </row>
    <row r="1079" spans="1:29">
      <c r="A1079" s="48"/>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c r="X1079" s="48"/>
      <c r="Y1079" s="48"/>
      <c r="Z1079" s="48"/>
      <c r="AA1079" s="48"/>
      <c r="AB1079" s="48"/>
      <c r="AC1079" s="48"/>
    </row>
    <row r="1080" spans="1:29">
      <c r="A1080" s="48"/>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c r="X1080" s="48"/>
      <c r="Y1080" s="48"/>
      <c r="Z1080" s="48"/>
      <c r="AA1080" s="48"/>
      <c r="AB1080" s="48"/>
      <c r="AC1080" s="48"/>
    </row>
    <row r="1081" spans="1:29">
      <c r="A1081" s="48"/>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c r="X1081" s="48"/>
      <c r="Y1081" s="48"/>
      <c r="Z1081" s="48"/>
      <c r="AA1081" s="48"/>
      <c r="AB1081" s="48"/>
      <c r="AC1081" s="48"/>
    </row>
    <row r="1082" spans="1:29">
      <c r="A1082" s="48"/>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c r="X1082" s="48"/>
      <c r="Y1082" s="48"/>
      <c r="Z1082" s="48"/>
      <c r="AA1082" s="48"/>
      <c r="AB1082" s="48"/>
      <c r="AC1082" s="48"/>
    </row>
    <row r="1083" spans="1:29">
      <c r="A1083" s="48"/>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c r="X1083" s="48"/>
      <c r="Y1083" s="48"/>
      <c r="Z1083" s="48"/>
      <c r="AA1083" s="48"/>
      <c r="AB1083" s="48"/>
      <c r="AC1083" s="48"/>
    </row>
    <row r="1084" spans="1:29">
      <c r="A1084" s="48"/>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c r="X1084" s="48"/>
      <c r="Y1084" s="48"/>
      <c r="Z1084" s="48"/>
      <c r="AA1084" s="48"/>
      <c r="AB1084" s="48"/>
      <c r="AC1084" s="48"/>
    </row>
    <row r="1085" spans="1:29">
      <c r="A1085" s="48"/>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c r="X1085" s="48"/>
      <c r="Y1085" s="48"/>
      <c r="Z1085" s="48"/>
      <c r="AA1085" s="48"/>
      <c r="AB1085" s="48"/>
      <c r="AC1085" s="48"/>
    </row>
    <row r="1086" spans="1:29">
      <c r="A1086" s="48"/>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c r="X1086" s="48"/>
      <c r="Y1086" s="48"/>
      <c r="Z1086" s="48"/>
      <c r="AA1086" s="48"/>
      <c r="AB1086" s="48"/>
      <c r="AC1086" s="48"/>
    </row>
    <row r="1087" spans="1:29">
      <c r="A1087" s="48"/>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c r="X1087" s="48"/>
      <c r="Y1087" s="48"/>
      <c r="Z1087" s="48"/>
      <c r="AA1087" s="48"/>
      <c r="AB1087" s="48"/>
      <c r="AC1087" s="48"/>
    </row>
    <row r="1088" spans="1:29">
      <c r="A1088" s="48"/>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c r="X1088" s="48"/>
      <c r="Y1088" s="48"/>
      <c r="Z1088" s="48"/>
      <c r="AA1088" s="48"/>
      <c r="AB1088" s="48"/>
      <c r="AC1088" s="48"/>
    </row>
    <row r="1089" spans="1:29">
      <c r="A1089" s="48"/>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c r="X1089" s="48"/>
      <c r="Y1089" s="48"/>
      <c r="Z1089" s="48"/>
      <c r="AA1089" s="48"/>
      <c r="AB1089" s="48"/>
      <c r="AC1089" s="48"/>
    </row>
    <row r="1090" spans="1:29">
      <c r="A1090" s="48"/>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c r="X1090" s="48"/>
      <c r="Y1090" s="48"/>
      <c r="Z1090" s="48"/>
      <c r="AA1090" s="48"/>
      <c r="AB1090" s="48"/>
      <c r="AC1090" s="48"/>
    </row>
    <row r="1091" spans="1:29">
      <c r="A1091" s="48"/>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c r="X1091" s="48"/>
      <c r="Y1091" s="48"/>
      <c r="Z1091" s="48"/>
      <c r="AA1091" s="48"/>
      <c r="AB1091" s="48"/>
      <c r="AC1091" s="48"/>
    </row>
    <row r="1092" spans="1:29">
      <c r="A1092" s="48"/>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c r="X1092" s="48"/>
      <c r="Y1092" s="48"/>
      <c r="Z1092" s="48"/>
      <c r="AA1092" s="48"/>
      <c r="AB1092" s="48"/>
      <c r="AC1092" s="48"/>
    </row>
    <row r="1093" spans="1:29">
      <c r="A1093" s="48"/>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c r="X1093" s="48"/>
      <c r="Y1093" s="48"/>
      <c r="Z1093" s="48"/>
      <c r="AA1093" s="48"/>
      <c r="AB1093" s="48"/>
      <c r="AC1093" s="48"/>
    </row>
    <row r="1094" spans="1:29">
      <c r="A1094" s="48"/>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c r="X1094" s="48"/>
      <c r="Y1094" s="48"/>
      <c r="Z1094" s="48"/>
      <c r="AA1094" s="48"/>
      <c r="AB1094" s="48"/>
      <c r="AC1094" s="48"/>
    </row>
    <row r="1095" spans="1:29">
      <c r="A1095" s="48"/>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c r="X1095" s="48"/>
      <c r="Y1095" s="48"/>
      <c r="Z1095" s="48"/>
      <c r="AA1095" s="48"/>
      <c r="AB1095" s="48"/>
      <c r="AC1095" s="48"/>
    </row>
    <row r="1096" spans="1:29">
      <c r="A1096" s="48"/>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c r="X1096" s="48"/>
      <c r="Y1096" s="48"/>
      <c r="Z1096" s="48"/>
      <c r="AA1096" s="48"/>
      <c r="AB1096" s="48"/>
      <c r="AC1096" s="48"/>
    </row>
    <row r="1097" spans="1:29">
      <c r="A1097" s="48"/>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c r="X1097" s="48"/>
      <c r="Y1097" s="48"/>
      <c r="Z1097" s="48"/>
      <c r="AA1097" s="48"/>
      <c r="AB1097" s="48"/>
      <c r="AC1097" s="48"/>
    </row>
    <row r="1098" spans="1:29">
      <c r="A1098" s="48"/>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c r="X1098" s="48"/>
      <c r="Y1098" s="48"/>
      <c r="Z1098" s="48"/>
      <c r="AA1098" s="48"/>
      <c r="AB1098" s="48"/>
      <c r="AC1098" s="48"/>
    </row>
    <row r="1099" spans="1:29">
      <c r="A1099" s="48"/>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c r="X1099" s="48"/>
      <c r="Y1099" s="48"/>
      <c r="Z1099" s="48"/>
      <c r="AA1099" s="48"/>
      <c r="AB1099" s="48"/>
      <c r="AC1099" s="48"/>
    </row>
    <row r="1100" spans="1:29">
      <c r="A1100" s="48"/>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c r="X1100" s="48"/>
      <c r="Y1100" s="48"/>
      <c r="Z1100" s="48"/>
      <c r="AA1100" s="48"/>
      <c r="AB1100" s="48"/>
      <c r="AC1100" s="48"/>
    </row>
    <row r="1101" spans="1:29">
      <c r="A1101" s="48"/>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c r="X1101" s="48"/>
      <c r="Y1101" s="48"/>
      <c r="Z1101" s="48"/>
      <c r="AA1101" s="48"/>
      <c r="AB1101" s="48"/>
      <c r="AC1101" s="48"/>
    </row>
    <row r="1102" spans="1:29">
      <c r="A1102" s="48"/>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c r="X1102" s="48"/>
      <c r="Y1102" s="48"/>
      <c r="Z1102" s="48"/>
      <c r="AA1102" s="48"/>
      <c r="AB1102" s="48"/>
      <c r="AC1102" s="48"/>
    </row>
    <row r="1103" spans="1:29">
      <c r="A1103" s="48"/>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c r="X1103" s="48"/>
      <c r="Y1103" s="48"/>
      <c r="Z1103" s="48"/>
      <c r="AA1103" s="48"/>
      <c r="AB1103" s="48"/>
      <c r="AC1103" s="48"/>
    </row>
    <row r="1104" spans="1:29">
      <c r="A1104" s="48"/>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c r="X1104" s="48"/>
      <c r="Y1104" s="48"/>
      <c r="Z1104" s="48"/>
      <c r="AA1104" s="48"/>
      <c r="AB1104" s="48"/>
      <c r="AC1104" s="48"/>
    </row>
    <row r="1105" spans="1:29">
      <c r="A1105" s="48"/>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c r="X1105" s="48"/>
      <c r="Y1105" s="48"/>
      <c r="Z1105" s="48"/>
      <c r="AA1105" s="48"/>
      <c r="AB1105" s="48"/>
      <c r="AC1105" s="48"/>
    </row>
    <row r="1106" spans="1:29">
      <c r="A1106" s="48"/>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c r="X1106" s="48"/>
      <c r="Y1106" s="48"/>
      <c r="Z1106" s="48"/>
      <c r="AA1106" s="48"/>
      <c r="AB1106" s="48"/>
      <c r="AC1106" s="48"/>
    </row>
    <row r="1107" spans="1:29">
      <c r="A1107" s="48"/>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c r="X1107" s="48"/>
      <c r="Y1107" s="48"/>
      <c r="Z1107" s="48"/>
      <c r="AA1107" s="48"/>
      <c r="AB1107" s="48"/>
      <c r="AC1107" s="48"/>
    </row>
    <row r="1108" spans="1:29">
      <c r="A1108" s="48"/>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c r="X1108" s="48"/>
      <c r="Y1108" s="48"/>
      <c r="Z1108" s="48"/>
      <c r="AA1108" s="48"/>
      <c r="AB1108" s="48"/>
      <c r="AC1108" s="48"/>
    </row>
    <row r="1109" spans="1:29">
      <c r="A1109" s="48"/>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c r="X1109" s="48"/>
      <c r="Y1109" s="48"/>
      <c r="Z1109" s="48"/>
      <c r="AA1109" s="48"/>
      <c r="AB1109" s="48"/>
      <c r="AC1109" s="48"/>
    </row>
    <row r="1110" spans="1:29">
      <c r="A1110" s="48"/>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c r="X1110" s="48"/>
      <c r="Y1110" s="48"/>
      <c r="Z1110" s="48"/>
      <c r="AA1110" s="48"/>
      <c r="AB1110" s="48"/>
      <c r="AC1110" s="48"/>
    </row>
    <row r="1111" spans="1:29">
      <c r="A1111" s="48"/>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c r="X1111" s="48"/>
      <c r="Y1111" s="48"/>
      <c r="Z1111" s="48"/>
      <c r="AA1111" s="48"/>
      <c r="AB1111" s="48"/>
      <c r="AC1111" s="48"/>
    </row>
    <row r="1112" spans="1:29">
      <c r="A1112" s="48"/>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c r="X1112" s="48"/>
      <c r="Y1112" s="48"/>
      <c r="Z1112" s="48"/>
      <c r="AA1112" s="48"/>
      <c r="AB1112" s="48"/>
      <c r="AC1112" s="48"/>
    </row>
    <row r="1113" spans="1:29">
      <c r="A1113" s="48"/>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c r="X1113" s="48"/>
      <c r="Y1113" s="48"/>
      <c r="Z1113" s="48"/>
      <c r="AA1113" s="48"/>
      <c r="AB1113" s="48"/>
      <c r="AC1113" s="48"/>
    </row>
    <row r="1114" spans="1:29">
      <c r="A1114" s="48"/>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c r="X1114" s="48"/>
      <c r="Y1114" s="48"/>
      <c r="Z1114" s="48"/>
      <c r="AA1114" s="48"/>
      <c r="AB1114" s="48"/>
      <c r="AC1114" s="48"/>
    </row>
    <row r="1115" spans="1:29">
      <c r="A1115" s="48"/>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c r="X1115" s="48"/>
      <c r="Y1115" s="48"/>
      <c r="Z1115" s="48"/>
      <c r="AA1115" s="48"/>
      <c r="AB1115" s="48"/>
      <c r="AC1115" s="48"/>
    </row>
    <row r="1116" spans="1:29">
      <c r="A1116" s="48"/>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c r="X1116" s="48"/>
      <c r="Y1116" s="48"/>
      <c r="Z1116" s="48"/>
      <c r="AA1116" s="48"/>
      <c r="AB1116" s="48"/>
      <c r="AC1116" s="48"/>
    </row>
    <row r="1117" spans="1:29">
      <c r="A1117" s="48"/>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c r="X1117" s="48"/>
      <c r="Y1117" s="48"/>
      <c r="Z1117" s="48"/>
      <c r="AA1117" s="48"/>
      <c r="AB1117" s="48"/>
      <c r="AC1117" s="48"/>
    </row>
    <row r="1118" spans="1:29">
      <c r="A1118" s="48"/>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c r="X1118" s="48"/>
      <c r="Y1118" s="48"/>
      <c r="Z1118" s="48"/>
      <c r="AA1118" s="48"/>
      <c r="AB1118" s="48"/>
      <c r="AC1118" s="48"/>
    </row>
    <row r="1119" spans="1:29">
      <c r="A1119" s="48"/>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c r="X1119" s="48"/>
      <c r="Y1119" s="48"/>
      <c r="Z1119" s="48"/>
      <c r="AA1119" s="48"/>
      <c r="AB1119" s="48"/>
      <c r="AC1119" s="48"/>
    </row>
    <row r="1120" spans="1:29">
      <c r="A1120" s="48"/>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c r="X1120" s="48"/>
      <c r="Y1120" s="48"/>
      <c r="Z1120" s="48"/>
      <c r="AA1120" s="48"/>
      <c r="AB1120" s="48"/>
      <c r="AC1120" s="48"/>
    </row>
    <row r="1121" spans="1:29">
      <c r="A1121" s="48"/>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c r="X1121" s="48"/>
      <c r="Y1121" s="48"/>
      <c r="Z1121" s="48"/>
      <c r="AA1121" s="48"/>
      <c r="AB1121" s="48"/>
      <c r="AC1121" s="48"/>
    </row>
    <row r="1122" spans="1:29">
      <c r="A1122" s="48"/>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c r="X1122" s="48"/>
      <c r="Y1122" s="48"/>
      <c r="Z1122" s="48"/>
      <c r="AA1122" s="48"/>
      <c r="AB1122" s="48"/>
      <c r="AC1122" s="48"/>
    </row>
    <row r="1123" spans="1:29">
      <c r="A1123" s="48"/>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c r="X1123" s="48"/>
      <c r="Y1123" s="48"/>
      <c r="Z1123" s="48"/>
      <c r="AA1123" s="48"/>
      <c r="AB1123" s="48"/>
      <c r="AC1123" s="48"/>
    </row>
    <row r="1124" spans="1:29">
      <c r="A1124" s="48"/>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c r="X1124" s="48"/>
      <c r="Y1124" s="48"/>
      <c r="Z1124" s="48"/>
      <c r="AA1124" s="48"/>
      <c r="AB1124" s="48"/>
      <c r="AC1124" s="48"/>
    </row>
    <row r="1125" spans="1:29">
      <c r="A1125" s="48"/>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c r="X1125" s="48"/>
      <c r="Y1125" s="48"/>
      <c r="Z1125" s="48"/>
      <c r="AA1125" s="48"/>
      <c r="AB1125" s="48"/>
      <c r="AC1125" s="48"/>
    </row>
    <row r="1126" spans="1:29">
      <c r="A1126" s="48"/>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c r="X1126" s="48"/>
      <c r="Y1126" s="48"/>
      <c r="Z1126" s="48"/>
      <c r="AA1126" s="48"/>
      <c r="AB1126" s="48"/>
      <c r="AC1126" s="48"/>
    </row>
    <row r="1127" spans="1:29">
      <c r="A1127" s="48"/>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c r="X1127" s="48"/>
      <c r="Y1127" s="48"/>
      <c r="Z1127" s="48"/>
      <c r="AA1127" s="48"/>
      <c r="AB1127" s="48"/>
      <c r="AC1127" s="48"/>
    </row>
    <row r="1128" spans="1:29">
      <c r="A1128" s="48"/>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c r="X1128" s="48"/>
      <c r="Y1128" s="48"/>
      <c r="Z1128" s="48"/>
      <c r="AA1128" s="48"/>
      <c r="AB1128" s="48"/>
      <c r="AC1128" s="48"/>
    </row>
    <row r="1129" spans="1:29">
      <c r="A1129" s="48"/>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c r="X1129" s="48"/>
      <c r="Y1129" s="48"/>
      <c r="Z1129" s="48"/>
      <c r="AA1129" s="48"/>
      <c r="AB1129" s="48"/>
      <c r="AC1129" s="48"/>
    </row>
    <row r="1130" spans="1:29">
      <c r="A1130" s="48"/>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c r="X1130" s="48"/>
      <c r="Y1130" s="48"/>
      <c r="Z1130" s="48"/>
      <c r="AA1130" s="48"/>
      <c r="AB1130" s="48"/>
      <c r="AC1130" s="48"/>
    </row>
    <row r="1131" spans="1:29">
      <c r="A1131" s="48"/>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c r="X1131" s="48"/>
      <c r="Y1131" s="48"/>
      <c r="Z1131" s="48"/>
      <c r="AA1131" s="48"/>
      <c r="AB1131" s="48"/>
      <c r="AC1131" s="48"/>
    </row>
    <row r="1132" spans="1:29">
      <c r="A1132" s="48"/>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c r="X1132" s="48"/>
      <c r="Y1132" s="48"/>
      <c r="Z1132" s="48"/>
      <c r="AA1132" s="48"/>
      <c r="AB1132" s="48"/>
      <c r="AC1132" s="48"/>
    </row>
    <row r="1133" spans="1:29">
      <c r="A1133" s="48"/>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c r="X1133" s="48"/>
      <c r="Y1133" s="48"/>
      <c r="Z1133" s="48"/>
      <c r="AA1133" s="48"/>
      <c r="AB1133" s="48"/>
      <c r="AC1133" s="48"/>
    </row>
    <row r="1134" spans="1:29">
      <c r="A1134" s="48"/>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c r="X1134" s="48"/>
      <c r="Y1134" s="48"/>
      <c r="Z1134" s="48"/>
      <c r="AA1134" s="48"/>
      <c r="AB1134" s="48"/>
      <c r="AC1134" s="48"/>
    </row>
    <row r="1135" spans="1:29">
      <c r="A1135" s="48"/>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c r="X1135" s="48"/>
      <c r="Y1135" s="48"/>
      <c r="Z1135" s="48"/>
      <c r="AA1135" s="48"/>
      <c r="AB1135" s="48"/>
      <c r="AC1135" s="48"/>
    </row>
    <row r="1136" spans="1:29">
      <c r="A1136" s="48"/>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c r="X1136" s="48"/>
      <c r="Y1136" s="48"/>
      <c r="Z1136" s="48"/>
      <c r="AA1136" s="48"/>
      <c r="AB1136" s="48"/>
      <c r="AC1136" s="48"/>
    </row>
    <row r="1137" spans="1:29">
      <c r="A1137" s="48"/>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c r="X1137" s="48"/>
      <c r="Y1137" s="48"/>
      <c r="Z1137" s="48"/>
      <c r="AA1137" s="48"/>
      <c r="AB1137" s="48"/>
      <c r="AC1137" s="48"/>
    </row>
    <row r="1138" spans="1:29">
      <c r="A1138" s="48"/>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c r="X1138" s="48"/>
      <c r="Y1138" s="48"/>
      <c r="Z1138" s="48"/>
      <c r="AA1138" s="48"/>
      <c r="AB1138" s="48"/>
      <c r="AC1138" s="48"/>
    </row>
    <row r="1139" spans="1:29">
      <c r="A1139" s="48"/>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c r="X1139" s="48"/>
      <c r="Y1139" s="48"/>
      <c r="Z1139" s="48"/>
      <c r="AA1139" s="48"/>
      <c r="AB1139" s="48"/>
      <c r="AC1139" s="48"/>
    </row>
    <row r="1140" spans="1:29">
      <c r="A1140" s="48"/>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c r="X1140" s="48"/>
      <c r="Y1140" s="48"/>
      <c r="Z1140" s="48"/>
      <c r="AA1140" s="48"/>
      <c r="AB1140" s="48"/>
      <c r="AC1140" s="48"/>
    </row>
    <row r="1141" spans="1:29">
      <c r="A1141" s="48"/>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c r="X1141" s="48"/>
      <c r="Y1141" s="48"/>
      <c r="Z1141" s="48"/>
      <c r="AA1141" s="48"/>
      <c r="AB1141" s="48"/>
      <c r="AC1141" s="48"/>
    </row>
    <row r="1142" spans="1:29">
      <c r="A1142" s="48"/>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c r="X1142" s="48"/>
      <c r="Y1142" s="48"/>
      <c r="Z1142" s="48"/>
      <c r="AA1142" s="48"/>
      <c r="AB1142" s="48"/>
      <c r="AC1142" s="48"/>
    </row>
    <row r="1143" spans="1:29">
      <c r="A1143" s="48"/>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c r="X1143" s="48"/>
      <c r="Y1143" s="48"/>
      <c r="Z1143" s="48"/>
      <c r="AA1143" s="48"/>
      <c r="AB1143" s="48"/>
      <c r="AC1143" s="48"/>
    </row>
    <row r="1144" spans="1:29">
      <c r="A1144" s="48"/>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c r="X1144" s="48"/>
      <c r="Y1144" s="48"/>
      <c r="Z1144" s="48"/>
      <c r="AA1144" s="48"/>
      <c r="AB1144" s="48"/>
      <c r="AC1144" s="48"/>
    </row>
    <row r="1145" spans="1:29">
      <c r="A1145" s="48"/>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c r="X1145" s="48"/>
      <c r="Y1145" s="48"/>
      <c r="Z1145" s="48"/>
      <c r="AA1145" s="48"/>
      <c r="AB1145" s="48"/>
      <c r="AC1145" s="48"/>
    </row>
    <row r="1146" spans="1:29">
      <c r="A1146" s="48"/>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c r="X1146" s="48"/>
      <c r="Y1146" s="48"/>
      <c r="Z1146" s="48"/>
      <c r="AA1146" s="48"/>
      <c r="AB1146" s="48"/>
      <c r="AC1146" s="48"/>
    </row>
    <row r="1147" spans="1:29">
      <c r="A1147" s="48"/>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c r="X1147" s="48"/>
      <c r="Y1147" s="48"/>
      <c r="Z1147" s="48"/>
      <c r="AA1147" s="48"/>
      <c r="AB1147" s="48"/>
      <c r="AC1147" s="48"/>
    </row>
    <row r="1148" spans="1:29">
      <c r="A1148" s="48"/>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c r="X1148" s="48"/>
      <c r="Y1148" s="48"/>
      <c r="Z1148" s="48"/>
      <c r="AA1148" s="48"/>
      <c r="AB1148" s="48"/>
      <c r="AC1148" s="48"/>
    </row>
    <row r="1149" spans="1:29">
      <c r="A1149" s="48"/>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c r="X1149" s="48"/>
      <c r="Y1149" s="48"/>
      <c r="Z1149" s="48"/>
      <c r="AA1149" s="48"/>
      <c r="AB1149" s="48"/>
      <c r="AC1149" s="48"/>
    </row>
    <row r="1150" spans="1:29">
      <c r="A1150" s="48"/>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c r="X1150" s="48"/>
      <c r="Y1150" s="48"/>
      <c r="Z1150" s="48"/>
      <c r="AA1150" s="48"/>
      <c r="AB1150" s="48"/>
      <c r="AC1150" s="48"/>
    </row>
    <row r="1151" spans="1:29">
      <c r="A1151" s="48"/>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c r="X1151" s="48"/>
      <c r="Y1151" s="48"/>
      <c r="Z1151" s="48"/>
      <c r="AA1151" s="48"/>
      <c r="AB1151" s="48"/>
      <c r="AC1151" s="48"/>
    </row>
    <row r="1152" spans="1:29">
      <c r="A1152" s="48"/>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c r="X1152" s="48"/>
      <c r="Y1152" s="48"/>
      <c r="Z1152" s="48"/>
      <c r="AA1152" s="48"/>
      <c r="AB1152" s="48"/>
      <c r="AC1152" s="48"/>
    </row>
    <row r="1153" spans="1:29">
      <c r="A1153" s="48"/>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c r="X1153" s="48"/>
      <c r="Y1153" s="48"/>
      <c r="Z1153" s="48"/>
      <c r="AA1153" s="48"/>
      <c r="AB1153" s="48"/>
      <c r="AC1153" s="48"/>
    </row>
    <row r="1154" spans="1:29">
      <c r="A1154" s="48"/>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c r="X1154" s="48"/>
      <c r="Y1154" s="48"/>
      <c r="Z1154" s="48"/>
      <c r="AA1154" s="48"/>
      <c r="AB1154" s="48"/>
      <c r="AC1154" s="48"/>
    </row>
    <row r="1155" spans="1:29">
      <c r="A1155" s="48"/>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c r="X1155" s="48"/>
      <c r="Y1155" s="48"/>
      <c r="Z1155" s="48"/>
      <c r="AA1155" s="48"/>
      <c r="AB1155" s="48"/>
      <c r="AC1155" s="48"/>
    </row>
    <row r="1156" spans="1:29">
      <c r="A1156" s="48"/>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c r="X1156" s="48"/>
      <c r="Y1156" s="48"/>
      <c r="Z1156" s="48"/>
      <c r="AA1156" s="48"/>
      <c r="AB1156" s="48"/>
      <c r="AC1156" s="48"/>
    </row>
    <row r="1157" spans="1:29">
      <c r="A1157" s="48"/>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c r="X1157" s="48"/>
      <c r="Y1157" s="48"/>
      <c r="Z1157" s="48"/>
      <c r="AA1157" s="48"/>
      <c r="AB1157" s="48"/>
      <c r="AC1157" s="48"/>
    </row>
    <row r="1158" spans="1:29">
      <c r="A1158" s="48"/>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c r="X1158" s="48"/>
      <c r="Y1158" s="48"/>
      <c r="Z1158" s="48"/>
      <c r="AA1158" s="48"/>
      <c r="AB1158" s="48"/>
      <c r="AC1158" s="48"/>
    </row>
    <row r="1159" spans="1:29">
      <c r="A1159" s="48"/>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c r="X1159" s="48"/>
      <c r="Y1159" s="48"/>
      <c r="Z1159" s="48"/>
      <c r="AA1159" s="48"/>
      <c r="AB1159" s="48"/>
      <c r="AC1159" s="48"/>
    </row>
    <row r="1160" spans="1:29">
      <c r="A1160" s="48"/>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c r="X1160" s="48"/>
      <c r="Y1160" s="48"/>
      <c r="Z1160" s="48"/>
      <c r="AA1160" s="48"/>
      <c r="AB1160" s="48"/>
      <c r="AC1160" s="48"/>
    </row>
    <row r="1161" spans="1:29">
      <c r="A1161" s="48"/>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c r="X1161" s="48"/>
      <c r="Y1161" s="48"/>
      <c r="Z1161" s="48"/>
      <c r="AA1161" s="48"/>
      <c r="AB1161" s="48"/>
      <c r="AC1161" s="48"/>
    </row>
    <row r="1162" spans="1:29">
      <c r="A1162" s="48"/>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c r="X1162" s="48"/>
      <c r="Y1162" s="48"/>
      <c r="Z1162" s="48"/>
      <c r="AA1162" s="48"/>
      <c r="AB1162" s="48"/>
      <c r="AC1162" s="48"/>
    </row>
    <row r="1163" spans="1:29">
      <c r="A1163" s="48"/>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c r="X1163" s="48"/>
      <c r="Y1163" s="48"/>
      <c r="Z1163" s="48"/>
      <c r="AA1163" s="48"/>
      <c r="AB1163" s="48"/>
      <c r="AC1163" s="48"/>
    </row>
    <row r="1164" spans="1:29">
      <c r="A1164" s="48"/>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c r="X1164" s="48"/>
      <c r="Y1164" s="48"/>
      <c r="Z1164" s="48"/>
      <c r="AA1164" s="48"/>
      <c r="AB1164" s="48"/>
      <c r="AC1164" s="48"/>
    </row>
    <row r="1165" spans="1:29">
      <c r="A1165" s="48"/>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c r="X1165" s="48"/>
      <c r="Y1165" s="48"/>
      <c r="Z1165" s="48"/>
      <c r="AA1165" s="48"/>
      <c r="AB1165" s="48"/>
      <c r="AC1165" s="48"/>
    </row>
    <row r="1166" spans="1:29">
      <c r="A1166" s="48"/>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c r="X1166" s="48"/>
      <c r="Y1166" s="48"/>
      <c r="Z1166" s="48"/>
      <c r="AA1166" s="48"/>
      <c r="AB1166" s="48"/>
      <c r="AC1166" s="48"/>
    </row>
    <row r="1167" spans="1:29">
      <c r="A1167" s="48"/>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c r="X1167" s="48"/>
      <c r="Y1167" s="48"/>
      <c r="Z1167" s="48"/>
      <c r="AA1167" s="48"/>
      <c r="AB1167" s="48"/>
      <c r="AC1167" s="48"/>
    </row>
    <row r="1168" spans="1:29">
      <c r="A1168" s="48"/>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c r="X1168" s="48"/>
      <c r="Y1168" s="48"/>
      <c r="Z1168" s="48"/>
      <c r="AA1168" s="48"/>
      <c r="AB1168" s="48"/>
      <c r="AC1168" s="48"/>
    </row>
    <row r="1169" spans="1:29">
      <c r="A1169" s="48"/>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c r="X1169" s="48"/>
      <c r="Y1169" s="48"/>
      <c r="Z1169" s="48"/>
      <c r="AA1169" s="48"/>
      <c r="AB1169" s="48"/>
      <c r="AC1169" s="48"/>
    </row>
    <row r="1170" spans="1:29">
      <c r="A1170" s="48"/>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c r="X1170" s="48"/>
      <c r="Y1170" s="48"/>
      <c r="Z1170" s="48"/>
      <c r="AA1170" s="48"/>
      <c r="AB1170" s="48"/>
      <c r="AC1170" s="48"/>
    </row>
    <row r="1171" spans="1:29">
      <c r="A1171" s="48"/>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c r="X1171" s="48"/>
      <c r="Y1171" s="48"/>
      <c r="Z1171" s="48"/>
      <c r="AA1171" s="48"/>
      <c r="AB1171" s="48"/>
      <c r="AC1171" s="48"/>
    </row>
    <row r="1172" spans="1:29">
      <c r="A1172" s="48"/>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c r="X1172" s="48"/>
      <c r="Y1172" s="48"/>
      <c r="Z1172" s="48"/>
      <c r="AA1172" s="48"/>
      <c r="AB1172" s="48"/>
      <c r="AC1172" s="48"/>
    </row>
    <row r="1173" spans="1:29">
      <c r="A1173" s="48"/>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c r="X1173" s="48"/>
      <c r="Y1173" s="48"/>
      <c r="Z1173" s="48"/>
      <c r="AA1173" s="48"/>
      <c r="AB1173" s="48"/>
      <c r="AC1173" s="48"/>
    </row>
    <row r="1174" spans="1:29">
      <c r="A1174" s="48"/>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c r="X1174" s="48"/>
      <c r="Y1174" s="48"/>
      <c r="Z1174" s="48"/>
      <c r="AA1174" s="48"/>
      <c r="AB1174" s="48"/>
      <c r="AC1174" s="48"/>
    </row>
    <row r="1175" spans="1:29">
      <c r="A1175" s="48"/>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c r="X1175" s="48"/>
      <c r="Y1175" s="48"/>
      <c r="Z1175" s="48"/>
      <c r="AA1175" s="48"/>
      <c r="AB1175" s="48"/>
      <c r="AC1175" s="48"/>
    </row>
    <row r="1176" spans="1:29">
      <c r="A1176" s="48"/>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c r="X1176" s="48"/>
      <c r="Y1176" s="48"/>
      <c r="Z1176" s="48"/>
      <c r="AA1176" s="48"/>
      <c r="AB1176" s="48"/>
      <c r="AC1176" s="48"/>
    </row>
    <row r="1177" spans="1:29">
      <c r="A1177" s="48"/>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c r="X1177" s="48"/>
      <c r="Y1177" s="48"/>
      <c r="Z1177" s="48"/>
      <c r="AA1177" s="48"/>
      <c r="AB1177" s="48"/>
      <c r="AC1177" s="48"/>
    </row>
    <row r="1178" spans="1:29">
      <c r="A1178" s="48"/>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c r="X1178" s="48"/>
      <c r="Y1178" s="48"/>
      <c r="Z1178" s="48"/>
      <c r="AA1178" s="48"/>
      <c r="AB1178" s="48"/>
      <c r="AC1178" s="48"/>
    </row>
    <row r="1179" spans="1:29">
      <c r="A1179" s="48"/>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c r="X1179" s="48"/>
      <c r="Y1179" s="48"/>
      <c r="Z1179" s="48"/>
      <c r="AA1179" s="48"/>
      <c r="AB1179" s="48"/>
      <c r="AC1179" s="48"/>
    </row>
    <row r="1180" spans="1:29">
      <c r="A1180" s="48"/>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c r="X1180" s="48"/>
      <c r="Y1180" s="48"/>
      <c r="Z1180" s="48"/>
      <c r="AA1180" s="48"/>
      <c r="AB1180" s="48"/>
      <c r="AC1180" s="48"/>
    </row>
    <row r="1181" spans="1:29">
      <c r="A1181" s="48"/>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c r="X1181" s="48"/>
      <c r="Y1181" s="48"/>
      <c r="Z1181" s="48"/>
      <c r="AA1181" s="48"/>
      <c r="AB1181" s="48"/>
      <c r="AC1181" s="48"/>
    </row>
    <row r="1182" spans="1:29">
      <c r="A1182" s="48"/>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c r="X1182" s="48"/>
      <c r="Y1182" s="48"/>
      <c r="Z1182" s="48"/>
      <c r="AA1182" s="48"/>
      <c r="AB1182" s="48"/>
      <c r="AC1182" s="48"/>
    </row>
    <row r="1183" spans="1:29">
      <c r="A1183" s="48"/>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c r="X1183" s="48"/>
      <c r="Y1183" s="48"/>
      <c r="Z1183" s="48"/>
      <c r="AA1183" s="48"/>
      <c r="AB1183" s="48"/>
      <c r="AC1183" s="48"/>
    </row>
    <row r="1184" spans="1:29">
      <c r="A1184" s="48"/>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c r="X1184" s="48"/>
      <c r="Y1184" s="48"/>
      <c r="Z1184" s="48"/>
      <c r="AA1184" s="48"/>
      <c r="AB1184" s="48"/>
      <c r="AC1184" s="48"/>
    </row>
    <row r="1185" spans="1:29">
      <c r="A1185" s="48"/>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c r="X1185" s="48"/>
      <c r="Y1185" s="48"/>
      <c r="Z1185" s="48"/>
      <c r="AA1185" s="48"/>
      <c r="AB1185" s="48"/>
      <c r="AC1185" s="48"/>
    </row>
    <row r="1186" spans="1:29">
      <c r="A1186" s="48"/>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c r="X1186" s="48"/>
      <c r="Y1186" s="48"/>
      <c r="Z1186" s="48"/>
      <c r="AA1186" s="48"/>
      <c r="AB1186" s="48"/>
      <c r="AC1186" s="48"/>
    </row>
    <row r="1187" spans="1:29">
      <c r="A1187" s="48"/>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c r="X1187" s="48"/>
      <c r="Y1187" s="48"/>
      <c r="Z1187" s="48"/>
      <c r="AA1187" s="48"/>
      <c r="AB1187" s="48"/>
      <c r="AC1187" s="48"/>
    </row>
    <row r="1188" spans="1:29">
      <c r="A1188" s="48"/>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c r="X1188" s="48"/>
      <c r="Y1188" s="48"/>
      <c r="Z1188" s="48"/>
      <c r="AA1188" s="48"/>
      <c r="AB1188" s="48"/>
      <c r="AC1188" s="48"/>
    </row>
    <row r="1189" spans="1:29">
      <c r="A1189" s="48"/>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c r="X1189" s="48"/>
      <c r="Y1189" s="48"/>
      <c r="Z1189" s="48"/>
      <c r="AA1189" s="48"/>
      <c r="AB1189" s="48"/>
      <c r="AC1189" s="48"/>
    </row>
    <row r="1190" spans="1:29">
      <c r="A1190" s="48"/>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c r="X1190" s="48"/>
      <c r="Y1190" s="48"/>
      <c r="Z1190" s="48"/>
      <c r="AA1190" s="48"/>
      <c r="AB1190" s="48"/>
      <c r="AC1190" s="48"/>
    </row>
    <row r="1191" spans="1:29">
      <c r="A1191" s="48"/>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c r="X1191" s="48"/>
      <c r="Y1191" s="48"/>
      <c r="Z1191" s="48"/>
      <c r="AA1191" s="48"/>
      <c r="AB1191" s="48"/>
      <c r="AC1191" s="48"/>
    </row>
    <row r="1192" spans="1:29">
      <c r="A1192" s="48"/>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c r="X1192" s="48"/>
      <c r="Y1192" s="48"/>
      <c r="Z1192" s="48"/>
      <c r="AA1192" s="48"/>
      <c r="AB1192" s="48"/>
      <c r="AC1192" s="48"/>
    </row>
    <row r="1193" spans="1:29">
      <c r="A1193" s="48"/>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c r="X1193" s="48"/>
      <c r="Y1193" s="48"/>
      <c r="Z1193" s="48"/>
      <c r="AA1193" s="48"/>
      <c r="AB1193" s="48"/>
      <c r="AC1193" s="48"/>
    </row>
    <row r="1194" spans="1:29">
      <c r="A1194" s="48"/>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c r="X1194" s="48"/>
      <c r="Y1194" s="48"/>
      <c r="Z1194" s="48"/>
      <c r="AA1194" s="48"/>
      <c r="AB1194" s="48"/>
      <c r="AC1194" s="48"/>
    </row>
    <row r="1195" spans="1:29">
      <c r="A1195" s="48"/>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c r="X1195" s="48"/>
      <c r="Y1195" s="48"/>
      <c r="Z1195" s="48"/>
      <c r="AA1195" s="48"/>
      <c r="AB1195" s="48"/>
      <c r="AC1195" s="48"/>
    </row>
    <row r="1196" spans="1:29">
      <c r="A1196" s="48"/>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c r="X1196" s="48"/>
      <c r="Y1196" s="48"/>
      <c r="Z1196" s="48"/>
      <c r="AA1196" s="48"/>
      <c r="AB1196" s="48"/>
      <c r="AC1196" s="48"/>
    </row>
    <row r="1197" spans="1:29">
      <c r="A1197" s="48"/>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c r="X1197" s="48"/>
      <c r="Y1197" s="48"/>
      <c r="Z1197" s="48"/>
      <c r="AA1197" s="48"/>
      <c r="AB1197" s="48"/>
      <c r="AC1197" s="48"/>
    </row>
    <row r="1198" spans="1:29">
      <c r="A1198" s="48"/>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c r="X1198" s="48"/>
      <c r="Y1198" s="48"/>
      <c r="Z1198" s="48"/>
      <c r="AA1198" s="48"/>
      <c r="AB1198" s="48"/>
      <c r="AC1198" s="48"/>
    </row>
    <row r="1199" spans="1:29">
      <c r="A1199" s="48"/>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c r="X1199" s="48"/>
      <c r="Y1199" s="48"/>
      <c r="Z1199" s="48"/>
      <c r="AA1199" s="48"/>
      <c r="AB1199" s="48"/>
      <c r="AC1199" s="48"/>
    </row>
    <row r="1200" spans="1:29">
      <c r="A1200" s="48"/>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c r="X1200" s="48"/>
      <c r="Y1200" s="48"/>
      <c r="Z1200" s="48"/>
      <c r="AA1200" s="48"/>
      <c r="AB1200" s="48"/>
      <c r="AC1200" s="48"/>
    </row>
    <row r="1201" spans="1:29">
      <c r="A1201" s="48"/>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c r="X1201" s="48"/>
      <c r="Y1201" s="48"/>
      <c r="Z1201" s="48"/>
      <c r="AA1201" s="48"/>
      <c r="AB1201" s="48"/>
      <c r="AC1201" s="48"/>
    </row>
    <row r="1202" spans="1:29">
      <c r="A1202" s="48"/>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c r="X1202" s="48"/>
      <c r="Y1202" s="48"/>
      <c r="Z1202" s="48"/>
      <c r="AA1202" s="48"/>
      <c r="AB1202" s="48"/>
      <c r="AC1202" s="48"/>
    </row>
    <row r="1203" spans="1:29">
      <c r="A1203" s="48"/>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c r="X1203" s="48"/>
      <c r="Y1203" s="48"/>
      <c r="Z1203" s="48"/>
      <c r="AA1203" s="48"/>
      <c r="AB1203" s="48"/>
      <c r="AC1203" s="48"/>
    </row>
    <row r="1204" spans="1:29">
      <c r="A1204" s="48"/>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c r="X1204" s="48"/>
      <c r="Y1204" s="48"/>
      <c r="Z1204" s="48"/>
      <c r="AA1204" s="48"/>
      <c r="AB1204" s="48"/>
      <c r="AC1204" s="48"/>
    </row>
    <row r="1205" spans="1:29">
      <c r="A1205" s="48"/>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c r="X1205" s="48"/>
      <c r="Y1205" s="48"/>
      <c r="Z1205" s="48"/>
      <c r="AA1205" s="48"/>
      <c r="AB1205" s="48"/>
      <c r="AC1205" s="48"/>
    </row>
    <row r="1206" spans="1:29">
      <c r="A1206" s="48"/>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c r="X1206" s="48"/>
      <c r="Y1206" s="48"/>
      <c r="Z1206" s="48"/>
      <c r="AA1206" s="48"/>
      <c r="AB1206" s="48"/>
      <c r="AC1206" s="48"/>
    </row>
    <row r="1207" spans="1:29">
      <c r="A1207" s="48"/>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c r="X1207" s="48"/>
      <c r="Y1207" s="48"/>
      <c r="Z1207" s="48"/>
      <c r="AA1207" s="48"/>
      <c r="AB1207" s="48"/>
      <c r="AC1207" s="48"/>
    </row>
    <row r="1208" spans="1:29">
      <c r="A1208" s="48"/>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c r="X1208" s="48"/>
      <c r="Y1208" s="48"/>
      <c r="Z1208" s="48"/>
      <c r="AA1208" s="48"/>
      <c r="AB1208" s="48"/>
      <c r="AC1208" s="48"/>
    </row>
    <row r="1209" spans="1:29">
      <c r="A1209" s="48"/>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c r="X1209" s="48"/>
      <c r="Y1209" s="48"/>
      <c r="Z1209" s="48"/>
      <c r="AA1209" s="48"/>
      <c r="AB1209" s="48"/>
      <c r="AC1209" s="48"/>
    </row>
    <row r="1210" spans="1:29">
      <c r="A1210" s="48"/>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c r="X1210" s="48"/>
      <c r="Y1210" s="48"/>
      <c r="Z1210" s="48"/>
      <c r="AA1210" s="48"/>
      <c r="AB1210" s="48"/>
      <c r="AC1210" s="48"/>
    </row>
    <row r="1211" spans="1:29">
      <c r="A1211" s="48"/>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c r="X1211" s="48"/>
      <c r="Y1211" s="48"/>
      <c r="Z1211" s="48"/>
      <c r="AA1211" s="48"/>
      <c r="AB1211" s="48"/>
      <c r="AC1211" s="48"/>
    </row>
    <row r="1212" spans="1:29">
      <c r="A1212" s="48"/>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c r="X1212" s="48"/>
      <c r="Y1212" s="48"/>
      <c r="Z1212" s="48"/>
      <c r="AA1212" s="48"/>
      <c r="AB1212" s="48"/>
      <c r="AC1212" s="48"/>
    </row>
    <row r="1213" spans="1:29">
      <c r="A1213" s="48"/>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c r="X1213" s="48"/>
      <c r="Y1213" s="48"/>
      <c r="Z1213" s="48"/>
      <c r="AA1213" s="48"/>
      <c r="AB1213" s="48"/>
      <c r="AC1213" s="48"/>
    </row>
    <row r="1214" spans="1:29">
      <c r="A1214" s="48"/>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c r="X1214" s="48"/>
      <c r="Y1214" s="48"/>
      <c r="Z1214" s="48"/>
      <c r="AA1214" s="48"/>
      <c r="AB1214" s="48"/>
      <c r="AC1214" s="48"/>
    </row>
    <row r="1215" spans="1:29">
      <c r="A1215" s="48"/>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c r="X1215" s="48"/>
      <c r="Y1215" s="48"/>
      <c r="Z1215" s="48"/>
      <c r="AA1215" s="48"/>
      <c r="AB1215" s="48"/>
      <c r="AC1215" s="48"/>
    </row>
    <row r="1216" spans="1:29">
      <c r="A1216" s="48"/>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c r="X1216" s="48"/>
      <c r="Y1216" s="48"/>
      <c r="Z1216" s="48"/>
      <c r="AA1216" s="48"/>
      <c r="AB1216" s="48"/>
      <c r="AC1216" s="48"/>
    </row>
    <row r="1217" spans="1:29">
      <c r="A1217" s="48"/>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c r="X1217" s="48"/>
      <c r="Y1217" s="48"/>
      <c r="Z1217" s="48"/>
      <c r="AA1217" s="48"/>
      <c r="AB1217" s="48"/>
      <c r="AC1217" s="48"/>
    </row>
    <row r="1218" spans="1:29">
      <c r="A1218" s="48"/>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c r="X1218" s="48"/>
      <c r="Y1218" s="48"/>
      <c r="Z1218" s="48"/>
      <c r="AA1218" s="48"/>
      <c r="AB1218" s="48"/>
      <c r="AC1218" s="48"/>
    </row>
    <row r="1219" spans="1:29">
      <c r="A1219" s="48"/>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c r="X1219" s="48"/>
      <c r="Y1219" s="48"/>
      <c r="Z1219" s="48"/>
      <c r="AA1219" s="48"/>
      <c r="AB1219" s="48"/>
      <c r="AC1219" s="48"/>
    </row>
    <row r="1220" spans="1:29">
      <c r="A1220" s="48"/>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c r="X1220" s="48"/>
      <c r="Y1220" s="48"/>
      <c r="Z1220" s="48"/>
      <c r="AA1220" s="48"/>
      <c r="AB1220" s="48"/>
      <c r="AC1220" s="48"/>
    </row>
    <row r="1221" spans="1:29">
      <c r="A1221" s="48"/>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c r="X1221" s="48"/>
      <c r="Y1221" s="48"/>
      <c r="Z1221" s="48"/>
      <c r="AA1221" s="48"/>
      <c r="AB1221" s="48"/>
      <c r="AC1221" s="48"/>
    </row>
    <row r="1222" spans="1:29">
      <c r="A1222" s="48"/>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c r="X1222" s="48"/>
      <c r="Y1222" s="48"/>
      <c r="Z1222" s="48"/>
      <c r="AA1222" s="48"/>
      <c r="AB1222" s="48"/>
      <c r="AC1222" s="48"/>
    </row>
    <row r="1223" spans="1:29">
      <c r="A1223" s="48"/>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c r="X1223" s="48"/>
      <c r="Y1223" s="48"/>
      <c r="Z1223" s="48"/>
      <c r="AA1223" s="48"/>
      <c r="AB1223" s="48"/>
      <c r="AC1223" s="48"/>
    </row>
    <row r="1224" spans="1:29">
      <c r="A1224" s="48"/>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c r="X1224" s="48"/>
      <c r="Y1224" s="48"/>
      <c r="Z1224" s="48"/>
      <c r="AA1224" s="48"/>
      <c r="AB1224" s="48"/>
      <c r="AC1224" s="48"/>
    </row>
    <row r="1225" spans="1:29">
      <c r="A1225" s="48"/>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c r="X1225" s="48"/>
      <c r="Y1225" s="48"/>
      <c r="Z1225" s="48"/>
      <c r="AA1225" s="48"/>
      <c r="AB1225" s="48"/>
      <c r="AC1225" s="48"/>
    </row>
    <row r="1226" spans="1:29">
      <c r="A1226" s="48"/>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c r="X1226" s="48"/>
      <c r="Y1226" s="48"/>
      <c r="Z1226" s="48"/>
      <c r="AA1226" s="48"/>
      <c r="AB1226" s="48"/>
      <c r="AC1226" s="48"/>
    </row>
    <row r="1227" spans="1:29">
      <c r="A1227" s="48"/>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c r="X1227" s="48"/>
      <c r="Y1227" s="48"/>
      <c r="Z1227" s="48"/>
      <c r="AA1227" s="48"/>
      <c r="AB1227" s="48"/>
      <c r="AC1227" s="48"/>
    </row>
    <row r="1228" spans="1:29">
      <c r="A1228" s="48"/>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c r="X1228" s="48"/>
      <c r="Y1228" s="48"/>
      <c r="Z1228" s="48"/>
      <c r="AA1228" s="48"/>
      <c r="AB1228" s="48"/>
      <c r="AC1228" s="48"/>
    </row>
    <row r="1229" spans="1:29">
      <c r="A1229" s="48"/>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c r="X1229" s="48"/>
      <c r="Y1229" s="48"/>
      <c r="Z1229" s="48"/>
      <c r="AA1229" s="48"/>
      <c r="AB1229" s="48"/>
      <c r="AC1229" s="48"/>
    </row>
    <row r="1230" spans="1:29">
      <c r="A1230" s="48"/>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c r="X1230" s="48"/>
      <c r="Y1230" s="48"/>
      <c r="Z1230" s="48"/>
      <c r="AA1230" s="48"/>
      <c r="AB1230" s="48"/>
      <c r="AC1230" s="48"/>
    </row>
    <row r="1231" spans="1:29">
      <c r="A1231" s="48"/>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c r="X1231" s="48"/>
      <c r="Y1231" s="48"/>
      <c r="Z1231" s="48"/>
      <c r="AA1231" s="48"/>
      <c r="AB1231" s="48"/>
      <c r="AC1231" s="48"/>
    </row>
    <row r="1232" spans="1:29">
      <c r="A1232" s="48"/>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c r="X1232" s="48"/>
      <c r="Y1232" s="48"/>
      <c r="Z1232" s="48"/>
      <c r="AA1232" s="48"/>
      <c r="AB1232" s="48"/>
      <c r="AC1232" s="48"/>
    </row>
    <row r="1233" spans="1:29">
      <c r="A1233" s="48"/>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c r="X1233" s="48"/>
      <c r="Y1233" s="48"/>
      <c r="Z1233" s="48"/>
      <c r="AA1233" s="48"/>
      <c r="AB1233" s="48"/>
      <c r="AC1233" s="48"/>
    </row>
    <row r="1234" spans="1:29">
      <c r="A1234" s="48"/>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c r="X1234" s="48"/>
      <c r="Y1234" s="48"/>
      <c r="Z1234" s="48"/>
      <c r="AA1234" s="48"/>
      <c r="AB1234" s="48"/>
      <c r="AC1234" s="48"/>
    </row>
    <row r="1235" spans="1:29">
      <c r="A1235" s="48"/>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c r="X1235" s="48"/>
      <c r="Y1235" s="48"/>
      <c r="Z1235" s="48"/>
      <c r="AA1235" s="48"/>
      <c r="AB1235" s="48"/>
      <c r="AC1235" s="48"/>
    </row>
    <row r="1236" spans="1:29">
      <c r="A1236" s="48"/>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c r="X1236" s="48"/>
      <c r="Y1236" s="48"/>
      <c r="Z1236" s="48"/>
      <c r="AA1236" s="48"/>
      <c r="AB1236" s="48"/>
      <c r="AC1236" s="48"/>
    </row>
    <row r="1237" spans="1:29">
      <c r="A1237" s="48"/>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c r="X1237" s="48"/>
      <c r="Y1237" s="48"/>
      <c r="Z1237" s="48"/>
      <c r="AA1237" s="48"/>
      <c r="AB1237" s="48"/>
      <c r="AC1237" s="48"/>
    </row>
    <row r="1238" spans="1:29">
      <c r="A1238" s="48"/>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c r="X1238" s="48"/>
      <c r="Y1238" s="48"/>
      <c r="Z1238" s="48"/>
      <c r="AA1238" s="48"/>
      <c r="AB1238" s="48"/>
      <c r="AC1238" s="48"/>
    </row>
    <row r="1239" spans="1:29">
      <c r="A1239" s="48"/>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c r="X1239" s="48"/>
      <c r="Y1239" s="48"/>
      <c r="Z1239" s="48"/>
      <c r="AA1239" s="48"/>
      <c r="AB1239" s="48"/>
      <c r="AC1239" s="48"/>
    </row>
    <row r="1240" spans="1:29">
      <c r="A1240" s="48"/>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c r="X1240" s="48"/>
      <c r="Y1240" s="48"/>
      <c r="Z1240" s="48"/>
      <c r="AA1240" s="48"/>
      <c r="AB1240" s="48"/>
      <c r="AC1240" s="48"/>
    </row>
    <row r="1241" spans="1:29">
      <c r="A1241" s="48"/>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c r="X1241" s="48"/>
      <c r="Y1241" s="48"/>
      <c r="Z1241" s="48"/>
      <c r="AA1241" s="48"/>
      <c r="AB1241" s="48"/>
      <c r="AC1241" s="48"/>
    </row>
    <row r="1242" spans="1:29">
      <c r="A1242" s="48"/>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c r="X1242" s="48"/>
      <c r="Y1242" s="48"/>
      <c r="Z1242" s="48"/>
      <c r="AA1242" s="48"/>
      <c r="AB1242" s="48"/>
      <c r="AC1242" s="48"/>
    </row>
    <row r="1243" spans="1:29">
      <c r="A1243" s="48"/>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c r="X1243" s="48"/>
      <c r="Y1243" s="48"/>
      <c r="Z1243" s="48"/>
      <c r="AA1243" s="48"/>
      <c r="AB1243" s="48"/>
      <c r="AC1243" s="48"/>
    </row>
    <row r="1244" spans="1:29">
      <c r="A1244" s="48"/>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c r="X1244" s="48"/>
      <c r="Y1244" s="48"/>
      <c r="Z1244" s="48"/>
      <c r="AA1244" s="48"/>
      <c r="AB1244" s="48"/>
      <c r="AC1244" s="48"/>
    </row>
    <row r="1245" spans="1:29">
      <c r="A1245" s="48"/>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c r="X1245" s="48"/>
      <c r="Y1245" s="48"/>
      <c r="Z1245" s="48"/>
      <c r="AA1245" s="48"/>
      <c r="AB1245" s="48"/>
      <c r="AC1245" s="48"/>
    </row>
    <row r="1246" spans="1:29">
      <c r="A1246" s="48"/>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c r="X1246" s="48"/>
      <c r="Y1246" s="48"/>
      <c r="Z1246" s="48"/>
      <c r="AA1246" s="48"/>
      <c r="AB1246" s="48"/>
      <c r="AC1246" s="48"/>
    </row>
    <row r="1247" spans="1:29">
      <c r="A1247" s="48"/>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c r="X1247" s="48"/>
      <c r="Y1247" s="48"/>
      <c r="Z1247" s="48"/>
      <c r="AA1247" s="48"/>
      <c r="AB1247" s="48"/>
      <c r="AC1247" s="48"/>
    </row>
    <row r="1248" spans="1:29">
      <c r="A1248" s="48"/>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c r="X1248" s="48"/>
      <c r="Y1248" s="48"/>
      <c r="Z1248" s="48"/>
      <c r="AA1248" s="48"/>
      <c r="AB1248" s="48"/>
      <c r="AC1248" s="48"/>
    </row>
    <row r="1249" spans="1:29">
      <c r="A1249" s="48"/>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c r="X1249" s="48"/>
      <c r="Y1249" s="48"/>
      <c r="Z1249" s="48"/>
      <c r="AA1249" s="48"/>
      <c r="AB1249" s="48"/>
      <c r="AC1249" s="48"/>
    </row>
    <row r="1250" spans="1:29">
      <c r="A1250" s="48"/>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c r="X1250" s="48"/>
      <c r="Y1250" s="48"/>
      <c r="Z1250" s="48"/>
      <c r="AA1250" s="48"/>
      <c r="AB1250" s="48"/>
      <c r="AC1250" s="48"/>
    </row>
    <row r="1251" spans="1:29">
      <c r="A1251" s="48"/>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c r="X1251" s="48"/>
      <c r="Y1251" s="48"/>
      <c r="Z1251" s="48"/>
      <c r="AA1251" s="48"/>
      <c r="AB1251" s="48"/>
      <c r="AC1251" s="48"/>
    </row>
    <row r="1252" spans="1:29">
      <c r="A1252" s="48"/>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c r="X1252" s="48"/>
      <c r="Y1252" s="48"/>
      <c r="Z1252" s="48"/>
      <c r="AA1252" s="48"/>
      <c r="AB1252" s="48"/>
      <c r="AC1252" s="48"/>
    </row>
    <row r="1253" spans="1:29">
      <c r="A1253" s="48"/>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c r="X1253" s="48"/>
      <c r="Y1253" s="48"/>
      <c r="Z1253" s="48"/>
      <c r="AA1253" s="48"/>
      <c r="AB1253" s="48"/>
      <c r="AC1253" s="48"/>
    </row>
    <row r="1254" spans="1:29">
      <c r="A1254" s="48"/>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c r="X1254" s="48"/>
      <c r="Y1254" s="48"/>
      <c r="Z1254" s="48"/>
      <c r="AA1254" s="48"/>
      <c r="AB1254" s="48"/>
      <c r="AC1254" s="48"/>
    </row>
    <row r="1255" spans="1:29">
      <c r="A1255" s="48"/>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c r="X1255" s="48"/>
      <c r="Y1255" s="48"/>
      <c r="Z1255" s="48"/>
      <c r="AA1255" s="48"/>
      <c r="AB1255" s="48"/>
      <c r="AC1255" s="48"/>
    </row>
    <row r="1256" spans="1:29">
      <c r="A1256" s="48"/>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c r="X1256" s="48"/>
      <c r="Y1256" s="48"/>
      <c r="Z1256" s="48"/>
      <c r="AA1256" s="48"/>
      <c r="AB1256" s="48"/>
      <c r="AC1256" s="48"/>
    </row>
    <row r="1257" spans="1:29">
      <c r="A1257" s="48"/>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c r="X1257" s="48"/>
      <c r="Y1257" s="48"/>
      <c r="Z1257" s="48"/>
      <c r="AA1257" s="48"/>
      <c r="AB1257" s="48"/>
      <c r="AC1257" s="48"/>
    </row>
    <row r="1258" spans="1:29">
      <c r="A1258" s="48"/>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c r="X1258" s="48"/>
      <c r="Y1258" s="48"/>
      <c r="Z1258" s="48"/>
      <c r="AA1258" s="48"/>
      <c r="AB1258" s="48"/>
      <c r="AC1258" s="48"/>
    </row>
    <row r="1259" spans="1:29">
      <c r="A1259" s="48"/>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c r="X1259" s="48"/>
      <c r="Y1259" s="48"/>
      <c r="Z1259" s="48"/>
      <c r="AA1259" s="48"/>
      <c r="AB1259" s="48"/>
      <c r="AC1259" s="48"/>
    </row>
    <row r="1260" spans="1:29">
      <c r="A1260" s="48"/>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c r="X1260" s="48"/>
      <c r="Y1260" s="48"/>
      <c r="Z1260" s="48"/>
      <c r="AA1260" s="48"/>
      <c r="AB1260" s="48"/>
      <c r="AC1260" s="48"/>
    </row>
    <row r="1261" spans="1:29">
      <c r="A1261" s="48"/>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c r="X1261" s="48"/>
      <c r="Y1261" s="48"/>
      <c r="Z1261" s="48"/>
      <c r="AA1261" s="48"/>
      <c r="AB1261" s="48"/>
      <c r="AC1261" s="48"/>
    </row>
    <row r="1262" spans="1:29">
      <c r="A1262" s="48"/>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c r="X1262" s="48"/>
      <c r="Y1262" s="48"/>
      <c r="Z1262" s="48"/>
      <c r="AA1262" s="48"/>
      <c r="AB1262" s="48"/>
      <c r="AC1262" s="48"/>
    </row>
    <row r="1263" spans="1:29">
      <c r="A1263" s="48"/>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c r="X1263" s="48"/>
      <c r="Y1263" s="48"/>
      <c r="Z1263" s="48"/>
      <c r="AA1263" s="48"/>
      <c r="AB1263" s="48"/>
      <c r="AC1263" s="48"/>
    </row>
    <row r="1264" spans="1:29">
      <c r="A1264" s="48"/>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c r="X1264" s="48"/>
      <c r="Y1264" s="48"/>
      <c r="Z1264" s="48"/>
      <c r="AA1264" s="48"/>
      <c r="AB1264" s="48"/>
      <c r="AC1264" s="48"/>
    </row>
    <row r="1265" spans="1:29">
      <c r="A1265" s="48"/>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c r="X1265" s="48"/>
      <c r="Y1265" s="48"/>
      <c r="Z1265" s="48"/>
      <c r="AA1265" s="48"/>
      <c r="AB1265" s="48"/>
      <c r="AC1265" s="48"/>
    </row>
    <row r="1266" spans="1:29">
      <c r="A1266" s="48"/>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c r="X1266" s="48"/>
      <c r="Y1266" s="48"/>
      <c r="Z1266" s="48"/>
      <c r="AA1266" s="48"/>
      <c r="AB1266" s="48"/>
      <c r="AC1266" s="48"/>
    </row>
    <row r="1267" spans="1:29">
      <c r="A1267" s="48"/>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c r="X1267" s="48"/>
      <c r="Y1267" s="48"/>
      <c r="Z1267" s="48"/>
      <c r="AA1267" s="48"/>
      <c r="AB1267" s="48"/>
      <c r="AC1267" s="48"/>
    </row>
    <row r="1268" spans="1:29">
      <c r="A1268" s="48"/>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c r="X1268" s="48"/>
      <c r="Y1268" s="48"/>
      <c r="Z1268" s="48"/>
      <c r="AA1268" s="48"/>
      <c r="AB1268" s="48"/>
      <c r="AC1268" s="48"/>
    </row>
    <row r="1269" spans="1:29">
      <c r="A1269" s="48"/>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c r="X1269" s="48"/>
      <c r="Y1269" s="48"/>
      <c r="Z1269" s="48"/>
      <c r="AA1269" s="48"/>
      <c r="AB1269" s="48"/>
      <c r="AC1269" s="48"/>
    </row>
    <row r="1270" spans="1:29">
      <c r="A1270" s="48"/>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c r="X1270" s="48"/>
      <c r="Y1270" s="48"/>
      <c r="Z1270" s="48"/>
      <c r="AA1270" s="48"/>
      <c r="AB1270" s="48"/>
      <c r="AC1270" s="48"/>
    </row>
    <row r="1271" spans="1:29">
      <c r="A1271" s="48"/>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c r="X1271" s="48"/>
      <c r="Y1271" s="48"/>
      <c r="Z1271" s="48"/>
      <c r="AA1271" s="48"/>
      <c r="AB1271" s="48"/>
      <c r="AC1271" s="48"/>
    </row>
    <row r="1272" spans="1:29">
      <c r="A1272" s="48"/>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c r="X1272" s="48"/>
      <c r="Y1272" s="48"/>
      <c r="Z1272" s="48"/>
      <c r="AA1272" s="48"/>
      <c r="AB1272" s="48"/>
      <c r="AC1272" s="48"/>
    </row>
    <row r="1273" spans="1:29">
      <c r="A1273" s="48"/>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c r="X1273" s="48"/>
      <c r="Y1273" s="48"/>
      <c r="Z1273" s="48"/>
      <c r="AA1273" s="48"/>
      <c r="AB1273" s="48"/>
      <c r="AC1273" s="48"/>
    </row>
    <row r="1274" spans="1:29">
      <c r="A1274" s="48"/>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c r="X1274" s="48"/>
      <c r="Y1274" s="48"/>
      <c r="Z1274" s="48"/>
      <c r="AA1274" s="48"/>
      <c r="AB1274" s="48"/>
      <c r="AC1274" s="48"/>
    </row>
    <row r="1275" spans="1:29">
      <c r="A1275" s="48"/>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c r="X1275" s="48"/>
      <c r="Y1275" s="48"/>
      <c r="Z1275" s="48"/>
      <c r="AA1275" s="48"/>
      <c r="AB1275" s="48"/>
      <c r="AC1275" s="48"/>
    </row>
    <row r="1276" spans="1:29">
      <c r="A1276" s="48"/>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c r="X1276" s="48"/>
      <c r="Y1276" s="48"/>
      <c r="Z1276" s="48"/>
      <c r="AA1276" s="48"/>
      <c r="AB1276" s="48"/>
      <c r="AC1276" s="48"/>
    </row>
    <row r="1277" spans="1:29">
      <c r="A1277" s="48"/>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c r="X1277" s="48"/>
      <c r="Y1277" s="48"/>
      <c r="Z1277" s="48"/>
      <c r="AA1277" s="48"/>
      <c r="AB1277" s="48"/>
      <c r="AC1277" s="48"/>
    </row>
    <row r="1278" spans="1:29">
      <c r="A1278" s="48"/>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c r="X1278" s="48"/>
      <c r="Y1278" s="48"/>
      <c r="Z1278" s="48"/>
      <c r="AA1278" s="48"/>
      <c r="AB1278" s="48"/>
      <c r="AC1278" s="48"/>
    </row>
    <row r="1279" spans="1:29">
      <c r="A1279" s="48"/>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c r="X1279" s="48"/>
      <c r="Y1279" s="48"/>
      <c r="Z1279" s="48"/>
      <c r="AA1279" s="48"/>
      <c r="AB1279" s="48"/>
      <c r="AC1279" s="48"/>
    </row>
    <row r="1280" spans="1:29">
      <c r="A1280" s="48"/>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c r="X1280" s="48"/>
      <c r="Y1280" s="48"/>
      <c r="Z1280" s="48"/>
      <c r="AA1280" s="48"/>
      <c r="AB1280" s="48"/>
      <c r="AC1280" s="48"/>
    </row>
    <row r="1281" spans="1:29">
      <c r="A1281" s="48"/>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c r="X1281" s="48"/>
      <c r="Y1281" s="48"/>
      <c r="Z1281" s="48"/>
      <c r="AA1281" s="48"/>
      <c r="AB1281" s="48"/>
      <c r="AC1281" s="48"/>
    </row>
    <row r="1282" spans="1:29">
      <c r="A1282" s="48"/>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c r="X1282" s="48"/>
      <c r="Y1282" s="48"/>
      <c r="Z1282" s="48"/>
      <c r="AA1282" s="48"/>
      <c r="AB1282" s="48"/>
      <c r="AC1282" s="48"/>
    </row>
    <row r="1283" spans="1:29">
      <c r="A1283" s="48"/>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c r="X1283" s="48"/>
      <c r="Y1283" s="48"/>
      <c r="Z1283" s="48"/>
      <c r="AA1283" s="48"/>
      <c r="AB1283" s="48"/>
      <c r="AC1283" s="48"/>
    </row>
    <row r="1284" spans="1:29">
      <c r="A1284" s="48"/>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c r="X1284" s="48"/>
      <c r="Y1284" s="48"/>
      <c r="Z1284" s="48"/>
      <c r="AA1284" s="48"/>
      <c r="AB1284" s="48"/>
      <c r="AC1284" s="48"/>
    </row>
    <row r="1285" spans="1:29">
      <c r="A1285" s="48"/>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c r="X1285" s="48"/>
      <c r="Y1285" s="48"/>
      <c r="Z1285" s="48"/>
      <c r="AA1285" s="48"/>
      <c r="AB1285" s="48"/>
      <c r="AC1285" s="48"/>
    </row>
    <row r="1286" spans="1:29">
      <c r="A1286" s="48"/>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c r="X1286" s="48"/>
      <c r="Y1286" s="48"/>
      <c r="Z1286" s="48"/>
      <c r="AA1286" s="48"/>
      <c r="AB1286" s="48"/>
      <c r="AC1286" s="48"/>
    </row>
    <row r="1287" spans="1:29">
      <c r="A1287" s="48"/>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c r="X1287" s="48"/>
      <c r="Y1287" s="48"/>
      <c r="Z1287" s="48"/>
      <c r="AA1287" s="48"/>
      <c r="AB1287" s="48"/>
      <c r="AC1287" s="48"/>
    </row>
    <row r="1288" spans="1:29">
      <c r="A1288" s="48"/>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c r="X1288" s="48"/>
      <c r="Y1288" s="48"/>
      <c r="Z1288" s="48"/>
      <c r="AA1288" s="48"/>
      <c r="AB1288" s="48"/>
      <c r="AC1288" s="48"/>
    </row>
    <row r="1289" spans="1:29">
      <c r="A1289" s="48"/>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c r="X1289" s="48"/>
      <c r="Y1289" s="48"/>
      <c r="Z1289" s="48"/>
      <c r="AA1289" s="48"/>
      <c r="AB1289" s="48"/>
      <c r="AC1289" s="48"/>
    </row>
    <row r="1290" spans="1:29">
      <c r="A1290" s="48"/>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c r="X1290" s="48"/>
      <c r="Y1290" s="48"/>
      <c r="Z1290" s="48"/>
      <c r="AA1290" s="48"/>
      <c r="AB1290" s="48"/>
      <c r="AC1290" s="48"/>
    </row>
    <row r="1291" spans="1:29">
      <c r="A1291" s="48"/>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c r="X1291" s="48"/>
      <c r="Y1291" s="48"/>
      <c r="Z1291" s="48"/>
      <c r="AA1291" s="48"/>
      <c r="AB1291" s="48"/>
      <c r="AC1291" s="48"/>
    </row>
    <row r="1292" spans="1:29">
      <c r="A1292" s="48"/>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c r="X1292" s="48"/>
      <c r="Y1292" s="48"/>
      <c r="Z1292" s="48"/>
      <c r="AA1292" s="48"/>
      <c r="AB1292" s="48"/>
      <c r="AC1292" s="48"/>
    </row>
    <row r="1293" spans="1:29">
      <c r="A1293" s="48"/>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c r="X1293" s="48"/>
      <c r="Y1293" s="48"/>
      <c r="Z1293" s="48"/>
      <c r="AA1293" s="48"/>
      <c r="AB1293" s="48"/>
      <c r="AC1293" s="48"/>
    </row>
    <row r="1294" spans="1:29">
      <c r="A1294" s="48"/>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c r="X1294" s="48"/>
      <c r="Y1294" s="48"/>
      <c r="Z1294" s="48"/>
      <c r="AA1294" s="48"/>
      <c r="AB1294" s="48"/>
      <c r="AC1294" s="48"/>
    </row>
    <row r="1295" spans="1:29">
      <c r="A1295" s="48"/>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c r="X1295" s="48"/>
      <c r="Y1295" s="48"/>
      <c r="Z1295" s="48"/>
      <c r="AA1295" s="48"/>
      <c r="AB1295" s="48"/>
      <c r="AC1295" s="48"/>
    </row>
    <row r="1296" spans="1:29">
      <c r="A1296" s="48"/>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c r="X1296" s="48"/>
      <c r="Y1296" s="48"/>
      <c r="Z1296" s="48"/>
      <c r="AA1296" s="48"/>
      <c r="AB1296" s="48"/>
      <c r="AC1296" s="48"/>
    </row>
    <row r="1297" spans="1:29">
      <c r="A1297" s="48"/>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c r="X1297" s="48"/>
      <c r="Y1297" s="48"/>
      <c r="Z1297" s="48"/>
      <c r="AA1297" s="48"/>
      <c r="AB1297" s="48"/>
      <c r="AC1297" s="48"/>
    </row>
    <row r="1298" spans="1:29">
      <c r="A1298" s="48"/>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c r="X1298" s="48"/>
      <c r="Y1298" s="48"/>
      <c r="Z1298" s="48"/>
      <c r="AA1298" s="48"/>
      <c r="AB1298" s="48"/>
      <c r="AC1298" s="48"/>
    </row>
    <row r="1299" spans="1:29">
      <c r="A1299" s="48"/>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c r="X1299" s="48"/>
      <c r="Y1299" s="48"/>
      <c r="Z1299" s="48"/>
      <c r="AA1299" s="48"/>
      <c r="AB1299" s="48"/>
      <c r="AC1299" s="48"/>
    </row>
    <row r="1300" spans="1:29">
      <c r="A1300" s="48"/>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c r="X1300" s="48"/>
      <c r="Y1300" s="48"/>
      <c r="Z1300" s="48"/>
      <c r="AA1300" s="48"/>
      <c r="AB1300" s="48"/>
      <c r="AC1300" s="48"/>
    </row>
    <row r="1301" spans="1:29">
      <c r="A1301" s="48"/>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c r="X1301" s="48"/>
      <c r="Y1301" s="48"/>
      <c r="Z1301" s="48"/>
      <c r="AA1301" s="48"/>
      <c r="AB1301" s="48"/>
      <c r="AC1301" s="48"/>
    </row>
    <row r="1302" spans="1:29">
      <c r="A1302" s="48"/>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c r="X1302" s="48"/>
      <c r="Y1302" s="48"/>
      <c r="Z1302" s="48"/>
      <c r="AA1302" s="48"/>
      <c r="AB1302" s="48"/>
      <c r="AC1302" s="48"/>
    </row>
    <row r="1303" spans="1:29">
      <c r="A1303" s="48"/>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c r="X1303" s="48"/>
      <c r="Y1303" s="48"/>
      <c r="Z1303" s="48"/>
      <c r="AA1303" s="48"/>
      <c r="AB1303" s="48"/>
      <c r="AC1303" s="48"/>
    </row>
    <row r="1304" spans="1:29">
      <c r="A1304" s="48"/>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c r="X1304" s="48"/>
      <c r="Y1304" s="48"/>
      <c r="Z1304" s="48"/>
      <c r="AA1304" s="48"/>
      <c r="AB1304" s="48"/>
      <c r="AC1304" s="48"/>
    </row>
    <row r="1305" spans="1:29">
      <c r="A1305" s="48"/>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c r="X1305" s="48"/>
      <c r="Y1305" s="48"/>
      <c r="Z1305" s="48"/>
      <c r="AA1305" s="48"/>
      <c r="AB1305" s="48"/>
      <c r="AC1305" s="48"/>
    </row>
    <row r="1306" spans="1:29">
      <c r="A1306" s="48"/>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c r="X1306" s="48"/>
      <c r="Y1306" s="48"/>
      <c r="Z1306" s="48"/>
      <c r="AA1306" s="48"/>
      <c r="AB1306" s="48"/>
      <c r="AC1306" s="48"/>
    </row>
    <row r="1307" spans="1:29">
      <c r="A1307" s="48"/>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c r="X1307" s="48"/>
      <c r="Y1307" s="48"/>
      <c r="Z1307" s="48"/>
      <c r="AA1307" s="48"/>
      <c r="AB1307" s="48"/>
      <c r="AC1307" s="48"/>
    </row>
    <row r="1308" spans="1:29">
      <c r="A1308" s="48"/>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c r="X1308" s="48"/>
      <c r="Y1308" s="48"/>
      <c r="Z1308" s="48"/>
      <c r="AA1308" s="48"/>
      <c r="AB1308" s="48"/>
      <c r="AC1308" s="48"/>
    </row>
    <row r="1309" spans="1:29">
      <c r="A1309" s="48"/>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c r="X1309" s="48"/>
      <c r="Y1309" s="48"/>
      <c r="Z1309" s="48"/>
      <c r="AA1309" s="48"/>
      <c r="AB1309" s="48"/>
      <c r="AC1309" s="48"/>
    </row>
    <row r="1310" spans="1:29">
      <c r="A1310" s="48"/>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c r="X1310" s="48"/>
      <c r="Y1310" s="48"/>
      <c r="Z1310" s="48"/>
      <c r="AA1310" s="48"/>
      <c r="AB1310" s="48"/>
      <c r="AC1310" s="48"/>
    </row>
    <row r="1311" spans="1:29">
      <c r="A1311" s="48"/>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c r="X1311" s="48"/>
      <c r="Y1311" s="48"/>
      <c r="Z1311" s="48"/>
      <c r="AA1311" s="48"/>
      <c r="AB1311" s="48"/>
      <c r="AC1311" s="48"/>
    </row>
    <row r="1312" spans="1:29">
      <c r="A1312" s="48"/>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c r="X1312" s="48"/>
      <c r="Y1312" s="48"/>
      <c r="Z1312" s="48"/>
      <c r="AA1312" s="48"/>
      <c r="AB1312" s="48"/>
      <c r="AC1312" s="48"/>
    </row>
    <row r="1313" spans="1:29">
      <c r="A1313" s="48"/>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c r="X1313" s="48"/>
      <c r="Y1313" s="48"/>
      <c r="Z1313" s="48"/>
      <c r="AA1313" s="48"/>
      <c r="AB1313" s="48"/>
      <c r="AC1313" s="48"/>
    </row>
    <row r="1314" spans="1:29">
      <c r="A1314" s="48"/>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c r="X1314" s="48"/>
      <c r="Y1314" s="48"/>
      <c r="Z1314" s="48"/>
      <c r="AA1314" s="48"/>
      <c r="AB1314" s="48"/>
      <c r="AC1314" s="48"/>
    </row>
    <row r="1315" spans="1:29">
      <c r="A1315" s="48"/>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c r="X1315" s="48"/>
      <c r="Y1315" s="48"/>
      <c r="Z1315" s="48"/>
      <c r="AA1315" s="48"/>
      <c r="AB1315" s="48"/>
      <c r="AC1315" s="48"/>
    </row>
    <row r="1316" spans="1:29">
      <c r="A1316" s="48"/>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c r="X1316" s="48"/>
      <c r="Y1316" s="48"/>
      <c r="Z1316" s="48"/>
      <c r="AA1316" s="48"/>
      <c r="AB1316" s="48"/>
      <c r="AC1316" s="48"/>
    </row>
    <row r="1317" spans="1:29">
      <c r="A1317" s="48"/>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c r="X1317" s="48"/>
      <c r="Y1317" s="48"/>
      <c r="Z1317" s="48"/>
      <c r="AA1317" s="48"/>
      <c r="AB1317" s="48"/>
      <c r="AC1317" s="48"/>
    </row>
    <row r="1318" spans="1:29">
      <c r="A1318" s="48"/>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c r="X1318" s="48"/>
      <c r="Y1318" s="48"/>
      <c r="Z1318" s="48"/>
      <c r="AA1318" s="48"/>
      <c r="AB1318" s="48"/>
      <c r="AC1318" s="48"/>
    </row>
    <row r="1319" spans="1:29">
      <c r="A1319" s="48"/>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c r="X1319" s="48"/>
      <c r="Y1319" s="48"/>
      <c r="Z1319" s="48"/>
      <c r="AA1319" s="48"/>
      <c r="AB1319" s="48"/>
      <c r="AC1319" s="48"/>
    </row>
    <row r="1320" spans="1:29">
      <c r="A1320" s="48"/>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c r="X1320" s="48"/>
      <c r="Y1320" s="48"/>
      <c r="Z1320" s="48"/>
      <c r="AA1320" s="48"/>
      <c r="AB1320" s="48"/>
      <c r="AC1320" s="48"/>
    </row>
    <row r="1321" spans="1:29">
      <c r="A1321" s="48"/>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c r="X1321" s="48"/>
      <c r="Y1321" s="48"/>
      <c r="Z1321" s="48"/>
      <c r="AA1321" s="48"/>
      <c r="AB1321" s="48"/>
      <c r="AC1321" s="48"/>
    </row>
    <row r="1322" spans="1:29">
      <c r="A1322" s="48"/>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c r="X1322" s="48"/>
      <c r="Y1322" s="48"/>
      <c r="Z1322" s="48"/>
      <c r="AA1322" s="48"/>
      <c r="AB1322" s="48"/>
      <c r="AC1322" s="48"/>
    </row>
    <row r="1323" spans="1:29">
      <c r="A1323" s="48"/>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c r="X1323" s="48"/>
      <c r="Y1323" s="48"/>
      <c r="Z1323" s="48"/>
      <c r="AA1323" s="48"/>
      <c r="AB1323" s="48"/>
      <c r="AC1323" s="48"/>
    </row>
    <row r="1324" spans="1:29">
      <c r="A1324" s="48"/>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c r="X1324" s="48"/>
      <c r="Y1324" s="48"/>
      <c r="Z1324" s="48"/>
      <c r="AA1324" s="48"/>
      <c r="AB1324" s="48"/>
      <c r="AC1324" s="48"/>
    </row>
    <row r="1325" spans="1:29">
      <c r="A1325" s="48"/>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c r="X1325" s="48"/>
      <c r="Y1325" s="48"/>
      <c r="Z1325" s="48"/>
      <c r="AA1325" s="48"/>
      <c r="AB1325" s="48"/>
      <c r="AC1325" s="48"/>
    </row>
    <row r="1326" spans="1:29">
      <c r="A1326" s="48"/>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c r="X1326" s="48"/>
      <c r="Y1326" s="48"/>
      <c r="Z1326" s="48"/>
      <c r="AA1326" s="48"/>
      <c r="AB1326" s="48"/>
      <c r="AC1326" s="48"/>
    </row>
    <row r="1327" spans="1:29">
      <c r="A1327" s="48"/>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c r="X1327" s="48"/>
      <c r="Y1327" s="48"/>
      <c r="Z1327" s="48"/>
      <c r="AA1327" s="48"/>
      <c r="AB1327" s="48"/>
      <c r="AC1327" s="48"/>
    </row>
    <row r="1328" spans="1:29">
      <c r="A1328" s="48"/>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c r="X1328" s="48"/>
      <c r="Y1328" s="48"/>
      <c r="Z1328" s="48"/>
      <c r="AA1328" s="48"/>
      <c r="AB1328" s="48"/>
      <c r="AC1328" s="48"/>
    </row>
    <row r="1329" spans="1:29">
      <c r="A1329" s="48"/>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c r="X1329" s="48"/>
      <c r="Y1329" s="48"/>
      <c r="Z1329" s="48"/>
      <c r="AA1329" s="48"/>
      <c r="AB1329" s="48"/>
      <c r="AC1329" s="48"/>
    </row>
    <row r="1330" spans="1:29">
      <c r="A1330" s="48"/>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c r="X1330" s="48"/>
      <c r="Y1330" s="48"/>
      <c r="Z1330" s="48"/>
      <c r="AA1330" s="48"/>
      <c r="AB1330" s="48"/>
      <c r="AC1330" s="48"/>
    </row>
    <row r="1331" spans="1:29">
      <c r="A1331" s="48"/>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c r="X1331" s="48"/>
      <c r="Y1331" s="48"/>
      <c r="Z1331" s="48"/>
      <c r="AA1331" s="48"/>
      <c r="AB1331" s="48"/>
      <c r="AC1331" s="48"/>
    </row>
    <row r="1332" spans="1:29">
      <c r="A1332" s="48"/>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c r="X1332" s="48"/>
      <c r="Y1332" s="48"/>
      <c r="Z1332" s="48"/>
      <c r="AA1332" s="48"/>
      <c r="AB1332" s="48"/>
      <c r="AC1332" s="48"/>
    </row>
    <row r="1333" spans="1:29">
      <c r="A1333" s="48"/>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c r="X1333" s="48"/>
      <c r="Y1333" s="48"/>
      <c r="Z1333" s="48"/>
      <c r="AA1333" s="48"/>
      <c r="AB1333" s="48"/>
      <c r="AC1333" s="48"/>
    </row>
    <row r="1334" spans="1:29">
      <c r="A1334" s="48"/>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c r="X1334" s="48"/>
      <c r="Y1334" s="48"/>
      <c r="Z1334" s="48"/>
      <c r="AA1334" s="48"/>
      <c r="AB1334" s="48"/>
      <c r="AC1334" s="48"/>
    </row>
    <row r="1335" spans="1:29">
      <c r="A1335" s="48"/>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c r="X1335" s="48"/>
      <c r="Y1335" s="48"/>
      <c r="Z1335" s="48"/>
      <c r="AA1335" s="48"/>
      <c r="AB1335" s="48"/>
      <c r="AC1335" s="48"/>
    </row>
    <row r="1336" spans="1:29">
      <c r="A1336" s="48"/>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c r="X1336" s="48"/>
      <c r="Y1336" s="48"/>
      <c r="Z1336" s="48"/>
      <c r="AA1336" s="48"/>
      <c r="AB1336" s="48"/>
      <c r="AC1336" s="48"/>
    </row>
    <row r="1337" spans="1:29">
      <c r="A1337" s="48"/>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c r="X1337" s="48"/>
      <c r="Y1337" s="48"/>
      <c r="Z1337" s="48"/>
      <c r="AA1337" s="48"/>
      <c r="AB1337" s="48"/>
      <c r="AC1337" s="48"/>
    </row>
    <row r="1338" spans="1:29">
      <c r="A1338" s="48"/>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c r="X1338" s="48"/>
      <c r="Y1338" s="48"/>
      <c r="Z1338" s="48"/>
      <c r="AA1338" s="48"/>
      <c r="AB1338" s="48"/>
      <c r="AC1338" s="48"/>
    </row>
    <row r="1339" spans="1:29">
      <c r="A1339" s="48"/>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c r="X1339" s="48"/>
      <c r="Y1339" s="48"/>
      <c r="Z1339" s="48"/>
      <c r="AA1339" s="48"/>
      <c r="AB1339" s="48"/>
      <c r="AC1339" s="48"/>
    </row>
    <row r="1340" spans="1:29">
      <c r="A1340" s="48"/>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c r="X1340" s="48"/>
      <c r="Y1340" s="48"/>
      <c r="Z1340" s="48"/>
      <c r="AA1340" s="48"/>
      <c r="AB1340" s="48"/>
      <c r="AC1340" s="48"/>
    </row>
    <row r="1341" spans="1:29">
      <c r="A1341" s="48"/>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c r="X1341" s="48"/>
      <c r="Y1341" s="48"/>
      <c r="Z1341" s="48"/>
      <c r="AA1341" s="48"/>
      <c r="AB1341" s="48"/>
      <c r="AC1341" s="48"/>
    </row>
    <row r="1342" spans="1:29">
      <c r="A1342" s="48"/>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c r="X1342" s="48"/>
      <c r="Y1342" s="48"/>
      <c r="Z1342" s="48"/>
      <c r="AA1342" s="48"/>
      <c r="AB1342" s="48"/>
      <c r="AC1342" s="48"/>
    </row>
    <row r="1343" spans="1:29">
      <c r="A1343" s="48"/>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c r="X1343" s="48"/>
      <c r="Y1343" s="48"/>
      <c r="Z1343" s="48"/>
      <c r="AA1343" s="48"/>
      <c r="AB1343" s="48"/>
      <c r="AC1343" s="48"/>
    </row>
    <row r="1344" spans="1:29">
      <c r="A1344" s="48"/>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c r="X1344" s="48"/>
      <c r="Y1344" s="48"/>
      <c r="Z1344" s="48"/>
      <c r="AA1344" s="48"/>
      <c r="AB1344" s="48"/>
      <c r="AC1344" s="48"/>
    </row>
    <row r="1345" spans="1:29">
      <c r="A1345" s="48"/>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c r="X1345" s="48"/>
      <c r="Y1345" s="48"/>
      <c r="Z1345" s="48"/>
      <c r="AA1345" s="48"/>
      <c r="AB1345" s="48"/>
      <c r="AC1345" s="48"/>
    </row>
    <row r="1346" spans="1:29">
      <c r="A1346" s="48"/>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c r="X1346" s="48"/>
      <c r="Y1346" s="48"/>
      <c r="Z1346" s="48"/>
      <c r="AA1346" s="48"/>
      <c r="AB1346" s="48"/>
      <c r="AC1346" s="48"/>
    </row>
    <row r="1347" spans="1:29">
      <c r="A1347" s="48"/>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c r="X1347" s="48"/>
      <c r="Y1347" s="48"/>
      <c r="Z1347" s="48"/>
      <c r="AA1347" s="48"/>
      <c r="AB1347" s="48"/>
      <c r="AC1347" s="48"/>
    </row>
    <row r="1348" spans="1:29">
      <c r="A1348" s="48"/>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c r="X1348" s="48"/>
      <c r="Y1348" s="48"/>
      <c r="Z1348" s="48"/>
      <c r="AA1348" s="48"/>
      <c r="AB1348" s="48"/>
      <c r="AC1348" s="48"/>
    </row>
    <row r="1349" spans="1:29">
      <c r="A1349" s="48"/>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c r="X1349" s="48"/>
      <c r="Y1349" s="48"/>
      <c r="Z1349" s="48"/>
      <c r="AA1349" s="48"/>
      <c r="AB1349" s="48"/>
      <c r="AC1349" s="48"/>
    </row>
    <row r="1350" spans="1:29">
      <c r="A1350" s="48"/>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c r="X1350" s="48"/>
      <c r="Y1350" s="48"/>
      <c r="Z1350" s="48"/>
      <c r="AA1350" s="48"/>
      <c r="AB1350" s="48"/>
      <c r="AC1350" s="48"/>
    </row>
    <row r="1351" spans="1:29">
      <c r="A1351" s="48"/>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c r="X1351" s="48"/>
      <c r="Y1351" s="48"/>
      <c r="Z1351" s="48"/>
      <c r="AA1351" s="48"/>
      <c r="AB1351" s="48"/>
      <c r="AC1351" s="48"/>
    </row>
    <row r="1352" spans="1:29">
      <c r="A1352" s="48"/>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c r="X1352" s="48"/>
      <c r="Y1352" s="48"/>
      <c r="Z1352" s="48"/>
      <c r="AA1352" s="48"/>
      <c r="AB1352" s="48"/>
      <c r="AC1352" s="48"/>
    </row>
    <row r="1353" spans="1:29">
      <c r="A1353" s="48"/>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c r="X1353" s="48"/>
      <c r="Y1353" s="48"/>
      <c r="Z1353" s="48"/>
      <c r="AA1353" s="48"/>
      <c r="AB1353" s="48"/>
      <c r="AC1353" s="48"/>
    </row>
    <row r="1354" spans="1:29">
      <c r="A1354" s="48"/>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c r="X1354" s="48"/>
      <c r="Y1354" s="48"/>
      <c r="Z1354" s="48"/>
      <c r="AA1354" s="48"/>
      <c r="AB1354" s="48"/>
      <c r="AC1354" s="48"/>
    </row>
    <row r="1355" spans="1:29">
      <c r="A1355" s="48"/>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c r="X1355" s="48"/>
      <c r="Y1355" s="48"/>
      <c r="Z1355" s="48"/>
      <c r="AA1355" s="48"/>
      <c r="AB1355" s="48"/>
      <c r="AC1355" s="48"/>
    </row>
    <row r="1356" spans="1:29">
      <c r="A1356" s="48"/>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c r="X1356" s="48"/>
      <c r="Y1356" s="48"/>
      <c r="Z1356" s="48"/>
      <c r="AA1356" s="48"/>
      <c r="AB1356" s="48"/>
      <c r="AC1356" s="48"/>
    </row>
    <row r="1357" spans="1:29">
      <c r="A1357" s="48"/>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c r="X1357" s="48"/>
      <c r="Y1357" s="48"/>
      <c r="Z1357" s="48"/>
      <c r="AA1357" s="48"/>
      <c r="AB1357" s="48"/>
      <c r="AC1357" s="48"/>
    </row>
    <row r="1358" spans="1:29">
      <c r="A1358" s="48"/>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c r="X1358" s="48"/>
      <c r="Y1358" s="48"/>
      <c r="Z1358" s="48"/>
      <c r="AA1358" s="48"/>
      <c r="AB1358" s="48"/>
      <c r="AC1358" s="48"/>
    </row>
    <row r="1359" spans="1:29">
      <c r="A1359" s="48"/>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c r="X1359" s="48"/>
      <c r="Y1359" s="48"/>
      <c r="Z1359" s="48"/>
      <c r="AA1359" s="48"/>
      <c r="AB1359" s="48"/>
      <c r="AC1359" s="48"/>
    </row>
    <row r="1360" spans="1:29">
      <c r="A1360" s="48"/>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c r="X1360" s="48"/>
      <c r="Y1360" s="48"/>
      <c r="Z1360" s="48"/>
      <c r="AA1360" s="48"/>
      <c r="AB1360" s="48"/>
      <c r="AC1360" s="48"/>
    </row>
    <row r="1361" spans="1:29">
      <c r="A1361" s="48"/>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c r="X1361" s="48"/>
      <c r="Y1361" s="48"/>
      <c r="Z1361" s="48"/>
      <c r="AA1361" s="48"/>
      <c r="AB1361" s="48"/>
      <c r="AC1361" s="48"/>
    </row>
    <row r="1362" spans="1:29">
      <c r="A1362" s="48"/>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c r="X1362" s="48"/>
      <c r="Y1362" s="48"/>
      <c r="Z1362" s="48"/>
      <c r="AA1362" s="48"/>
      <c r="AB1362" s="48"/>
      <c r="AC1362" s="48"/>
    </row>
    <row r="1363" spans="1:29">
      <c r="A1363" s="48"/>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c r="X1363" s="48"/>
      <c r="Y1363" s="48"/>
      <c r="Z1363" s="48"/>
      <c r="AA1363" s="48"/>
      <c r="AB1363" s="48"/>
      <c r="AC1363" s="48"/>
    </row>
    <row r="1364" spans="1:29">
      <c r="A1364" s="48"/>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c r="X1364" s="48"/>
      <c r="Y1364" s="48"/>
      <c r="Z1364" s="48"/>
      <c r="AA1364" s="48"/>
      <c r="AB1364" s="48"/>
      <c r="AC1364" s="48"/>
    </row>
    <row r="1365" spans="1:29">
      <c r="A1365" s="48"/>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c r="X1365" s="48"/>
      <c r="Y1365" s="48"/>
      <c r="Z1365" s="48"/>
      <c r="AA1365" s="48"/>
      <c r="AB1365" s="48"/>
      <c r="AC1365" s="48"/>
    </row>
    <row r="1366" spans="1:29">
      <c r="A1366" s="48"/>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c r="X1366" s="48"/>
      <c r="Y1366" s="48"/>
      <c r="Z1366" s="48"/>
      <c r="AA1366" s="48"/>
      <c r="AB1366" s="48"/>
      <c r="AC1366" s="48"/>
    </row>
    <row r="1367" spans="1:29">
      <c r="A1367" s="48"/>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c r="X1367" s="48"/>
      <c r="Y1367" s="48"/>
      <c r="Z1367" s="48"/>
      <c r="AA1367" s="48"/>
      <c r="AB1367" s="48"/>
      <c r="AC1367" s="48"/>
    </row>
    <row r="1368" spans="1:29">
      <c r="A1368" s="48"/>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c r="X1368" s="48"/>
      <c r="Y1368" s="48"/>
      <c r="Z1368" s="48"/>
      <c r="AA1368" s="48"/>
      <c r="AB1368" s="48"/>
      <c r="AC1368" s="48"/>
    </row>
    <row r="1369" spans="1:29">
      <c r="A1369" s="48"/>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c r="X1369" s="48"/>
      <c r="Y1369" s="48"/>
      <c r="Z1369" s="48"/>
      <c r="AA1369" s="48"/>
      <c r="AB1369" s="48"/>
      <c r="AC1369" s="48"/>
    </row>
    <row r="1370" spans="1:29">
      <c r="A1370" s="48"/>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c r="X1370" s="48"/>
      <c r="Y1370" s="48"/>
      <c r="Z1370" s="48"/>
      <c r="AA1370" s="48"/>
      <c r="AB1370" s="48"/>
      <c r="AC1370" s="48"/>
    </row>
    <row r="1371" spans="1:29">
      <c r="A1371" s="48"/>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c r="X1371" s="48"/>
      <c r="Y1371" s="48"/>
      <c r="Z1371" s="48"/>
      <c r="AA1371" s="48"/>
      <c r="AB1371" s="48"/>
      <c r="AC1371" s="48"/>
    </row>
    <row r="1372" spans="1:29">
      <c r="A1372" s="48"/>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c r="X1372" s="48"/>
      <c r="Y1372" s="48"/>
      <c r="Z1372" s="48"/>
      <c r="AA1372" s="48"/>
      <c r="AB1372" s="48"/>
      <c r="AC1372" s="48"/>
    </row>
    <row r="1373" spans="1:29">
      <c r="A1373" s="48"/>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c r="X1373" s="48"/>
      <c r="Y1373" s="48"/>
      <c r="Z1373" s="48"/>
      <c r="AA1373" s="48"/>
      <c r="AB1373" s="48"/>
      <c r="AC1373" s="48"/>
    </row>
    <row r="1374" spans="1:29">
      <c r="A1374" s="48"/>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c r="X1374" s="48"/>
      <c r="Y1374" s="48"/>
      <c r="Z1374" s="48"/>
      <c r="AA1374" s="48"/>
      <c r="AB1374" s="48"/>
      <c r="AC1374" s="48"/>
    </row>
    <row r="1375" spans="1:29">
      <c r="A1375" s="48"/>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c r="X1375" s="48"/>
      <c r="Y1375" s="48"/>
      <c r="Z1375" s="48"/>
      <c r="AA1375" s="48"/>
      <c r="AB1375" s="48"/>
      <c r="AC1375" s="48"/>
    </row>
    <row r="1376" spans="1:29">
      <c r="A1376" s="48"/>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c r="X1376" s="48"/>
      <c r="Y1376" s="48"/>
      <c r="Z1376" s="48"/>
      <c r="AA1376" s="48"/>
      <c r="AB1376" s="48"/>
      <c r="AC1376" s="48"/>
    </row>
    <row r="1377" spans="1:29">
      <c r="A1377" s="48"/>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c r="X1377" s="48"/>
      <c r="Y1377" s="48"/>
      <c r="Z1377" s="48"/>
      <c r="AA1377" s="48"/>
      <c r="AB1377" s="48"/>
      <c r="AC1377" s="48"/>
    </row>
    <row r="1378" spans="1:29">
      <c r="A1378" s="48"/>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c r="X1378" s="48"/>
      <c r="Y1378" s="48"/>
      <c r="Z1378" s="48"/>
      <c r="AA1378" s="48"/>
      <c r="AB1378" s="48"/>
      <c r="AC1378" s="48"/>
    </row>
    <row r="1379" spans="1:29">
      <c r="A1379" s="48"/>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c r="X1379" s="48"/>
      <c r="Y1379" s="48"/>
      <c r="Z1379" s="48"/>
      <c r="AA1379" s="48"/>
      <c r="AB1379" s="48"/>
      <c r="AC1379" s="48"/>
    </row>
    <row r="1380" spans="1:29">
      <c r="A1380" s="48"/>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c r="X1380" s="48"/>
      <c r="Y1380" s="48"/>
      <c r="Z1380" s="48"/>
      <c r="AA1380" s="48"/>
      <c r="AB1380" s="48"/>
      <c r="AC1380" s="48"/>
    </row>
    <row r="1381" spans="1:29">
      <c r="A1381" s="48"/>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c r="X1381" s="48"/>
      <c r="Y1381" s="48"/>
      <c r="Z1381" s="48"/>
      <c r="AA1381" s="48"/>
      <c r="AB1381" s="48"/>
      <c r="AC1381" s="48"/>
    </row>
    <row r="1382" spans="1:29">
      <c r="A1382" s="48"/>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c r="X1382" s="48"/>
      <c r="Y1382" s="48"/>
      <c r="Z1382" s="48"/>
      <c r="AA1382" s="48"/>
      <c r="AB1382" s="48"/>
      <c r="AC1382" s="48"/>
    </row>
    <row r="1383" spans="1:29">
      <c r="A1383" s="48"/>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c r="X1383" s="48"/>
      <c r="Y1383" s="48"/>
      <c r="Z1383" s="48"/>
      <c r="AA1383" s="48"/>
      <c r="AB1383" s="48"/>
      <c r="AC1383" s="48"/>
    </row>
    <row r="1384" spans="1:29">
      <c r="A1384" s="48"/>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c r="X1384" s="48"/>
      <c r="Y1384" s="48"/>
      <c r="Z1384" s="48"/>
      <c r="AA1384" s="48"/>
      <c r="AB1384" s="48"/>
      <c r="AC1384" s="48"/>
    </row>
    <row r="1385" spans="1:29">
      <c r="A1385" s="48"/>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c r="X1385" s="48"/>
      <c r="Y1385" s="48"/>
      <c r="Z1385" s="48"/>
      <c r="AA1385" s="48"/>
      <c r="AB1385" s="48"/>
      <c r="AC1385" s="48"/>
    </row>
    <row r="1386" spans="1:29">
      <c r="A1386" s="48"/>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c r="X1386" s="48"/>
      <c r="Y1386" s="48"/>
      <c r="Z1386" s="48"/>
      <c r="AA1386" s="48"/>
      <c r="AB1386" s="48"/>
      <c r="AC1386" s="48"/>
    </row>
    <row r="1387" spans="1:29">
      <c r="A1387" s="48"/>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c r="X1387" s="48"/>
      <c r="Y1387" s="48"/>
      <c r="Z1387" s="48"/>
      <c r="AA1387" s="48"/>
      <c r="AB1387" s="48"/>
      <c r="AC1387" s="48"/>
    </row>
    <row r="1388" spans="1:29">
      <c r="A1388" s="48"/>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c r="X1388" s="48"/>
      <c r="Y1388" s="48"/>
      <c r="Z1388" s="48"/>
      <c r="AA1388" s="48"/>
      <c r="AB1388" s="48"/>
      <c r="AC1388" s="48"/>
    </row>
    <row r="1389" spans="1:29">
      <c r="A1389" s="48"/>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c r="X1389" s="48"/>
      <c r="Y1389" s="48"/>
      <c r="Z1389" s="48"/>
      <c r="AA1389" s="48"/>
      <c r="AB1389" s="48"/>
      <c r="AC1389" s="48"/>
    </row>
    <row r="1390" spans="1:29">
      <c r="A1390" s="48"/>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c r="X1390" s="48"/>
      <c r="Y1390" s="48"/>
      <c r="Z1390" s="48"/>
      <c r="AA1390" s="48"/>
      <c r="AB1390" s="48"/>
      <c r="AC1390" s="48"/>
    </row>
    <row r="1391" spans="1:29">
      <c r="A1391" s="48"/>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c r="X1391" s="48"/>
      <c r="Y1391" s="48"/>
      <c r="Z1391" s="48"/>
      <c r="AA1391" s="48"/>
      <c r="AB1391" s="48"/>
      <c r="AC1391" s="48"/>
    </row>
    <row r="1392" spans="1:29">
      <c r="A1392" s="48"/>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c r="X1392" s="48"/>
      <c r="Y1392" s="48"/>
      <c r="Z1392" s="48"/>
      <c r="AA1392" s="48"/>
      <c r="AB1392" s="48"/>
      <c r="AC1392" s="48"/>
    </row>
    <row r="1393" spans="1:29">
      <c r="A1393" s="48"/>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c r="X1393" s="48"/>
      <c r="Y1393" s="48"/>
      <c r="Z1393" s="48"/>
      <c r="AA1393" s="48"/>
      <c r="AB1393" s="48"/>
      <c r="AC1393" s="48"/>
    </row>
    <row r="1394" spans="1:29">
      <c r="A1394" s="48"/>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c r="X1394" s="48"/>
      <c r="Y1394" s="48"/>
      <c r="Z1394" s="48"/>
      <c r="AA1394" s="48"/>
      <c r="AB1394" s="48"/>
      <c r="AC1394" s="48"/>
    </row>
    <row r="1395" spans="1:29">
      <c r="A1395" s="48"/>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c r="X1395" s="48"/>
      <c r="Y1395" s="48"/>
      <c r="Z1395" s="48"/>
      <c r="AA1395" s="48"/>
      <c r="AB1395" s="48"/>
      <c r="AC1395" s="48"/>
    </row>
    <row r="1396" spans="1:29">
      <c r="A1396" s="48"/>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c r="X1396" s="48"/>
      <c r="Y1396" s="48"/>
      <c r="Z1396" s="48"/>
      <c r="AA1396" s="48"/>
      <c r="AB1396" s="48"/>
      <c r="AC1396" s="48"/>
    </row>
    <row r="1397" spans="1:29">
      <c r="A1397" s="48"/>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c r="X1397" s="48"/>
      <c r="Y1397" s="48"/>
      <c r="Z1397" s="48"/>
      <c r="AA1397" s="48"/>
      <c r="AB1397" s="48"/>
      <c r="AC1397" s="48"/>
    </row>
    <row r="1398" spans="1:29">
      <c r="A1398" s="48"/>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c r="X1398" s="48"/>
      <c r="Y1398" s="48"/>
      <c r="Z1398" s="48"/>
      <c r="AA1398" s="48"/>
      <c r="AB1398" s="48"/>
      <c r="AC1398" s="48"/>
    </row>
    <row r="1399" spans="1:29">
      <c r="A1399" s="48"/>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c r="X1399" s="48"/>
      <c r="Y1399" s="48"/>
      <c r="Z1399" s="48"/>
      <c r="AA1399" s="48"/>
      <c r="AB1399" s="48"/>
      <c r="AC1399" s="48"/>
    </row>
    <row r="1400" spans="1:29">
      <c r="A1400" s="48"/>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c r="X1400" s="48"/>
      <c r="Y1400" s="48"/>
      <c r="Z1400" s="48"/>
      <c r="AA1400" s="48"/>
      <c r="AB1400" s="48"/>
      <c r="AC1400" s="48"/>
    </row>
    <row r="1401" spans="1:29">
      <c r="A1401" s="48"/>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c r="X1401" s="48"/>
      <c r="Y1401" s="48"/>
      <c r="Z1401" s="48"/>
      <c r="AA1401" s="48"/>
      <c r="AB1401" s="48"/>
      <c r="AC1401" s="48"/>
    </row>
    <row r="1402" spans="1:29">
      <c r="A1402" s="48"/>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c r="X1402" s="48"/>
      <c r="Y1402" s="48"/>
      <c r="Z1402" s="48"/>
      <c r="AA1402" s="48"/>
      <c r="AB1402" s="48"/>
      <c r="AC1402" s="48"/>
    </row>
    <row r="1403" spans="1:29">
      <c r="A1403" s="48"/>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c r="X1403" s="48"/>
      <c r="Y1403" s="48"/>
      <c r="Z1403" s="48"/>
      <c r="AA1403" s="48"/>
      <c r="AB1403" s="48"/>
      <c r="AC1403" s="48"/>
    </row>
    <row r="1404" spans="1:29">
      <c r="A1404" s="48"/>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c r="X1404" s="48"/>
      <c r="Y1404" s="48"/>
      <c r="Z1404" s="48"/>
      <c r="AA1404" s="48"/>
      <c r="AB1404" s="48"/>
      <c r="AC1404" s="48"/>
    </row>
    <row r="1405" spans="1:29">
      <c r="A1405" s="48"/>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c r="X1405" s="48"/>
      <c r="Y1405" s="48"/>
      <c r="Z1405" s="48"/>
      <c r="AA1405" s="48"/>
      <c r="AB1405" s="48"/>
      <c r="AC1405" s="48"/>
    </row>
    <row r="1406" spans="1:29">
      <c r="A1406" s="48"/>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c r="X1406" s="48"/>
      <c r="Y1406" s="48"/>
      <c r="Z1406" s="48"/>
      <c r="AA1406" s="48"/>
      <c r="AB1406" s="48"/>
      <c r="AC1406" s="48"/>
    </row>
    <row r="1407" spans="1:29">
      <c r="A1407" s="48"/>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c r="X1407" s="48"/>
      <c r="Y1407" s="48"/>
      <c r="Z1407" s="48"/>
      <c r="AA1407" s="48"/>
      <c r="AB1407" s="48"/>
      <c r="AC1407" s="48"/>
    </row>
    <row r="1408" spans="1:29">
      <c r="A1408" s="48"/>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c r="X1408" s="48"/>
      <c r="Y1408" s="48"/>
      <c r="Z1408" s="48"/>
      <c r="AA1408" s="48"/>
      <c r="AB1408" s="48"/>
      <c r="AC1408" s="48"/>
    </row>
    <row r="1409" spans="1:29">
      <c r="A1409" s="48"/>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c r="X1409" s="48"/>
      <c r="Y1409" s="48"/>
      <c r="Z1409" s="48"/>
      <c r="AA1409" s="48"/>
      <c r="AB1409" s="48"/>
      <c r="AC1409" s="48"/>
    </row>
    <row r="1410" spans="1:29">
      <c r="A1410" s="48"/>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c r="X1410" s="48"/>
      <c r="Y1410" s="48"/>
      <c r="Z1410" s="48"/>
      <c r="AA1410" s="48"/>
      <c r="AB1410" s="48"/>
      <c r="AC1410" s="48"/>
    </row>
    <row r="1411" spans="1:29">
      <c r="A1411" s="48"/>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c r="X1411" s="48"/>
      <c r="Y1411" s="48"/>
      <c r="Z1411" s="48"/>
      <c r="AA1411" s="48"/>
      <c r="AB1411" s="48"/>
      <c r="AC1411" s="48"/>
    </row>
    <row r="1412" spans="1:29">
      <c r="A1412" s="48"/>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c r="X1412" s="48"/>
      <c r="Y1412" s="48"/>
      <c r="Z1412" s="48"/>
      <c r="AA1412" s="48"/>
      <c r="AB1412" s="48"/>
      <c r="AC1412" s="48"/>
    </row>
    <row r="1413" spans="1:29">
      <c r="A1413" s="48"/>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c r="X1413" s="48"/>
      <c r="Y1413" s="48"/>
      <c r="Z1413" s="48"/>
      <c r="AA1413" s="48"/>
      <c r="AB1413" s="48"/>
      <c r="AC1413" s="48"/>
    </row>
    <row r="1414" spans="1:29">
      <c r="A1414" s="48"/>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c r="X1414" s="48"/>
      <c r="Y1414" s="48"/>
      <c r="Z1414" s="48"/>
      <c r="AA1414" s="48"/>
      <c r="AB1414" s="48"/>
      <c r="AC1414" s="48"/>
    </row>
    <row r="1415" spans="1:29">
      <c r="A1415" s="48"/>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c r="X1415" s="48"/>
      <c r="Y1415" s="48"/>
      <c r="Z1415" s="48"/>
      <c r="AA1415" s="48"/>
      <c r="AB1415" s="48"/>
      <c r="AC1415" s="48"/>
    </row>
    <row r="1416" spans="1:29">
      <c r="A1416" s="48"/>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c r="X1416" s="48"/>
      <c r="Y1416" s="48"/>
      <c r="Z1416" s="48"/>
      <c r="AA1416" s="48"/>
      <c r="AB1416" s="48"/>
      <c r="AC1416" s="48"/>
    </row>
    <row r="1417" spans="1:29">
      <c r="A1417" s="48"/>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c r="X1417" s="48"/>
      <c r="Y1417" s="48"/>
      <c r="Z1417" s="48"/>
      <c r="AA1417" s="48"/>
      <c r="AB1417" s="48"/>
      <c r="AC1417" s="48"/>
    </row>
    <row r="1418" spans="1:29">
      <c r="A1418" s="48"/>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c r="X1418" s="48"/>
      <c r="Y1418" s="48"/>
      <c r="Z1418" s="48"/>
      <c r="AA1418" s="48"/>
      <c r="AB1418" s="48"/>
      <c r="AC1418" s="48"/>
    </row>
    <row r="1419" spans="1:29">
      <c r="A1419" s="48"/>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c r="X1419" s="48"/>
      <c r="Y1419" s="48"/>
      <c r="Z1419" s="48"/>
      <c r="AA1419" s="48"/>
      <c r="AB1419" s="48"/>
      <c r="AC1419" s="48"/>
    </row>
    <row r="1420" spans="1:29">
      <c r="A1420" s="48"/>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c r="X1420" s="48"/>
      <c r="Y1420" s="48"/>
      <c r="Z1420" s="48"/>
      <c r="AA1420" s="48"/>
      <c r="AB1420" s="48"/>
      <c r="AC1420" s="48"/>
    </row>
    <row r="1421" spans="1:29">
      <c r="A1421" s="48"/>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c r="X1421" s="48"/>
      <c r="Y1421" s="48"/>
      <c r="Z1421" s="48"/>
      <c r="AA1421" s="48"/>
      <c r="AB1421" s="48"/>
      <c r="AC1421" s="48"/>
    </row>
    <row r="1422" spans="1:29">
      <c r="A1422" s="48"/>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c r="X1422" s="48"/>
      <c r="Y1422" s="48"/>
      <c r="Z1422" s="48"/>
      <c r="AA1422" s="48"/>
      <c r="AB1422" s="48"/>
      <c r="AC1422" s="48"/>
    </row>
    <row r="1423" spans="1:29">
      <c r="A1423" s="48"/>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c r="X1423" s="48"/>
      <c r="Y1423" s="48"/>
      <c r="Z1423" s="48"/>
      <c r="AA1423" s="48"/>
      <c r="AB1423" s="48"/>
      <c r="AC1423" s="48"/>
    </row>
    <row r="1424" spans="1:29">
      <c r="A1424" s="48"/>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c r="X1424" s="48"/>
      <c r="Y1424" s="48"/>
      <c r="Z1424" s="48"/>
      <c r="AA1424" s="48"/>
      <c r="AB1424" s="48"/>
      <c r="AC1424" s="48"/>
    </row>
    <row r="1425" spans="1:29">
      <c r="A1425" s="48"/>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c r="X1425" s="48"/>
      <c r="Y1425" s="48"/>
      <c r="Z1425" s="48"/>
      <c r="AA1425" s="48"/>
      <c r="AB1425" s="48"/>
      <c r="AC1425" s="48"/>
    </row>
    <row r="1426" spans="1:29">
      <c r="A1426" s="48"/>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c r="X1426" s="48"/>
      <c r="Y1426" s="48"/>
      <c r="Z1426" s="48"/>
      <c r="AA1426" s="48"/>
      <c r="AB1426" s="48"/>
      <c r="AC1426" s="48"/>
    </row>
    <row r="1427" spans="1:29">
      <c r="A1427" s="48"/>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c r="X1427" s="48"/>
      <c r="Y1427" s="48"/>
      <c r="Z1427" s="48"/>
      <c r="AA1427" s="48"/>
      <c r="AB1427" s="48"/>
      <c r="AC1427" s="48"/>
    </row>
    <row r="1428" spans="1:29">
      <c r="A1428" s="48"/>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c r="X1428" s="48"/>
      <c r="Y1428" s="48"/>
      <c r="Z1428" s="48"/>
      <c r="AA1428" s="48"/>
      <c r="AB1428" s="48"/>
      <c r="AC1428" s="48"/>
    </row>
    <row r="1429" spans="1:29">
      <c r="A1429" s="48"/>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c r="X1429" s="48"/>
      <c r="Y1429" s="48"/>
      <c r="Z1429" s="48"/>
      <c r="AA1429" s="48"/>
      <c r="AB1429" s="48"/>
      <c r="AC1429" s="48"/>
    </row>
    <row r="1430" spans="1:29">
      <c r="A1430" s="48"/>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c r="X1430" s="48"/>
      <c r="Y1430" s="48"/>
      <c r="Z1430" s="48"/>
      <c r="AA1430" s="48"/>
      <c r="AB1430" s="48"/>
      <c r="AC1430" s="48"/>
    </row>
    <row r="1431" spans="1:29">
      <c r="A1431" s="48"/>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c r="X1431" s="48"/>
      <c r="Y1431" s="48"/>
      <c r="Z1431" s="48"/>
      <c r="AA1431" s="48"/>
      <c r="AB1431" s="48"/>
      <c r="AC1431" s="48"/>
    </row>
    <row r="1432" spans="1:29">
      <c r="A1432" s="48"/>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c r="X1432" s="48"/>
      <c r="Y1432" s="48"/>
      <c r="Z1432" s="48"/>
      <c r="AA1432" s="48"/>
      <c r="AB1432" s="48"/>
      <c r="AC1432" s="48"/>
    </row>
    <row r="1433" spans="1:29">
      <c r="A1433" s="48"/>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c r="X1433" s="48"/>
      <c r="Y1433" s="48"/>
      <c r="Z1433" s="48"/>
      <c r="AA1433" s="48"/>
      <c r="AB1433" s="48"/>
      <c r="AC1433" s="48"/>
    </row>
    <row r="1434" spans="1:29">
      <c r="A1434" s="48"/>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c r="X1434" s="48"/>
      <c r="Y1434" s="48"/>
      <c r="Z1434" s="48"/>
      <c r="AA1434" s="48"/>
      <c r="AB1434" s="48"/>
      <c r="AC1434" s="48"/>
    </row>
    <row r="1435" spans="1:29">
      <c r="A1435" s="48"/>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c r="X1435" s="48"/>
      <c r="Y1435" s="48"/>
      <c r="Z1435" s="48"/>
      <c r="AA1435" s="48"/>
      <c r="AB1435" s="48"/>
      <c r="AC1435" s="48"/>
    </row>
    <row r="1436" spans="1:29">
      <c r="A1436" s="48"/>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c r="X1436" s="48"/>
      <c r="Y1436" s="48"/>
      <c r="Z1436" s="48"/>
      <c r="AA1436" s="48"/>
      <c r="AB1436" s="48"/>
      <c r="AC1436" s="48"/>
    </row>
    <row r="1437" spans="1:29">
      <c r="A1437" s="48"/>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c r="X1437" s="48"/>
      <c r="Y1437" s="48"/>
      <c r="Z1437" s="48"/>
      <c r="AA1437" s="48"/>
      <c r="AB1437" s="48"/>
      <c r="AC1437" s="48"/>
    </row>
    <row r="1438" spans="1:29">
      <c r="A1438" s="48"/>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c r="X1438" s="48"/>
      <c r="Y1438" s="48"/>
      <c r="Z1438" s="48"/>
      <c r="AA1438" s="48"/>
      <c r="AB1438" s="48"/>
      <c r="AC1438" s="48"/>
    </row>
    <row r="1439" spans="1:29">
      <c r="A1439" s="48"/>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c r="X1439" s="48"/>
      <c r="Y1439" s="48"/>
      <c r="Z1439" s="48"/>
      <c r="AA1439" s="48"/>
      <c r="AB1439" s="48"/>
      <c r="AC1439" s="48"/>
    </row>
    <row r="1440" spans="1:29">
      <c r="A1440" s="48"/>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c r="X1440" s="48"/>
      <c r="Y1440" s="48"/>
      <c r="Z1440" s="48"/>
      <c r="AA1440" s="48"/>
      <c r="AB1440" s="48"/>
      <c r="AC1440" s="48"/>
    </row>
    <row r="1441" spans="1:29">
      <c r="A1441" s="48"/>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c r="X1441" s="48"/>
      <c r="Y1441" s="48"/>
      <c r="Z1441" s="48"/>
      <c r="AA1441" s="48"/>
      <c r="AB1441" s="48"/>
      <c r="AC1441" s="48"/>
    </row>
    <row r="1442" spans="1:29">
      <c r="A1442" s="48"/>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c r="X1442" s="48"/>
      <c r="Y1442" s="48"/>
      <c r="Z1442" s="48"/>
      <c r="AA1442" s="48"/>
      <c r="AB1442" s="48"/>
      <c r="AC1442" s="48"/>
    </row>
    <row r="1443" spans="1:29">
      <c r="A1443" s="48"/>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c r="X1443" s="48"/>
      <c r="Y1443" s="48"/>
      <c r="Z1443" s="48"/>
      <c r="AA1443" s="48"/>
      <c r="AB1443" s="48"/>
      <c r="AC1443" s="48"/>
    </row>
    <row r="1444" spans="1:29">
      <c r="A1444" s="48"/>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c r="X1444" s="48"/>
      <c r="Y1444" s="48"/>
      <c r="Z1444" s="48"/>
      <c r="AA1444" s="48"/>
      <c r="AB1444" s="48"/>
      <c r="AC1444" s="48"/>
    </row>
    <row r="1445" spans="1:29">
      <c r="A1445" s="48"/>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c r="X1445" s="48"/>
      <c r="Y1445" s="48"/>
      <c r="Z1445" s="48"/>
      <c r="AA1445" s="48"/>
      <c r="AB1445" s="48"/>
      <c r="AC1445" s="48"/>
    </row>
    <row r="1446" spans="1:29">
      <c r="A1446" s="48"/>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c r="X1446" s="48"/>
      <c r="Y1446" s="48"/>
      <c r="Z1446" s="48"/>
      <c r="AA1446" s="48"/>
      <c r="AB1446" s="48"/>
      <c r="AC1446" s="48"/>
    </row>
    <row r="1447" spans="1:29">
      <c r="A1447" s="48"/>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c r="X1447" s="48"/>
      <c r="Y1447" s="48"/>
      <c r="Z1447" s="48"/>
      <c r="AA1447" s="48"/>
      <c r="AB1447" s="48"/>
      <c r="AC1447" s="48"/>
    </row>
    <row r="1448" spans="1:29">
      <c r="A1448" s="48"/>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c r="X1448" s="48"/>
      <c r="Y1448" s="48"/>
      <c r="Z1448" s="48"/>
      <c r="AA1448" s="48"/>
      <c r="AB1448" s="48"/>
      <c r="AC1448" s="48"/>
    </row>
    <row r="1449" spans="1:29">
      <c r="A1449" s="48"/>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c r="X1449" s="48"/>
      <c r="Y1449" s="48"/>
      <c r="Z1449" s="48"/>
      <c r="AA1449" s="48"/>
      <c r="AB1449" s="48"/>
      <c r="AC1449" s="48"/>
    </row>
    <row r="1450" spans="1:29">
      <c r="A1450" s="48"/>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c r="X1450" s="48"/>
      <c r="Y1450" s="48"/>
      <c r="Z1450" s="48"/>
      <c r="AA1450" s="48"/>
      <c r="AB1450" s="48"/>
      <c r="AC1450" s="48"/>
    </row>
    <row r="1451" spans="1:29">
      <c r="A1451" s="48"/>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c r="X1451" s="48"/>
      <c r="Y1451" s="48"/>
      <c r="Z1451" s="48"/>
      <c r="AA1451" s="48"/>
      <c r="AB1451" s="48"/>
      <c r="AC1451" s="48"/>
    </row>
    <row r="1452" spans="1:29">
      <c r="A1452" s="48"/>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c r="X1452" s="48"/>
      <c r="Y1452" s="48"/>
      <c r="Z1452" s="48"/>
      <c r="AA1452" s="48"/>
      <c r="AB1452" s="48"/>
      <c r="AC1452" s="48"/>
    </row>
    <row r="1453" spans="1:29">
      <c r="A1453" s="48"/>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c r="X1453" s="48"/>
      <c r="Y1453" s="48"/>
      <c r="Z1453" s="48"/>
      <c r="AA1453" s="48"/>
      <c r="AB1453" s="48"/>
      <c r="AC1453" s="48"/>
    </row>
    <row r="1454" spans="1:29">
      <c r="A1454" s="48"/>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c r="X1454" s="48"/>
      <c r="Y1454" s="48"/>
      <c r="Z1454" s="48"/>
      <c r="AA1454" s="48"/>
      <c r="AB1454" s="48"/>
      <c r="AC1454" s="48"/>
    </row>
    <row r="1455" spans="1:29">
      <c r="A1455" s="48"/>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c r="X1455" s="48"/>
      <c r="Y1455" s="48"/>
      <c r="Z1455" s="48"/>
      <c r="AA1455" s="48"/>
      <c r="AB1455" s="48"/>
      <c r="AC1455" s="48"/>
    </row>
    <row r="1456" spans="1:29">
      <c r="A1456" s="48"/>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c r="X1456" s="48"/>
      <c r="Y1456" s="48"/>
      <c r="Z1456" s="48"/>
      <c r="AA1456" s="48"/>
      <c r="AB1456" s="48"/>
      <c r="AC1456" s="48"/>
    </row>
    <row r="1457" spans="1:29">
      <c r="A1457" s="48"/>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c r="X1457" s="48"/>
      <c r="Y1457" s="48"/>
      <c r="Z1457" s="48"/>
      <c r="AA1457" s="48"/>
      <c r="AB1457" s="48"/>
      <c r="AC1457" s="48"/>
    </row>
    <row r="1458" spans="1:29">
      <c r="A1458" s="48"/>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c r="X1458" s="48"/>
      <c r="Y1458" s="48"/>
      <c r="Z1458" s="48"/>
      <c r="AA1458" s="48"/>
      <c r="AB1458" s="48"/>
      <c r="AC1458" s="48"/>
    </row>
    <row r="1459" spans="1:29">
      <c r="A1459" s="48"/>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c r="X1459" s="48"/>
      <c r="Y1459" s="48"/>
      <c r="Z1459" s="48"/>
      <c r="AA1459" s="48"/>
      <c r="AB1459" s="48"/>
      <c r="AC1459" s="48"/>
    </row>
    <row r="1460" spans="1:29">
      <c r="A1460" s="48"/>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c r="X1460" s="48"/>
      <c r="Y1460" s="48"/>
      <c r="Z1460" s="48"/>
      <c r="AA1460" s="48"/>
      <c r="AB1460" s="48"/>
      <c r="AC1460" s="48"/>
    </row>
    <row r="1461" spans="1:29">
      <c r="A1461" s="48"/>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c r="X1461" s="48"/>
      <c r="Y1461" s="48"/>
      <c r="Z1461" s="48"/>
      <c r="AA1461" s="48"/>
      <c r="AB1461" s="48"/>
      <c r="AC1461" s="48"/>
    </row>
    <row r="1462" spans="1:29">
      <c r="A1462" s="48"/>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c r="X1462" s="48"/>
      <c r="Y1462" s="48"/>
      <c r="Z1462" s="48"/>
      <c r="AA1462" s="48"/>
      <c r="AB1462" s="48"/>
      <c r="AC1462" s="48"/>
    </row>
    <row r="1463" spans="1:29">
      <c r="A1463" s="48"/>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c r="X1463" s="48"/>
      <c r="Y1463" s="48"/>
      <c r="Z1463" s="48"/>
      <c r="AA1463" s="48"/>
      <c r="AB1463" s="48"/>
      <c r="AC1463" s="48"/>
    </row>
    <row r="1464" spans="1:29">
      <c r="A1464" s="48"/>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c r="X1464" s="48"/>
      <c r="Y1464" s="48"/>
      <c r="Z1464" s="48"/>
      <c r="AA1464" s="48"/>
      <c r="AB1464" s="48"/>
      <c r="AC1464" s="48"/>
    </row>
    <row r="1465" spans="1:29">
      <c r="A1465" s="48"/>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c r="X1465" s="48"/>
      <c r="Y1465" s="48"/>
      <c r="Z1465" s="48"/>
      <c r="AA1465" s="48"/>
      <c r="AB1465" s="48"/>
      <c r="AC1465" s="48"/>
    </row>
    <row r="1466" spans="1:29">
      <c r="A1466" s="48"/>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c r="X1466" s="48"/>
      <c r="Y1466" s="48"/>
      <c r="Z1466" s="48"/>
      <c r="AA1466" s="48"/>
      <c r="AB1466" s="48"/>
      <c r="AC1466" s="48"/>
    </row>
    <row r="1467" spans="1:29">
      <c r="A1467" s="48"/>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c r="X1467" s="48"/>
      <c r="Y1467" s="48"/>
      <c r="Z1467" s="48"/>
      <c r="AA1467" s="48"/>
      <c r="AB1467" s="48"/>
      <c r="AC1467" s="48"/>
    </row>
    <row r="1468" spans="1:29">
      <c r="A1468" s="48"/>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c r="X1468" s="48"/>
      <c r="Y1468" s="48"/>
      <c r="Z1468" s="48"/>
      <c r="AA1468" s="48"/>
      <c r="AB1468" s="48"/>
      <c r="AC1468" s="48"/>
    </row>
    <row r="1469" spans="1:29">
      <c r="A1469" s="48"/>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c r="X1469" s="48"/>
      <c r="Y1469" s="48"/>
      <c r="Z1469" s="48"/>
      <c r="AA1469" s="48"/>
      <c r="AB1469" s="48"/>
      <c r="AC1469" s="48"/>
    </row>
    <row r="1470" spans="1:29">
      <c r="A1470" s="48"/>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c r="X1470" s="48"/>
      <c r="Y1470" s="48"/>
      <c r="Z1470" s="48"/>
      <c r="AA1470" s="48"/>
      <c r="AB1470" s="48"/>
      <c r="AC1470" s="48"/>
    </row>
    <row r="1471" spans="1:29">
      <c r="A1471" s="48"/>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c r="X1471" s="48"/>
      <c r="Y1471" s="48"/>
      <c r="Z1471" s="48"/>
      <c r="AA1471" s="48"/>
      <c r="AB1471" s="48"/>
      <c r="AC1471" s="48"/>
    </row>
    <row r="1472" spans="1:29">
      <c r="A1472" s="48"/>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c r="X1472" s="48"/>
      <c r="Y1472" s="48"/>
      <c r="Z1472" s="48"/>
      <c r="AA1472" s="48"/>
      <c r="AB1472" s="48"/>
      <c r="AC1472" s="48"/>
    </row>
    <row r="1473" spans="1:29">
      <c r="A1473" s="48"/>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c r="X1473" s="48"/>
      <c r="Y1473" s="48"/>
      <c r="Z1473" s="48"/>
      <c r="AA1473" s="48"/>
      <c r="AB1473" s="48"/>
      <c r="AC1473" s="48"/>
    </row>
    <row r="1474" spans="1:29">
      <c r="A1474" s="48"/>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c r="X1474" s="48"/>
      <c r="Y1474" s="48"/>
      <c r="Z1474" s="48"/>
      <c r="AA1474" s="48"/>
      <c r="AB1474" s="48"/>
      <c r="AC1474" s="48"/>
    </row>
    <row r="1475" spans="1:29">
      <c r="A1475" s="48"/>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c r="X1475" s="48"/>
      <c r="Y1475" s="48"/>
      <c r="Z1475" s="48"/>
      <c r="AA1475" s="48"/>
      <c r="AB1475" s="48"/>
      <c r="AC1475" s="48"/>
    </row>
    <row r="1476" spans="1:29">
      <c r="A1476" s="48"/>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c r="X1476" s="48"/>
      <c r="Y1476" s="48"/>
      <c r="Z1476" s="48"/>
      <c r="AA1476" s="48"/>
      <c r="AB1476" s="48"/>
      <c r="AC1476" s="48"/>
    </row>
    <row r="1477" spans="1:29">
      <c r="A1477" s="48"/>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c r="X1477" s="48"/>
      <c r="Y1477" s="48"/>
      <c r="Z1477" s="48"/>
      <c r="AA1477" s="48"/>
      <c r="AB1477" s="48"/>
      <c r="AC1477" s="48"/>
    </row>
    <row r="1478" spans="1:29">
      <c r="A1478" s="48"/>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c r="X1478" s="48"/>
      <c r="Y1478" s="48"/>
      <c r="Z1478" s="48"/>
      <c r="AA1478" s="48"/>
      <c r="AB1478" s="48"/>
      <c r="AC1478" s="48"/>
    </row>
    <row r="1479" spans="1:29">
      <c r="A1479" s="48"/>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c r="X1479" s="48"/>
      <c r="Y1479" s="48"/>
      <c r="Z1479" s="48"/>
      <c r="AA1479" s="48"/>
      <c r="AB1479" s="48"/>
      <c r="AC1479" s="48"/>
    </row>
    <row r="1480" spans="1:29">
      <c r="A1480" s="48"/>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c r="X1480" s="48"/>
      <c r="Y1480" s="48"/>
      <c r="Z1480" s="48"/>
      <c r="AA1480" s="48"/>
      <c r="AB1480" s="48"/>
      <c r="AC1480" s="48"/>
    </row>
    <row r="1481" spans="1:29">
      <c r="A1481" s="48"/>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c r="X1481" s="48"/>
      <c r="Y1481" s="48"/>
      <c r="Z1481" s="48"/>
      <c r="AA1481" s="48"/>
      <c r="AB1481" s="48"/>
      <c r="AC1481" s="48"/>
    </row>
    <row r="1482" spans="1:29">
      <c r="A1482" s="48"/>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c r="X1482" s="48"/>
      <c r="Y1482" s="48"/>
      <c r="Z1482" s="48"/>
      <c r="AA1482" s="48"/>
      <c r="AB1482" s="48"/>
      <c r="AC1482" s="48"/>
    </row>
    <row r="1483" spans="1:29">
      <c r="A1483" s="48"/>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c r="X1483" s="48"/>
      <c r="Y1483" s="48"/>
      <c r="Z1483" s="48"/>
      <c r="AA1483" s="48"/>
      <c r="AB1483" s="48"/>
      <c r="AC1483" s="48"/>
    </row>
    <row r="1484" spans="1:29">
      <c r="A1484" s="48"/>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c r="X1484" s="48"/>
      <c r="Y1484" s="48"/>
      <c r="Z1484" s="48"/>
      <c r="AA1484" s="48"/>
      <c r="AB1484" s="48"/>
      <c r="AC1484" s="48"/>
    </row>
    <row r="1485" spans="1:29">
      <c r="A1485" s="48"/>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c r="X1485" s="48"/>
      <c r="Y1485" s="48"/>
      <c r="Z1485" s="48"/>
      <c r="AA1485" s="48"/>
      <c r="AB1485" s="48"/>
      <c r="AC1485" s="48"/>
    </row>
    <row r="1486" spans="1:29">
      <c r="A1486" s="48"/>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c r="X1486" s="48"/>
      <c r="Y1486" s="48"/>
      <c r="Z1486" s="48"/>
      <c r="AA1486" s="48"/>
      <c r="AB1486" s="48"/>
      <c r="AC1486" s="48"/>
    </row>
    <row r="1487" spans="1:29">
      <c r="A1487" s="48"/>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c r="X1487" s="48"/>
      <c r="Y1487" s="48"/>
      <c r="Z1487" s="48"/>
      <c r="AA1487" s="48"/>
      <c r="AB1487" s="48"/>
      <c r="AC1487" s="48"/>
    </row>
    <row r="1488" spans="1:29">
      <c r="A1488" s="48"/>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c r="X1488" s="48"/>
      <c r="Y1488" s="48"/>
      <c r="Z1488" s="48"/>
      <c r="AA1488" s="48"/>
      <c r="AB1488" s="48"/>
      <c r="AC1488" s="48"/>
    </row>
    <row r="1489" spans="1:29">
      <c r="A1489" s="48"/>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c r="X1489" s="48"/>
      <c r="Y1489" s="48"/>
      <c r="Z1489" s="48"/>
      <c r="AA1489" s="48"/>
      <c r="AB1489" s="48"/>
      <c r="AC1489" s="48"/>
    </row>
    <row r="1490" spans="1:29">
      <c r="A1490" s="48"/>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c r="X1490" s="48"/>
      <c r="Y1490" s="48"/>
      <c r="Z1490" s="48"/>
      <c r="AA1490" s="48"/>
      <c r="AB1490" s="48"/>
      <c r="AC1490" s="48"/>
    </row>
    <row r="1491" spans="1:29">
      <c r="A1491" s="48"/>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c r="X1491" s="48"/>
      <c r="Y1491" s="48"/>
      <c r="Z1491" s="48"/>
      <c r="AA1491" s="48"/>
      <c r="AB1491" s="48"/>
      <c r="AC1491" s="48"/>
    </row>
    <row r="1492" spans="1:29">
      <c r="A1492" s="48"/>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c r="X1492" s="48"/>
      <c r="Y1492" s="48"/>
      <c r="Z1492" s="48"/>
      <c r="AA1492" s="48"/>
      <c r="AB1492" s="48"/>
      <c r="AC1492" s="48"/>
    </row>
    <row r="1493" spans="1:29">
      <c r="A1493" s="48"/>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c r="X1493" s="48"/>
      <c r="Y1493" s="48"/>
      <c r="Z1493" s="48"/>
      <c r="AA1493" s="48"/>
      <c r="AB1493" s="48"/>
      <c r="AC1493" s="48"/>
    </row>
    <row r="1494" spans="1:29">
      <c r="A1494" s="48"/>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c r="X1494" s="48"/>
      <c r="Y1494" s="48"/>
      <c r="Z1494" s="48"/>
      <c r="AA1494" s="48"/>
      <c r="AB1494" s="48"/>
      <c r="AC1494" s="48"/>
    </row>
    <row r="1495" spans="1:29">
      <c r="A1495" s="48"/>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c r="X1495" s="48"/>
      <c r="Y1495" s="48"/>
      <c r="Z1495" s="48"/>
      <c r="AA1495" s="48"/>
      <c r="AB1495" s="48"/>
      <c r="AC1495" s="48"/>
    </row>
    <row r="1496" spans="1:29">
      <c r="A1496" s="48"/>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c r="X1496" s="48"/>
      <c r="Y1496" s="48"/>
      <c r="Z1496" s="48"/>
      <c r="AA1496" s="48"/>
      <c r="AB1496" s="48"/>
      <c r="AC1496" s="48"/>
    </row>
    <row r="1497" spans="1:29">
      <c r="A1497" s="48"/>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c r="X1497" s="48"/>
      <c r="Y1497" s="48"/>
      <c r="Z1497" s="48"/>
      <c r="AA1497" s="48"/>
      <c r="AB1497" s="48"/>
      <c r="AC1497" s="48"/>
    </row>
    <row r="1498" spans="1:29">
      <c r="A1498" s="48"/>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c r="X1498" s="48"/>
      <c r="Y1498" s="48"/>
      <c r="Z1498" s="48"/>
      <c r="AA1498" s="48"/>
      <c r="AB1498" s="48"/>
      <c r="AC1498" s="48"/>
    </row>
    <row r="1499" spans="1:29">
      <c r="A1499" s="48"/>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c r="X1499" s="48"/>
      <c r="Y1499" s="48"/>
      <c r="Z1499" s="48"/>
      <c r="AA1499" s="48"/>
      <c r="AB1499" s="48"/>
      <c r="AC1499" s="48"/>
    </row>
    <row r="1500" spans="1:29">
      <c r="A1500" s="48"/>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c r="X1500" s="48"/>
      <c r="Y1500" s="48"/>
      <c r="Z1500" s="48"/>
      <c r="AA1500" s="48"/>
      <c r="AB1500" s="48"/>
      <c r="AC1500" s="48"/>
    </row>
    <row r="1501" spans="1:29">
      <c r="A1501" s="48"/>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c r="X1501" s="48"/>
      <c r="Y1501" s="48"/>
      <c r="Z1501" s="48"/>
      <c r="AA1501" s="48"/>
      <c r="AB1501" s="48"/>
      <c r="AC1501" s="48"/>
    </row>
    <row r="1502" spans="1:29">
      <c r="A1502" s="48"/>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c r="X1502" s="48"/>
      <c r="Y1502" s="48"/>
      <c r="Z1502" s="48"/>
      <c r="AA1502" s="48"/>
      <c r="AB1502" s="48"/>
      <c r="AC1502" s="48"/>
    </row>
    <row r="1503" spans="1:29">
      <c r="A1503" s="48"/>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c r="X1503" s="48"/>
      <c r="Y1503" s="48"/>
      <c r="Z1503" s="48"/>
      <c r="AA1503" s="48"/>
      <c r="AB1503" s="48"/>
      <c r="AC1503" s="48"/>
    </row>
    <row r="1504" spans="1:29">
      <c r="A1504" s="48"/>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c r="X1504" s="48"/>
      <c r="Y1504" s="48"/>
      <c r="Z1504" s="48"/>
      <c r="AA1504" s="48"/>
      <c r="AB1504" s="48"/>
      <c r="AC1504" s="48"/>
    </row>
    <row r="1505" spans="1:29">
      <c r="A1505" s="48"/>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c r="X1505" s="48"/>
      <c r="Y1505" s="48"/>
      <c r="Z1505" s="48"/>
      <c r="AA1505" s="48"/>
      <c r="AB1505" s="48"/>
      <c r="AC1505" s="48"/>
    </row>
    <row r="1506" spans="1:29">
      <c r="A1506" s="48"/>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c r="X1506" s="48"/>
      <c r="Y1506" s="48"/>
      <c r="Z1506" s="48"/>
      <c r="AA1506" s="48"/>
      <c r="AB1506" s="48"/>
      <c r="AC1506" s="48"/>
    </row>
    <row r="1507" spans="1:29">
      <c r="A1507" s="48"/>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c r="X1507" s="48"/>
      <c r="Y1507" s="48"/>
      <c r="Z1507" s="48"/>
      <c r="AA1507" s="48"/>
      <c r="AB1507" s="48"/>
      <c r="AC1507" s="48"/>
    </row>
    <row r="1508" spans="1:29">
      <c r="A1508" s="48"/>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c r="X1508" s="48"/>
      <c r="Y1508" s="48"/>
      <c r="Z1508" s="48"/>
      <c r="AA1508" s="48"/>
      <c r="AB1508" s="48"/>
      <c r="AC1508" s="48"/>
    </row>
    <row r="1509" spans="1:29">
      <c r="A1509" s="48"/>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c r="X1509" s="48"/>
      <c r="Y1509" s="48"/>
      <c r="Z1509" s="48"/>
      <c r="AA1509" s="48"/>
      <c r="AB1509" s="48"/>
      <c r="AC1509" s="48"/>
    </row>
    <row r="1510" spans="1:29">
      <c r="A1510" s="48"/>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c r="X1510" s="48"/>
      <c r="Y1510" s="48"/>
      <c r="Z1510" s="48"/>
      <c r="AA1510" s="48"/>
      <c r="AB1510" s="48"/>
      <c r="AC1510" s="48"/>
    </row>
    <row r="1511" spans="1:29">
      <c r="A1511" s="48"/>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c r="X1511" s="48"/>
      <c r="Y1511" s="48"/>
      <c r="Z1511" s="48"/>
      <c r="AA1511" s="48"/>
      <c r="AB1511" s="48"/>
      <c r="AC1511" s="48"/>
    </row>
    <row r="1512" spans="1:29">
      <c r="A1512" s="48"/>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c r="X1512" s="48"/>
      <c r="Y1512" s="48"/>
      <c r="Z1512" s="48"/>
      <c r="AA1512" s="48"/>
      <c r="AB1512" s="48"/>
      <c r="AC1512" s="48"/>
    </row>
    <row r="1513" spans="1:29">
      <c r="A1513" s="48"/>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c r="X1513" s="48"/>
      <c r="Y1513" s="48"/>
      <c r="Z1513" s="48"/>
      <c r="AA1513" s="48"/>
      <c r="AB1513" s="48"/>
      <c r="AC1513" s="48"/>
    </row>
    <row r="1514" spans="1:29">
      <c r="A1514" s="48"/>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c r="X1514" s="48"/>
      <c r="Y1514" s="48"/>
      <c r="Z1514" s="48"/>
      <c r="AA1514" s="48"/>
      <c r="AB1514" s="48"/>
      <c r="AC1514" s="48"/>
    </row>
    <row r="1515" spans="1:29">
      <c r="A1515" s="48"/>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c r="X1515" s="48"/>
      <c r="Y1515" s="48"/>
      <c r="Z1515" s="48"/>
      <c r="AA1515" s="48"/>
      <c r="AB1515" s="48"/>
      <c r="AC1515" s="48"/>
    </row>
    <row r="1516" spans="1:29">
      <c r="A1516" s="48"/>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c r="X1516" s="48"/>
      <c r="Y1516" s="48"/>
      <c r="Z1516" s="48"/>
      <c r="AA1516" s="48"/>
      <c r="AB1516" s="48"/>
      <c r="AC1516" s="48"/>
    </row>
    <row r="1517" spans="1:29">
      <c r="A1517" s="48"/>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c r="X1517" s="48"/>
      <c r="Y1517" s="48"/>
      <c r="Z1517" s="48"/>
      <c r="AA1517" s="48"/>
      <c r="AB1517" s="48"/>
      <c r="AC1517" s="48"/>
    </row>
    <row r="1518" spans="1:29">
      <c r="A1518" s="48"/>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c r="X1518" s="48"/>
      <c r="Y1518" s="48"/>
      <c r="Z1518" s="48"/>
      <c r="AA1518" s="48"/>
      <c r="AB1518" s="48"/>
      <c r="AC1518" s="48"/>
    </row>
    <row r="1519" spans="1:29">
      <c r="A1519" s="48"/>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c r="X1519" s="48"/>
      <c r="Y1519" s="48"/>
      <c r="Z1519" s="48"/>
      <c r="AA1519" s="48"/>
      <c r="AB1519" s="48"/>
      <c r="AC1519" s="48"/>
    </row>
    <row r="1520" spans="1:29">
      <c r="A1520" s="48"/>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c r="X1520" s="48"/>
      <c r="Y1520" s="48"/>
      <c r="Z1520" s="48"/>
      <c r="AA1520" s="48"/>
      <c r="AB1520" s="48"/>
      <c r="AC1520" s="48"/>
    </row>
    <row r="1521" spans="1:29">
      <c r="A1521" s="48"/>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c r="X1521" s="48"/>
      <c r="Y1521" s="48"/>
      <c r="Z1521" s="48"/>
      <c r="AA1521" s="48"/>
      <c r="AB1521" s="48"/>
      <c r="AC1521" s="48"/>
    </row>
    <row r="1522" spans="1:29">
      <c r="A1522" s="48"/>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c r="X1522" s="48"/>
      <c r="Y1522" s="48"/>
      <c r="Z1522" s="48"/>
      <c r="AA1522" s="48"/>
      <c r="AB1522" s="48"/>
      <c r="AC1522" s="48"/>
    </row>
    <row r="1523" spans="1:29">
      <c r="A1523" s="48"/>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c r="X1523" s="48"/>
      <c r="Y1523" s="48"/>
      <c r="Z1523" s="48"/>
      <c r="AA1523" s="48"/>
      <c r="AB1523" s="48"/>
      <c r="AC1523" s="48"/>
    </row>
    <row r="1524" spans="1:29">
      <c r="A1524" s="48"/>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c r="X1524" s="48"/>
      <c r="Y1524" s="48"/>
      <c r="Z1524" s="48"/>
      <c r="AA1524" s="48"/>
      <c r="AB1524" s="48"/>
      <c r="AC1524" s="48"/>
    </row>
    <row r="1525" spans="1:29">
      <c r="A1525" s="48"/>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c r="X1525" s="48"/>
      <c r="Y1525" s="48"/>
      <c r="Z1525" s="48"/>
      <c r="AA1525" s="48"/>
      <c r="AB1525" s="48"/>
      <c r="AC1525" s="48"/>
    </row>
    <row r="1526" spans="1:29">
      <c r="A1526" s="48"/>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c r="X1526" s="48"/>
      <c r="Y1526" s="48"/>
      <c r="Z1526" s="48"/>
      <c r="AA1526" s="48"/>
      <c r="AB1526" s="48"/>
      <c r="AC1526" s="48"/>
    </row>
    <row r="1527" spans="1:29">
      <c r="A1527" s="48"/>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c r="X1527" s="48"/>
      <c r="Y1527" s="48"/>
      <c r="Z1527" s="48"/>
      <c r="AA1527" s="48"/>
      <c r="AB1527" s="48"/>
      <c r="AC1527" s="48"/>
    </row>
    <row r="1528" spans="1:29">
      <c r="A1528" s="48"/>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c r="X1528" s="48"/>
      <c r="Y1528" s="48"/>
      <c r="Z1528" s="48"/>
      <c r="AA1528" s="48"/>
      <c r="AB1528" s="48"/>
      <c r="AC1528" s="48"/>
    </row>
    <row r="1529" spans="1:29">
      <c r="A1529" s="48"/>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c r="X1529" s="48"/>
      <c r="Y1529" s="48"/>
      <c r="Z1529" s="48"/>
      <c r="AA1529" s="48"/>
      <c r="AB1529" s="48"/>
      <c r="AC1529" s="48"/>
    </row>
    <row r="1530" spans="1:29">
      <c r="A1530" s="48"/>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c r="X1530" s="48"/>
      <c r="Y1530" s="48"/>
      <c r="Z1530" s="48"/>
      <c r="AA1530" s="48"/>
      <c r="AB1530" s="48"/>
      <c r="AC1530" s="48"/>
    </row>
    <row r="1531" spans="1:29">
      <c r="A1531" s="48"/>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c r="X1531" s="48"/>
      <c r="Y1531" s="48"/>
      <c r="Z1531" s="48"/>
      <c r="AA1531" s="48"/>
      <c r="AB1531" s="48"/>
      <c r="AC1531" s="48"/>
    </row>
    <row r="1532" spans="1:29">
      <c r="A1532" s="48"/>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c r="X1532" s="48"/>
      <c r="Y1532" s="48"/>
      <c r="Z1532" s="48"/>
      <c r="AA1532" s="48"/>
      <c r="AB1532" s="48"/>
      <c r="AC1532" s="48"/>
    </row>
    <row r="1533" spans="1:29">
      <c r="A1533" s="48"/>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c r="X1533" s="48"/>
      <c r="Y1533" s="48"/>
      <c r="Z1533" s="48"/>
      <c r="AA1533" s="48"/>
      <c r="AB1533" s="48"/>
      <c r="AC1533" s="48"/>
    </row>
    <row r="1534" spans="1:29">
      <c r="A1534" s="48"/>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c r="X1534" s="48"/>
      <c r="Y1534" s="48"/>
      <c r="Z1534" s="48"/>
      <c r="AA1534" s="48"/>
      <c r="AB1534" s="48"/>
      <c r="AC1534" s="48"/>
    </row>
    <row r="1535" spans="1:29">
      <c r="A1535" s="48"/>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c r="X1535" s="48"/>
      <c r="Y1535" s="48"/>
      <c r="Z1535" s="48"/>
      <c r="AA1535" s="48"/>
      <c r="AB1535" s="48"/>
      <c r="AC1535" s="48"/>
    </row>
    <row r="1536" spans="1:29">
      <c r="A1536" s="48"/>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c r="X1536" s="48"/>
      <c r="Y1536" s="48"/>
      <c r="Z1536" s="48"/>
      <c r="AA1536" s="48"/>
      <c r="AB1536" s="48"/>
      <c r="AC1536" s="48"/>
    </row>
    <row r="1537" spans="1:29">
      <c r="A1537" s="48"/>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c r="X1537" s="48"/>
      <c r="Y1537" s="48"/>
      <c r="Z1537" s="48"/>
      <c r="AA1537" s="48"/>
      <c r="AB1537" s="48"/>
      <c r="AC1537" s="48"/>
    </row>
    <row r="1538" spans="1:29">
      <c r="A1538" s="48"/>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c r="X1538" s="48"/>
      <c r="Y1538" s="48"/>
      <c r="Z1538" s="48"/>
      <c r="AA1538" s="48"/>
      <c r="AB1538" s="48"/>
      <c r="AC1538" s="48"/>
    </row>
    <row r="1539" spans="1:29">
      <c r="A1539" s="48"/>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c r="X1539" s="48"/>
      <c r="Y1539" s="48"/>
      <c r="Z1539" s="48"/>
      <c r="AA1539" s="48"/>
      <c r="AB1539" s="48"/>
      <c r="AC1539" s="48"/>
    </row>
    <row r="1540" spans="1:29">
      <c r="A1540" s="48"/>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c r="X1540" s="48"/>
      <c r="Y1540" s="48"/>
      <c r="Z1540" s="48"/>
      <c r="AA1540" s="48"/>
      <c r="AB1540" s="48"/>
      <c r="AC1540" s="48"/>
    </row>
    <row r="1541" spans="1:29">
      <c r="A1541" s="48"/>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c r="X1541" s="48"/>
      <c r="Y1541" s="48"/>
      <c r="Z1541" s="48"/>
      <c r="AA1541" s="48"/>
      <c r="AB1541" s="48"/>
      <c r="AC1541" s="48"/>
    </row>
    <row r="1542" spans="1:29">
      <c r="A1542" s="48"/>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c r="X1542" s="48"/>
      <c r="Y1542" s="48"/>
      <c r="Z1542" s="48"/>
      <c r="AA1542" s="48"/>
      <c r="AB1542" s="48"/>
      <c r="AC1542" s="48"/>
    </row>
    <row r="1543" spans="1:29">
      <c r="A1543" s="48"/>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c r="X1543" s="48"/>
      <c r="Y1543" s="48"/>
      <c r="Z1543" s="48"/>
      <c r="AA1543" s="48"/>
      <c r="AB1543" s="48"/>
      <c r="AC1543" s="48"/>
    </row>
    <row r="1544" spans="1:29">
      <c r="A1544" s="48"/>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c r="X1544" s="48"/>
      <c r="Y1544" s="48"/>
      <c r="Z1544" s="48"/>
      <c r="AA1544" s="48"/>
      <c r="AB1544" s="48"/>
      <c r="AC1544" s="48"/>
    </row>
    <row r="1545" spans="1:29">
      <c r="A1545" s="48"/>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c r="X1545" s="48"/>
      <c r="Y1545" s="48"/>
      <c r="Z1545" s="48"/>
      <c r="AA1545" s="48"/>
      <c r="AB1545" s="48"/>
      <c r="AC1545" s="48"/>
    </row>
    <row r="1546" spans="1:29">
      <c r="A1546" s="48"/>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c r="X1546" s="48"/>
      <c r="Y1546" s="48"/>
      <c r="Z1546" s="48"/>
      <c r="AA1546" s="48"/>
      <c r="AB1546" s="48"/>
      <c r="AC1546" s="48"/>
    </row>
    <row r="1547" spans="1:29">
      <c r="A1547" s="48"/>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c r="X1547" s="48"/>
      <c r="Y1547" s="48"/>
      <c r="Z1547" s="48"/>
      <c r="AA1547" s="48"/>
      <c r="AB1547" s="48"/>
      <c r="AC1547" s="48"/>
    </row>
    <row r="1548" spans="1:29">
      <c r="A1548" s="48"/>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c r="X1548" s="48"/>
      <c r="Y1548" s="48"/>
      <c r="Z1548" s="48"/>
      <c r="AA1548" s="48"/>
      <c r="AB1548" s="48"/>
      <c r="AC1548" s="48"/>
    </row>
    <row r="1549" spans="1:29">
      <c r="A1549" s="48"/>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c r="X1549" s="48"/>
      <c r="Y1549" s="48"/>
      <c r="Z1549" s="48"/>
      <c r="AA1549" s="48"/>
      <c r="AB1549" s="48"/>
      <c r="AC1549" s="48"/>
    </row>
    <row r="1550" spans="1:29">
      <c r="A1550" s="48"/>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c r="X1550" s="48"/>
      <c r="Y1550" s="48"/>
      <c r="Z1550" s="48"/>
      <c r="AA1550" s="48"/>
      <c r="AB1550" s="48"/>
      <c r="AC1550" s="48"/>
    </row>
    <row r="1551" spans="1:29">
      <c r="A1551" s="48"/>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c r="X1551" s="48"/>
      <c r="Y1551" s="48"/>
      <c r="Z1551" s="48"/>
      <c r="AA1551" s="48"/>
      <c r="AB1551" s="48"/>
      <c r="AC1551" s="48"/>
    </row>
    <row r="1552" spans="1:29">
      <c r="A1552" s="48"/>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c r="X1552" s="48"/>
      <c r="Y1552" s="48"/>
      <c r="Z1552" s="48"/>
      <c r="AA1552" s="48"/>
      <c r="AB1552" s="48"/>
      <c r="AC1552" s="48"/>
    </row>
    <row r="1553" spans="1:29">
      <c r="A1553" s="48"/>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c r="X1553" s="48"/>
      <c r="Y1553" s="48"/>
      <c r="Z1553" s="48"/>
      <c r="AA1553" s="48"/>
      <c r="AB1553" s="48"/>
      <c r="AC1553" s="48"/>
    </row>
    <row r="1554" spans="1:29">
      <c r="A1554" s="48"/>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c r="X1554" s="48"/>
      <c r="Y1554" s="48"/>
      <c r="Z1554" s="48"/>
      <c r="AA1554" s="48"/>
      <c r="AB1554" s="48"/>
      <c r="AC1554" s="48"/>
    </row>
    <row r="1555" spans="1:29">
      <c r="A1555" s="48"/>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c r="X1555" s="48"/>
      <c r="Y1555" s="48"/>
      <c r="Z1555" s="48"/>
      <c r="AA1555" s="48"/>
      <c r="AB1555" s="48"/>
      <c r="AC1555" s="48"/>
    </row>
    <row r="1556" spans="1:29">
      <c r="A1556" s="48"/>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c r="X1556" s="48"/>
      <c r="Y1556" s="48"/>
      <c r="Z1556" s="48"/>
      <c r="AA1556" s="48"/>
      <c r="AB1556" s="48"/>
      <c r="AC1556" s="48"/>
    </row>
    <row r="1557" spans="1:29">
      <c r="A1557" s="48"/>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c r="X1557" s="48"/>
      <c r="Y1557" s="48"/>
      <c r="Z1557" s="48"/>
      <c r="AA1557" s="48"/>
      <c r="AB1557" s="48"/>
      <c r="AC1557" s="48"/>
    </row>
    <row r="1558" spans="1:29">
      <c r="A1558" s="48"/>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c r="X1558" s="48"/>
      <c r="Y1558" s="48"/>
      <c r="Z1558" s="48"/>
      <c r="AA1558" s="48"/>
      <c r="AB1558" s="48"/>
      <c r="AC1558" s="48"/>
    </row>
    <row r="1559" spans="1:29">
      <c r="A1559" s="48"/>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c r="X1559" s="48"/>
      <c r="Y1559" s="48"/>
      <c r="Z1559" s="48"/>
      <c r="AA1559" s="48"/>
      <c r="AB1559" s="48"/>
      <c r="AC1559" s="48"/>
    </row>
    <row r="1560" spans="1:29">
      <c r="A1560" s="48"/>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c r="X1560" s="48"/>
      <c r="Y1560" s="48"/>
      <c r="Z1560" s="48"/>
      <c r="AA1560" s="48"/>
      <c r="AB1560" s="48"/>
      <c r="AC1560" s="48"/>
    </row>
    <row r="1561" spans="1:29">
      <c r="A1561" s="48"/>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c r="X1561" s="48"/>
      <c r="Y1561" s="48"/>
      <c r="Z1561" s="48"/>
      <c r="AA1561" s="48"/>
      <c r="AB1561" s="48"/>
      <c r="AC1561" s="48"/>
    </row>
    <row r="1562" spans="1:29">
      <c r="A1562" s="48"/>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c r="X1562" s="48"/>
      <c r="Y1562" s="48"/>
      <c r="Z1562" s="48"/>
      <c r="AA1562" s="48"/>
      <c r="AB1562" s="48"/>
      <c r="AC1562" s="48"/>
    </row>
    <row r="1563" spans="1:29">
      <c r="A1563" s="48"/>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c r="X1563" s="48"/>
      <c r="Y1563" s="48"/>
      <c r="Z1563" s="48"/>
      <c r="AA1563" s="48"/>
      <c r="AB1563" s="48"/>
      <c r="AC1563" s="48"/>
    </row>
    <row r="1564" spans="1:29">
      <c r="A1564" s="48"/>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c r="X1564" s="48"/>
      <c r="Y1564" s="48"/>
      <c r="Z1564" s="48"/>
      <c r="AA1564" s="48"/>
      <c r="AB1564" s="48"/>
      <c r="AC1564" s="48"/>
    </row>
    <row r="1565" spans="1:29">
      <c r="A1565" s="48"/>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c r="X1565" s="48"/>
      <c r="Y1565" s="48"/>
      <c r="Z1565" s="48"/>
      <c r="AA1565" s="48"/>
      <c r="AB1565" s="48"/>
      <c r="AC1565" s="48"/>
    </row>
    <row r="1566" spans="1:29">
      <c r="A1566" s="48"/>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c r="X1566" s="48"/>
      <c r="Y1566" s="48"/>
      <c r="Z1566" s="48"/>
      <c r="AA1566" s="48"/>
      <c r="AB1566" s="48"/>
      <c r="AC1566" s="48"/>
    </row>
    <row r="1567" spans="1:29">
      <c r="A1567" s="48"/>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c r="X1567" s="48"/>
      <c r="Y1567" s="48"/>
      <c r="Z1567" s="48"/>
      <c r="AA1567" s="48"/>
      <c r="AB1567" s="48"/>
      <c r="AC1567" s="48"/>
    </row>
    <row r="1568" spans="1:29">
      <c r="A1568" s="48"/>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c r="X1568" s="48"/>
      <c r="Y1568" s="48"/>
      <c r="Z1568" s="48"/>
      <c r="AA1568" s="48"/>
      <c r="AB1568" s="48"/>
      <c r="AC1568" s="48"/>
    </row>
    <row r="1569" spans="1:29">
      <c r="A1569" s="48"/>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c r="X1569" s="48"/>
      <c r="Y1569" s="48"/>
      <c r="Z1569" s="48"/>
      <c r="AA1569" s="48"/>
      <c r="AB1569" s="48"/>
      <c r="AC1569" s="48"/>
    </row>
    <row r="1570" spans="1:29">
      <c r="A1570" s="48"/>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c r="X1570" s="48"/>
      <c r="Y1570" s="48"/>
      <c r="Z1570" s="48"/>
      <c r="AA1570" s="48"/>
      <c r="AB1570" s="48"/>
      <c r="AC1570" s="48"/>
    </row>
    <row r="1571" spans="1:29">
      <c r="A1571" s="48"/>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c r="X1571" s="48"/>
      <c r="Y1571" s="48"/>
      <c r="Z1571" s="48"/>
      <c r="AA1571" s="48"/>
      <c r="AB1571" s="48"/>
      <c r="AC1571" s="48"/>
    </row>
    <row r="1572" spans="1:29">
      <c r="A1572" s="48"/>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c r="X1572" s="48"/>
      <c r="Y1572" s="48"/>
      <c r="Z1572" s="48"/>
      <c r="AA1572" s="48"/>
      <c r="AB1572" s="48"/>
      <c r="AC1572" s="48"/>
    </row>
    <row r="1573" spans="1:29">
      <c r="A1573" s="48"/>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c r="X1573" s="48"/>
      <c r="Y1573" s="48"/>
      <c r="Z1573" s="48"/>
      <c r="AA1573" s="48"/>
      <c r="AB1573" s="48"/>
      <c r="AC1573" s="48"/>
    </row>
    <row r="1574" spans="1:29">
      <c r="A1574" s="48"/>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c r="X1574" s="48"/>
      <c r="Y1574" s="48"/>
      <c r="Z1574" s="48"/>
      <c r="AA1574" s="48"/>
      <c r="AB1574" s="48"/>
      <c r="AC1574" s="48"/>
    </row>
    <row r="1575" spans="1:29">
      <c r="A1575" s="48"/>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c r="X1575" s="48"/>
      <c r="Y1575" s="48"/>
      <c r="Z1575" s="48"/>
      <c r="AA1575" s="48"/>
      <c r="AB1575" s="48"/>
      <c r="AC1575" s="48"/>
    </row>
    <row r="1576" spans="1:29">
      <c r="A1576" s="48"/>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c r="X1576" s="48"/>
      <c r="Y1576" s="48"/>
      <c r="Z1576" s="48"/>
      <c r="AA1576" s="48"/>
      <c r="AB1576" s="48"/>
      <c r="AC1576" s="48"/>
    </row>
    <row r="1577" spans="1:29">
      <c r="A1577" s="48"/>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c r="X1577" s="48"/>
      <c r="Y1577" s="48"/>
      <c r="Z1577" s="48"/>
      <c r="AA1577" s="48"/>
      <c r="AB1577" s="48"/>
      <c r="AC1577" s="48"/>
    </row>
    <row r="1578" spans="1:29">
      <c r="A1578" s="48"/>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c r="X1578" s="48"/>
      <c r="Y1578" s="48"/>
      <c r="Z1578" s="48"/>
      <c r="AA1578" s="48"/>
      <c r="AB1578" s="48"/>
      <c r="AC1578" s="48"/>
    </row>
    <row r="1579" spans="1:29">
      <c r="A1579" s="48"/>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c r="X1579" s="48"/>
      <c r="Y1579" s="48"/>
      <c r="Z1579" s="48"/>
      <c r="AA1579" s="48"/>
      <c r="AB1579" s="48"/>
      <c r="AC1579" s="48"/>
    </row>
    <row r="1580" spans="1:29">
      <c r="A1580" s="48"/>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c r="X1580" s="48"/>
      <c r="Y1580" s="48"/>
      <c r="Z1580" s="48"/>
      <c r="AA1580" s="48"/>
      <c r="AB1580" s="48"/>
      <c r="AC1580" s="48"/>
    </row>
    <row r="1581" spans="1:29">
      <c r="A1581" s="48"/>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c r="X1581" s="48"/>
      <c r="Y1581" s="48"/>
      <c r="Z1581" s="48"/>
      <c r="AA1581" s="48"/>
      <c r="AB1581" s="48"/>
      <c r="AC1581" s="48"/>
    </row>
    <row r="1582" spans="1:29">
      <c r="A1582" s="48"/>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c r="X1582" s="48"/>
      <c r="Y1582" s="48"/>
      <c r="Z1582" s="48"/>
      <c r="AA1582" s="48"/>
      <c r="AB1582" s="48"/>
      <c r="AC1582" s="48"/>
    </row>
    <row r="1583" spans="1:29">
      <c r="A1583" s="48"/>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c r="X1583" s="48"/>
      <c r="Y1583" s="48"/>
      <c r="Z1583" s="48"/>
      <c r="AA1583" s="48"/>
      <c r="AB1583" s="48"/>
      <c r="AC1583" s="48"/>
    </row>
    <row r="1584" spans="1:29">
      <c r="A1584" s="48"/>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c r="X1584" s="48"/>
      <c r="Y1584" s="48"/>
      <c r="Z1584" s="48"/>
      <c r="AA1584" s="48"/>
      <c r="AB1584" s="48"/>
      <c r="AC1584" s="48"/>
    </row>
    <row r="1585" spans="1:29">
      <c r="A1585" s="48"/>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c r="X1585" s="48"/>
      <c r="Y1585" s="48"/>
      <c r="Z1585" s="48"/>
      <c r="AA1585" s="48"/>
      <c r="AB1585" s="48"/>
      <c r="AC1585" s="48"/>
    </row>
    <row r="1586" spans="1:29">
      <c r="A1586" s="48"/>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c r="X1586" s="48"/>
      <c r="Y1586" s="48"/>
      <c r="Z1586" s="48"/>
      <c r="AA1586" s="48"/>
      <c r="AB1586" s="48"/>
      <c r="AC1586" s="48"/>
    </row>
    <row r="1587" spans="1:29">
      <c r="A1587" s="48"/>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c r="X1587" s="48"/>
      <c r="Y1587" s="48"/>
      <c r="Z1587" s="48"/>
      <c r="AA1587" s="48"/>
      <c r="AB1587" s="48"/>
      <c r="AC1587" s="48"/>
    </row>
    <row r="1588" spans="1:29">
      <c r="A1588" s="48"/>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c r="X1588" s="48"/>
      <c r="Y1588" s="48"/>
      <c r="Z1588" s="48"/>
      <c r="AA1588" s="48"/>
      <c r="AB1588" s="48"/>
      <c r="AC1588" s="48"/>
    </row>
    <row r="1589" spans="1:29">
      <c r="A1589" s="48"/>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c r="X1589" s="48"/>
      <c r="Y1589" s="48"/>
      <c r="Z1589" s="48"/>
      <c r="AA1589" s="48"/>
      <c r="AB1589" s="48"/>
      <c r="AC1589" s="48"/>
    </row>
    <row r="1590" spans="1:29">
      <c r="A1590" s="48"/>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c r="X1590" s="48"/>
      <c r="Y1590" s="48"/>
      <c r="Z1590" s="48"/>
      <c r="AA1590" s="48"/>
      <c r="AB1590" s="48"/>
      <c r="AC1590" s="48"/>
    </row>
    <row r="1591" spans="1:29">
      <c r="A1591" s="4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c r="X1591" s="48"/>
      <c r="Y1591" s="48"/>
      <c r="Z1591" s="48"/>
      <c r="AA1591" s="48"/>
      <c r="AB1591" s="48"/>
      <c r="AC1591" s="48"/>
    </row>
    <row r="1592" spans="1:29">
      <c r="A1592" s="48"/>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c r="X1592" s="48"/>
      <c r="Y1592" s="48"/>
      <c r="Z1592" s="48"/>
      <c r="AA1592" s="48"/>
      <c r="AB1592" s="48"/>
      <c r="AC1592" s="48"/>
    </row>
    <row r="1593" spans="1:29">
      <c r="A1593" s="4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c r="X1593" s="48"/>
      <c r="Y1593" s="48"/>
      <c r="Z1593" s="48"/>
      <c r="AA1593" s="48"/>
      <c r="AB1593" s="48"/>
      <c r="AC1593" s="48"/>
    </row>
    <row r="1594" spans="1:29">
      <c r="A1594" s="4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c r="X1594" s="48"/>
      <c r="Y1594" s="48"/>
      <c r="Z1594" s="48"/>
      <c r="AA1594" s="48"/>
      <c r="AB1594" s="48"/>
      <c r="AC1594" s="48"/>
    </row>
    <row r="1595" spans="1:29">
      <c r="A1595" s="4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c r="X1595" s="48"/>
      <c r="Y1595" s="48"/>
      <c r="Z1595" s="48"/>
      <c r="AA1595" s="48"/>
      <c r="AB1595" s="48"/>
      <c r="AC1595" s="48"/>
    </row>
    <row r="1596" spans="1:29">
      <c r="A1596" s="4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c r="X1596" s="48"/>
      <c r="Y1596" s="48"/>
      <c r="Z1596" s="48"/>
      <c r="AA1596" s="48"/>
      <c r="AB1596" s="48"/>
      <c r="AC1596" s="48"/>
    </row>
    <row r="1597" spans="1:29">
      <c r="A1597" s="4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c r="X1597" s="48"/>
      <c r="Y1597" s="48"/>
      <c r="Z1597" s="48"/>
      <c r="AA1597" s="48"/>
      <c r="AB1597" s="48"/>
      <c r="AC1597" s="48"/>
    </row>
    <row r="1598" spans="1:29">
      <c r="A1598" s="4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c r="X1598" s="48"/>
      <c r="Y1598" s="48"/>
      <c r="Z1598" s="48"/>
      <c r="AA1598" s="48"/>
      <c r="AB1598" s="48"/>
      <c r="AC1598" s="48"/>
    </row>
    <row r="1599" spans="1:29">
      <c r="A1599" s="4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c r="X1599" s="48"/>
      <c r="Y1599" s="48"/>
      <c r="Z1599" s="48"/>
      <c r="AA1599" s="48"/>
      <c r="AB1599" s="48"/>
      <c r="AC1599" s="48"/>
    </row>
    <row r="1600" spans="1:29">
      <c r="A1600" s="4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c r="X1600" s="48"/>
      <c r="Y1600" s="48"/>
      <c r="Z1600" s="48"/>
      <c r="AA1600" s="48"/>
      <c r="AB1600" s="48"/>
      <c r="AC1600" s="48"/>
    </row>
    <row r="1601" spans="1:29">
      <c r="A1601" s="4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c r="X1601" s="48"/>
      <c r="Y1601" s="48"/>
      <c r="Z1601" s="48"/>
      <c r="AA1601" s="48"/>
      <c r="AB1601" s="48"/>
      <c r="AC1601" s="48"/>
    </row>
    <row r="1602" spans="1:29">
      <c r="A1602" s="4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c r="X1602" s="48"/>
      <c r="Y1602" s="48"/>
      <c r="Z1602" s="48"/>
      <c r="AA1602" s="48"/>
      <c r="AB1602" s="48"/>
      <c r="AC1602" s="48"/>
    </row>
    <row r="1603" spans="1:29">
      <c r="A1603" s="4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c r="X1603" s="48"/>
      <c r="Y1603" s="48"/>
      <c r="Z1603" s="48"/>
      <c r="AA1603" s="48"/>
      <c r="AB1603" s="48"/>
      <c r="AC1603" s="48"/>
    </row>
    <row r="1604" spans="1:29">
      <c r="A1604" s="4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c r="X1604" s="48"/>
      <c r="Y1604" s="48"/>
      <c r="Z1604" s="48"/>
      <c r="AA1604" s="48"/>
      <c r="AB1604" s="48"/>
      <c r="AC1604" s="48"/>
    </row>
    <row r="1605" spans="1:29">
      <c r="A1605" s="4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c r="X1605" s="48"/>
      <c r="Y1605" s="48"/>
      <c r="Z1605" s="48"/>
      <c r="AA1605" s="48"/>
      <c r="AB1605" s="48"/>
      <c r="AC1605" s="48"/>
    </row>
    <row r="1606" spans="1:29">
      <c r="A1606" s="4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c r="X1606" s="48"/>
      <c r="Y1606" s="48"/>
      <c r="Z1606" s="48"/>
      <c r="AA1606" s="48"/>
      <c r="AB1606" s="48"/>
      <c r="AC1606" s="48"/>
    </row>
    <row r="1607" spans="1:29">
      <c r="A1607" s="4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c r="X1607" s="48"/>
      <c r="Y1607" s="48"/>
      <c r="Z1607" s="48"/>
      <c r="AA1607" s="48"/>
      <c r="AB1607" s="48"/>
      <c r="AC1607" s="48"/>
    </row>
    <row r="1608" spans="1:29">
      <c r="A1608" s="4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c r="X1608" s="48"/>
      <c r="Y1608" s="48"/>
      <c r="Z1608" s="48"/>
      <c r="AA1608" s="48"/>
      <c r="AB1608" s="48"/>
      <c r="AC1608" s="48"/>
    </row>
    <row r="1609" spans="1:29">
      <c r="A1609" s="4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c r="X1609" s="48"/>
      <c r="Y1609" s="48"/>
      <c r="Z1609" s="48"/>
      <c r="AA1609" s="48"/>
      <c r="AB1609" s="48"/>
      <c r="AC1609" s="48"/>
    </row>
    <row r="1610" spans="1:29">
      <c r="A1610" s="4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c r="X1610" s="48"/>
      <c r="Y1610" s="48"/>
      <c r="Z1610" s="48"/>
      <c r="AA1610" s="48"/>
      <c r="AB1610" s="48"/>
      <c r="AC1610" s="48"/>
    </row>
    <row r="1611" spans="1:29">
      <c r="A1611" s="4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c r="X1611" s="48"/>
      <c r="Y1611" s="48"/>
      <c r="Z1611" s="48"/>
      <c r="AA1611" s="48"/>
      <c r="AB1611" s="48"/>
      <c r="AC1611" s="48"/>
    </row>
    <row r="1612" spans="1:29">
      <c r="A1612" s="4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c r="X1612" s="48"/>
      <c r="Y1612" s="48"/>
      <c r="Z1612" s="48"/>
      <c r="AA1612" s="48"/>
      <c r="AB1612" s="48"/>
      <c r="AC1612" s="48"/>
    </row>
    <row r="1613" spans="1:29">
      <c r="A1613" s="4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c r="X1613" s="48"/>
      <c r="Y1613" s="48"/>
      <c r="Z1613" s="48"/>
      <c r="AA1613" s="48"/>
      <c r="AB1613" s="48"/>
      <c r="AC1613" s="48"/>
    </row>
    <row r="1614" spans="1:29">
      <c r="A1614" s="4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c r="X1614" s="48"/>
      <c r="Y1614" s="48"/>
      <c r="Z1614" s="48"/>
      <c r="AA1614" s="48"/>
      <c r="AB1614" s="48"/>
      <c r="AC1614" s="48"/>
    </row>
    <row r="1615" spans="1:29">
      <c r="A1615" s="4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c r="X1615" s="48"/>
      <c r="Y1615" s="48"/>
      <c r="Z1615" s="48"/>
      <c r="AA1615" s="48"/>
      <c r="AB1615" s="48"/>
      <c r="AC1615" s="48"/>
    </row>
    <row r="1616" spans="1:29">
      <c r="A1616" s="4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c r="X1616" s="48"/>
      <c r="Y1616" s="48"/>
      <c r="Z1616" s="48"/>
      <c r="AA1616" s="48"/>
      <c r="AB1616" s="48"/>
      <c r="AC1616" s="48"/>
    </row>
    <row r="1617" spans="1:29">
      <c r="A1617" s="4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c r="X1617" s="48"/>
      <c r="Y1617" s="48"/>
      <c r="Z1617" s="48"/>
      <c r="AA1617" s="48"/>
      <c r="AB1617" s="48"/>
      <c r="AC1617" s="48"/>
    </row>
    <row r="1618" spans="1:29">
      <c r="A1618" s="4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c r="X1618" s="48"/>
      <c r="Y1618" s="48"/>
      <c r="Z1618" s="48"/>
      <c r="AA1618" s="48"/>
      <c r="AB1618" s="48"/>
      <c r="AC1618" s="48"/>
    </row>
    <row r="1619" spans="1:29">
      <c r="A1619" s="4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c r="X1619" s="48"/>
      <c r="Y1619" s="48"/>
      <c r="Z1619" s="48"/>
      <c r="AA1619" s="48"/>
      <c r="AB1619" s="48"/>
      <c r="AC1619" s="48"/>
    </row>
    <row r="1620" spans="1:29">
      <c r="A1620" s="4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c r="X1620" s="48"/>
      <c r="Y1620" s="48"/>
      <c r="Z1620" s="48"/>
      <c r="AA1620" s="48"/>
      <c r="AB1620" s="48"/>
      <c r="AC1620" s="48"/>
    </row>
    <row r="1621" spans="1:29">
      <c r="A1621" s="4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c r="X1621" s="48"/>
      <c r="Y1621" s="48"/>
      <c r="Z1621" s="48"/>
      <c r="AA1621" s="48"/>
      <c r="AB1621" s="48"/>
      <c r="AC1621" s="48"/>
    </row>
    <row r="1622" spans="1:29">
      <c r="A1622" s="4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c r="X1622" s="48"/>
      <c r="Y1622" s="48"/>
      <c r="Z1622" s="48"/>
      <c r="AA1622" s="48"/>
      <c r="AB1622" s="48"/>
      <c r="AC1622" s="48"/>
    </row>
    <row r="1623" spans="1:29">
      <c r="A1623" s="4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c r="X1623" s="48"/>
      <c r="Y1623" s="48"/>
      <c r="Z1623" s="48"/>
      <c r="AA1623" s="48"/>
      <c r="AB1623" s="48"/>
      <c r="AC1623" s="48"/>
    </row>
    <row r="1624" spans="1:29">
      <c r="A1624" s="48"/>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c r="X1624" s="48"/>
      <c r="Y1624" s="48"/>
      <c r="Z1624" s="48"/>
      <c r="AA1624" s="48"/>
      <c r="AB1624" s="48"/>
      <c r="AC1624" s="48"/>
    </row>
    <row r="1625" spans="1:29">
      <c r="A1625" s="48"/>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c r="X1625" s="48"/>
      <c r="Y1625" s="48"/>
      <c r="Z1625" s="48"/>
      <c r="AA1625" s="48"/>
      <c r="AB1625" s="48"/>
      <c r="AC1625" s="48"/>
    </row>
    <row r="1626" spans="1:29">
      <c r="A1626" s="48"/>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c r="X1626" s="48"/>
      <c r="Y1626" s="48"/>
      <c r="Z1626" s="48"/>
      <c r="AA1626" s="48"/>
      <c r="AB1626" s="48"/>
      <c r="AC1626" s="48"/>
    </row>
    <row r="1627" spans="1:29">
      <c r="A1627" s="48"/>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c r="X1627" s="48"/>
      <c r="Y1627" s="48"/>
      <c r="Z1627" s="48"/>
      <c r="AA1627" s="48"/>
      <c r="AB1627" s="48"/>
      <c r="AC1627" s="48"/>
    </row>
    <row r="1628" spans="1:29">
      <c r="A1628" s="48"/>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c r="X1628" s="48"/>
      <c r="Y1628" s="48"/>
      <c r="Z1628" s="48"/>
      <c r="AA1628" s="48"/>
      <c r="AB1628" s="48"/>
      <c r="AC1628" s="48"/>
    </row>
    <row r="1629" spans="1:29">
      <c r="A1629" s="48"/>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c r="X1629" s="48"/>
      <c r="Y1629" s="48"/>
      <c r="Z1629" s="48"/>
      <c r="AA1629" s="48"/>
      <c r="AB1629" s="48"/>
      <c r="AC1629" s="48"/>
    </row>
    <row r="1630" spans="1:29">
      <c r="A1630" s="48"/>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c r="X1630" s="48"/>
      <c r="Y1630" s="48"/>
      <c r="Z1630" s="48"/>
      <c r="AA1630" s="48"/>
      <c r="AB1630" s="48"/>
      <c r="AC1630" s="48"/>
    </row>
    <row r="1631" spans="1:29">
      <c r="A1631" s="48"/>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c r="X1631" s="48"/>
      <c r="Y1631" s="48"/>
      <c r="Z1631" s="48"/>
      <c r="AA1631" s="48"/>
      <c r="AB1631" s="48"/>
      <c r="AC1631" s="48"/>
    </row>
    <row r="1632" spans="1:29">
      <c r="A1632" s="48"/>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c r="X1632" s="48"/>
      <c r="Y1632" s="48"/>
      <c r="Z1632" s="48"/>
      <c r="AA1632" s="48"/>
      <c r="AB1632" s="48"/>
      <c r="AC1632" s="48"/>
    </row>
    <row r="1633" spans="1:29">
      <c r="A1633" s="48"/>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c r="X1633" s="48"/>
      <c r="Y1633" s="48"/>
      <c r="Z1633" s="48"/>
      <c r="AA1633" s="48"/>
      <c r="AB1633" s="48"/>
      <c r="AC1633" s="48"/>
    </row>
    <row r="1634" spans="1:29">
      <c r="A1634" s="48"/>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c r="X1634" s="48"/>
      <c r="Y1634" s="48"/>
      <c r="Z1634" s="48"/>
      <c r="AA1634" s="48"/>
      <c r="AB1634" s="48"/>
      <c r="AC1634" s="48"/>
    </row>
    <row r="1635" spans="1:29">
      <c r="A1635" s="48"/>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c r="X1635" s="48"/>
      <c r="Y1635" s="48"/>
      <c r="Z1635" s="48"/>
      <c r="AA1635" s="48"/>
      <c r="AB1635" s="48"/>
      <c r="AC1635" s="48"/>
    </row>
    <row r="1636" spans="1:29">
      <c r="A1636" s="48"/>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c r="X1636" s="48"/>
      <c r="Y1636" s="48"/>
      <c r="Z1636" s="48"/>
      <c r="AA1636" s="48"/>
      <c r="AB1636" s="48"/>
      <c r="AC1636" s="48"/>
    </row>
    <row r="1637" spans="1:29">
      <c r="A1637" s="48"/>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c r="X1637" s="48"/>
      <c r="Y1637" s="48"/>
      <c r="Z1637" s="48"/>
      <c r="AA1637" s="48"/>
      <c r="AB1637" s="48"/>
      <c r="AC1637" s="48"/>
    </row>
    <row r="1638" spans="1:29">
      <c r="A1638" s="48"/>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c r="X1638" s="48"/>
      <c r="Y1638" s="48"/>
      <c r="Z1638" s="48"/>
      <c r="AA1638" s="48"/>
      <c r="AB1638" s="48"/>
      <c r="AC1638" s="48"/>
    </row>
    <row r="1639" spans="1:29">
      <c r="A1639" s="48"/>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c r="X1639" s="48"/>
      <c r="Y1639" s="48"/>
      <c r="Z1639" s="48"/>
      <c r="AA1639" s="48"/>
      <c r="AB1639" s="48"/>
      <c r="AC1639" s="48"/>
    </row>
    <row r="1640" spans="1:29">
      <c r="A1640" s="48"/>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c r="X1640" s="48"/>
      <c r="Y1640" s="48"/>
      <c r="Z1640" s="48"/>
      <c r="AA1640" s="48"/>
      <c r="AB1640" s="48"/>
      <c r="AC1640" s="48"/>
    </row>
    <row r="1641" spans="1:29">
      <c r="A1641" s="48"/>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c r="X1641" s="48"/>
      <c r="Y1641" s="48"/>
      <c r="Z1641" s="48"/>
      <c r="AA1641" s="48"/>
      <c r="AB1641" s="48"/>
      <c r="AC1641" s="48"/>
    </row>
    <row r="1642" spans="1:29">
      <c r="A1642" s="48"/>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c r="X1642" s="48"/>
      <c r="Y1642" s="48"/>
      <c r="Z1642" s="48"/>
      <c r="AA1642" s="48"/>
      <c r="AB1642" s="48"/>
      <c r="AC1642" s="48"/>
    </row>
    <row r="1643" spans="1:29">
      <c r="A1643" s="48"/>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c r="X1643" s="48"/>
      <c r="Y1643" s="48"/>
      <c r="Z1643" s="48"/>
      <c r="AA1643" s="48"/>
      <c r="AB1643" s="48"/>
      <c r="AC1643" s="48"/>
    </row>
    <row r="1644" spans="1:29">
      <c r="A1644" s="48"/>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c r="X1644" s="48"/>
      <c r="Y1644" s="48"/>
      <c r="Z1644" s="48"/>
      <c r="AA1644" s="48"/>
      <c r="AB1644" s="48"/>
      <c r="AC1644" s="48"/>
    </row>
    <row r="1645" spans="1:29">
      <c r="A1645" s="48"/>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c r="X1645" s="48"/>
      <c r="Y1645" s="48"/>
      <c r="Z1645" s="48"/>
      <c r="AA1645" s="48"/>
      <c r="AB1645" s="48"/>
      <c r="AC1645" s="48"/>
    </row>
    <row r="1646" spans="1:29">
      <c r="A1646" s="48"/>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c r="X1646" s="48"/>
      <c r="Y1646" s="48"/>
      <c r="Z1646" s="48"/>
      <c r="AA1646" s="48"/>
      <c r="AB1646" s="48"/>
      <c r="AC1646" s="48"/>
    </row>
    <row r="1647" spans="1:29">
      <c r="A1647" s="48"/>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c r="X1647" s="48"/>
      <c r="Y1647" s="48"/>
      <c r="Z1647" s="48"/>
      <c r="AA1647" s="48"/>
      <c r="AB1647" s="48"/>
      <c r="AC1647" s="48"/>
    </row>
    <row r="1648" spans="1:29">
      <c r="A1648" s="48"/>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c r="X1648" s="48"/>
      <c r="Y1648" s="48"/>
      <c r="Z1648" s="48"/>
      <c r="AA1648" s="48"/>
      <c r="AB1648" s="48"/>
      <c r="AC1648" s="48"/>
    </row>
    <row r="1649" spans="1:29">
      <c r="A1649" s="48"/>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c r="X1649" s="48"/>
      <c r="Y1649" s="48"/>
      <c r="Z1649" s="48"/>
      <c r="AA1649" s="48"/>
      <c r="AB1649" s="48"/>
      <c r="AC1649" s="48"/>
    </row>
    <row r="1650" spans="1:29">
      <c r="A1650" s="4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c r="X1650" s="48"/>
      <c r="Y1650" s="48"/>
      <c r="Z1650" s="48"/>
      <c r="AA1650" s="48"/>
      <c r="AB1650" s="48"/>
      <c r="AC1650" s="48"/>
    </row>
    <row r="1651" spans="1:29">
      <c r="A1651" s="4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c r="X1651" s="48"/>
      <c r="Y1651" s="48"/>
      <c r="Z1651" s="48"/>
      <c r="AA1651" s="48"/>
      <c r="AB1651" s="48"/>
      <c r="AC1651" s="48"/>
    </row>
    <row r="1652" spans="1:29">
      <c r="A1652" s="4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c r="X1652" s="48"/>
      <c r="Y1652" s="48"/>
      <c r="Z1652" s="48"/>
      <c r="AA1652" s="48"/>
      <c r="AB1652" s="48"/>
      <c r="AC1652" s="48"/>
    </row>
    <row r="1653" spans="1:29">
      <c r="A1653" s="4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c r="X1653" s="48"/>
      <c r="Y1653" s="48"/>
      <c r="Z1653" s="48"/>
      <c r="AA1653" s="48"/>
      <c r="AB1653" s="48"/>
      <c r="AC1653" s="48"/>
    </row>
    <row r="1654" spans="1:29">
      <c r="A1654" s="4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c r="X1654" s="48"/>
      <c r="Y1654" s="48"/>
      <c r="Z1654" s="48"/>
      <c r="AA1654" s="48"/>
      <c r="AB1654" s="48"/>
      <c r="AC1654" s="48"/>
    </row>
    <row r="1655" spans="1:29">
      <c r="A1655" s="4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c r="X1655" s="48"/>
      <c r="Y1655" s="48"/>
      <c r="Z1655" s="48"/>
      <c r="AA1655" s="48"/>
      <c r="AB1655" s="48"/>
      <c r="AC1655" s="48"/>
    </row>
    <row r="1656" spans="1:29">
      <c r="A1656" s="4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c r="X1656" s="48"/>
      <c r="Y1656" s="48"/>
      <c r="Z1656" s="48"/>
      <c r="AA1656" s="48"/>
      <c r="AB1656" s="48"/>
      <c r="AC1656" s="48"/>
    </row>
    <row r="1657" spans="1:29">
      <c r="A1657" s="4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c r="X1657" s="48"/>
      <c r="Y1657" s="48"/>
      <c r="Z1657" s="48"/>
      <c r="AA1657" s="48"/>
      <c r="AB1657" s="48"/>
      <c r="AC1657" s="48"/>
    </row>
    <row r="1658" spans="1:29">
      <c r="A1658" s="4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c r="X1658" s="48"/>
      <c r="Y1658" s="48"/>
      <c r="Z1658" s="48"/>
      <c r="AA1658" s="48"/>
      <c r="AB1658" s="48"/>
      <c r="AC1658" s="48"/>
    </row>
    <row r="1659" spans="1:29">
      <c r="A1659" s="4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c r="X1659" s="48"/>
      <c r="Y1659" s="48"/>
      <c r="Z1659" s="48"/>
      <c r="AA1659" s="48"/>
      <c r="AB1659" s="48"/>
      <c r="AC1659" s="48"/>
    </row>
    <row r="1660" spans="1:29">
      <c r="A1660" s="4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c r="X1660" s="48"/>
      <c r="Y1660" s="48"/>
      <c r="Z1660" s="48"/>
      <c r="AA1660" s="48"/>
      <c r="AB1660" s="48"/>
      <c r="AC1660" s="48"/>
    </row>
    <row r="1661" spans="1:29">
      <c r="A1661" s="4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c r="X1661" s="48"/>
      <c r="Y1661" s="48"/>
      <c r="Z1661" s="48"/>
      <c r="AA1661" s="48"/>
      <c r="AB1661" s="48"/>
      <c r="AC1661" s="48"/>
    </row>
    <row r="1662" spans="1:29">
      <c r="A1662" s="4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c r="X1662" s="48"/>
      <c r="Y1662" s="48"/>
      <c r="Z1662" s="48"/>
      <c r="AA1662" s="48"/>
      <c r="AB1662" s="48"/>
      <c r="AC1662" s="48"/>
    </row>
    <row r="1663" spans="1:29">
      <c r="A1663" s="4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c r="X1663" s="48"/>
      <c r="Y1663" s="48"/>
      <c r="Z1663" s="48"/>
      <c r="AA1663" s="48"/>
      <c r="AB1663" s="48"/>
      <c r="AC1663" s="48"/>
    </row>
    <row r="1664" spans="1:29">
      <c r="A1664" s="4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c r="X1664" s="48"/>
      <c r="Y1664" s="48"/>
      <c r="Z1664" s="48"/>
      <c r="AA1664" s="48"/>
      <c r="AB1664" s="48"/>
      <c r="AC1664" s="48"/>
    </row>
    <row r="1665" spans="1:29">
      <c r="A1665" s="4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c r="X1665" s="48"/>
      <c r="Y1665" s="48"/>
      <c r="Z1665" s="48"/>
      <c r="AA1665" s="48"/>
      <c r="AB1665" s="48"/>
      <c r="AC1665" s="48"/>
    </row>
    <row r="1666" spans="1:29">
      <c r="A1666" s="4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c r="X1666" s="48"/>
      <c r="Y1666" s="48"/>
      <c r="Z1666" s="48"/>
      <c r="AA1666" s="48"/>
      <c r="AB1666" s="48"/>
      <c r="AC1666" s="48"/>
    </row>
    <row r="1667" spans="1:29">
      <c r="A1667" s="4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c r="X1667" s="48"/>
      <c r="Y1667" s="48"/>
      <c r="Z1667" s="48"/>
      <c r="AA1667" s="48"/>
      <c r="AB1667" s="48"/>
      <c r="AC1667" s="48"/>
    </row>
    <row r="1668" spans="1:29">
      <c r="A1668" s="4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c r="X1668" s="48"/>
      <c r="Y1668" s="48"/>
      <c r="Z1668" s="48"/>
      <c r="AA1668" s="48"/>
      <c r="AB1668" s="48"/>
      <c r="AC1668" s="48"/>
    </row>
    <row r="1669" spans="1:29">
      <c r="A1669" s="4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c r="X1669" s="48"/>
      <c r="Y1669" s="48"/>
      <c r="Z1669" s="48"/>
      <c r="AA1669" s="48"/>
      <c r="AB1669" s="48"/>
      <c r="AC1669" s="48"/>
    </row>
    <row r="1670" spans="1:29">
      <c r="A1670" s="4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c r="X1670" s="48"/>
      <c r="Y1670" s="48"/>
      <c r="Z1670" s="48"/>
      <c r="AA1670" s="48"/>
      <c r="AB1670" s="48"/>
      <c r="AC1670" s="48"/>
    </row>
    <row r="1671" spans="1:29">
      <c r="A1671" s="4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c r="X1671" s="48"/>
      <c r="Y1671" s="48"/>
      <c r="Z1671" s="48"/>
      <c r="AA1671" s="48"/>
      <c r="AB1671" s="48"/>
      <c r="AC1671" s="48"/>
    </row>
    <row r="1672" spans="1:29">
      <c r="A1672" s="4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c r="X1672" s="48"/>
      <c r="Y1672" s="48"/>
      <c r="Z1672" s="48"/>
      <c r="AA1672" s="48"/>
      <c r="AB1672" s="48"/>
      <c r="AC1672" s="48"/>
    </row>
    <row r="1673" spans="1:29">
      <c r="A1673" s="4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c r="X1673" s="48"/>
      <c r="Y1673" s="48"/>
      <c r="Z1673" s="48"/>
      <c r="AA1673" s="48"/>
      <c r="AB1673" s="48"/>
      <c r="AC1673" s="48"/>
    </row>
    <row r="1674" spans="1:29">
      <c r="A1674" s="4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c r="X1674" s="48"/>
      <c r="Y1674" s="48"/>
      <c r="Z1674" s="48"/>
      <c r="AA1674" s="48"/>
      <c r="AB1674" s="48"/>
      <c r="AC1674" s="48"/>
    </row>
    <row r="1675" spans="1:29">
      <c r="A1675" s="4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c r="X1675" s="48"/>
      <c r="Y1675" s="48"/>
      <c r="Z1675" s="48"/>
      <c r="AA1675" s="48"/>
      <c r="AB1675" s="48"/>
      <c r="AC1675" s="48"/>
    </row>
    <row r="1676" spans="1:29">
      <c r="A1676" s="48"/>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c r="X1676" s="48"/>
      <c r="Y1676" s="48"/>
      <c r="Z1676" s="48"/>
      <c r="AA1676" s="48"/>
      <c r="AB1676" s="48"/>
      <c r="AC1676" s="48"/>
    </row>
    <row r="1677" spans="1:29">
      <c r="A1677" s="48"/>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c r="X1677" s="48"/>
      <c r="Y1677" s="48"/>
      <c r="Z1677" s="48"/>
      <c r="AA1677" s="48"/>
      <c r="AB1677" s="48"/>
      <c r="AC1677" s="48"/>
    </row>
    <row r="1678" spans="1:29">
      <c r="A1678" s="48"/>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c r="X1678" s="48"/>
      <c r="Y1678" s="48"/>
      <c r="Z1678" s="48"/>
      <c r="AA1678" s="48"/>
      <c r="AB1678" s="48"/>
      <c r="AC1678" s="48"/>
    </row>
    <row r="1679" spans="1:29">
      <c r="A1679" s="48"/>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c r="X1679" s="48"/>
      <c r="Y1679" s="48"/>
      <c r="Z1679" s="48"/>
      <c r="AA1679" s="48"/>
      <c r="AB1679" s="48"/>
      <c r="AC1679" s="48"/>
    </row>
    <row r="1680" spans="1:29">
      <c r="A1680" s="48"/>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c r="X1680" s="48"/>
      <c r="Y1680" s="48"/>
      <c r="Z1680" s="48"/>
      <c r="AA1680" s="48"/>
      <c r="AB1680" s="48"/>
      <c r="AC1680" s="48"/>
    </row>
    <row r="1681" spans="1:29">
      <c r="A1681" s="4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c r="X1681" s="48"/>
      <c r="Y1681" s="48"/>
      <c r="Z1681" s="48"/>
      <c r="AA1681" s="48"/>
      <c r="AB1681" s="48"/>
      <c r="AC1681" s="48"/>
    </row>
    <row r="1682" spans="1:29">
      <c r="A1682" s="4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c r="X1682" s="48"/>
      <c r="Y1682" s="48"/>
      <c r="Z1682" s="48"/>
      <c r="AA1682" s="48"/>
      <c r="AB1682" s="48"/>
      <c r="AC1682" s="48"/>
    </row>
    <row r="1683" spans="1:29">
      <c r="A1683" s="4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c r="X1683" s="48"/>
      <c r="Y1683" s="48"/>
      <c r="Z1683" s="48"/>
      <c r="AA1683" s="48"/>
      <c r="AB1683" s="48"/>
      <c r="AC1683" s="48"/>
    </row>
    <row r="1684" spans="1:29">
      <c r="A1684" s="4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c r="X1684" s="48"/>
      <c r="Y1684" s="48"/>
      <c r="Z1684" s="48"/>
      <c r="AA1684" s="48"/>
      <c r="AB1684" s="48"/>
      <c r="AC1684" s="48"/>
    </row>
    <row r="1685" spans="1:29">
      <c r="A1685" s="4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c r="X1685" s="48"/>
      <c r="Y1685" s="48"/>
      <c r="Z1685" s="48"/>
      <c r="AA1685" s="48"/>
      <c r="AB1685" s="48"/>
      <c r="AC1685" s="48"/>
    </row>
    <row r="1686" spans="1:29">
      <c r="A1686" s="4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c r="X1686" s="48"/>
      <c r="Y1686" s="48"/>
      <c r="Z1686" s="48"/>
      <c r="AA1686" s="48"/>
      <c r="AB1686" s="48"/>
      <c r="AC1686" s="48"/>
    </row>
    <row r="1687" spans="1:29">
      <c r="A1687" s="4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c r="X1687" s="48"/>
      <c r="Y1687" s="48"/>
      <c r="Z1687" s="48"/>
      <c r="AA1687" s="48"/>
      <c r="AB1687" s="48"/>
      <c r="AC1687" s="48"/>
    </row>
    <row r="1688" spans="1:29">
      <c r="A1688" s="4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c r="X1688" s="48"/>
      <c r="Y1688" s="48"/>
      <c r="Z1688" s="48"/>
      <c r="AA1688" s="48"/>
      <c r="AB1688" s="48"/>
      <c r="AC1688" s="48"/>
    </row>
    <row r="1689" spans="1:29">
      <c r="A1689" s="4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c r="X1689" s="48"/>
      <c r="Y1689" s="48"/>
      <c r="Z1689" s="48"/>
      <c r="AA1689" s="48"/>
      <c r="AB1689" s="48"/>
      <c r="AC1689" s="48"/>
    </row>
    <row r="1690" spans="1:29">
      <c r="A1690" s="4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c r="X1690" s="48"/>
      <c r="Y1690" s="48"/>
      <c r="Z1690" s="48"/>
      <c r="AA1690" s="48"/>
      <c r="AB1690" s="48"/>
      <c r="AC1690" s="48"/>
    </row>
    <row r="1691" spans="1:29">
      <c r="A1691" s="48"/>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c r="X1691" s="48"/>
      <c r="Y1691" s="48"/>
      <c r="Z1691" s="48"/>
      <c r="AA1691" s="48"/>
      <c r="AB1691" s="48"/>
      <c r="AC1691" s="48"/>
    </row>
    <row r="1692" spans="1:29">
      <c r="A1692" s="48"/>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c r="X1692" s="48"/>
      <c r="Y1692" s="48"/>
      <c r="Z1692" s="48"/>
      <c r="AA1692" s="48"/>
      <c r="AB1692" s="48"/>
      <c r="AC1692" s="48"/>
    </row>
    <row r="1693" spans="1:29">
      <c r="A1693" s="48"/>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c r="X1693" s="48"/>
      <c r="Y1693" s="48"/>
      <c r="Z1693" s="48"/>
      <c r="AA1693" s="48"/>
      <c r="AB1693" s="48"/>
      <c r="AC1693" s="48"/>
    </row>
    <row r="1694" spans="1:29">
      <c r="A1694" s="48"/>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c r="X1694" s="48"/>
      <c r="Y1694" s="48"/>
      <c r="Z1694" s="48"/>
      <c r="AA1694" s="48"/>
      <c r="AB1694" s="48"/>
      <c r="AC1694" s="48"/>
    </row>
    <row r="1695" spans="1:29">
      <c r="A1695" s="48"/>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c r="X1695" s="48"/>
      <c r="Y1695" s="48"/>
      <c r="Z1695" s="48"/>
      <c r="AA1695" s="48"/>
      <c r="AB1695" s="48"/>
      <c r="AC1695" s="48"/>
    </row>
    <row r="1696" spans="1:29">
      <c r="A1696" s="48"/>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c r="X1696" s="48"/>
      <c r="Y1696" s="48"/>
      <c r="Z1696" s="48"/>
      <c r="AA1696" s="48"/>
      <c r="AB1696" s="48"/>
      <c r="AC1696" s="48"/>
    </row>
    <row r="1697" spans="1:29">
      <c r="A1697" s="48"/>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c r="X1697" s="48"/>
      <c r="Y1697" s="48"/>
      <c r="Z1697" s="48"/>
      <c r="AA1697" s="48"/>
      <c r="AB1697" s="48"/>
      <c r="AC1697" s="48"/>
    </row>
    <row r="1698" spans="1:29">
      <c r="A1698" s="48"/>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c r="X1698" s="48"/>
      <c r="Y1698" s="48"/>
      <c r="Z1698" s="48"/>
      <c r="AA1698" s="48"/>
      <c r="AB1698" s="48"/>
      <c r="AC1698" s="48"/>
    </row>
    <row r="1699" spans="1:29">
      <c r="A1699" s="48"/>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c r="X1699" s="48"/>
      <c r="Y1699" s="48"/>
      <c r="Z1699" s="48"/>
      <c r="AA1699" s="48"/>
      <c r="AB1699" s="48"/>
      <c r="AC1699" s="48"/>
    </row>
    <row r="1700" spans="1:29">
      <c r="A1700" s="48"/>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c r="X1700" s="48"/>
      <c r="Y1700" s="48"/>
      <c r="Z1700" s="48"/>
      <c r="AA1700" s="48"/>
      <c r="AB1700" s="48"/>
      <c r="AC1700" s="48"/>
    </row>
    <row r="1701" spans="1:29">
      <c r="A1701" s="48"/>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c r="X1701" s="48"/>
      <c r="Y1701" s="48"/>
      <c r="Z1701" s="48"/>
      <c r="AA1701" s="48"/>
      <c r="AB1701" s="48"/>
      <c r="AC1701" s="48"/>
    </row>
    <row r="1702" spans="1:29">
      <c r="A1702" s="48"/>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c r="X1702" s="48"/>
      <c r="Y1702" s="48"/>
      <c r="Z1702" s="48"/>
      <c r="AA1702" s="48"/>
      <c r="AB1702" s="48"/>
      <c r="AC1702" s="48"/>
    </row>
    <row r="1703" spans="1:29">
      <c r="A1703" s="48"/>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c r="X1703" s="48"/>
      <c r="Y1703" s="48"/>
      <c r="Z1703" s="48"/>
      <c r="AA1703" s="48"/>
      <c r="AB1703" s="48"/>
      <c r="AC1703" s="48"/>
    </row>
    <row r="1704" spans="1:29">
      <c r="A1704" s="48"/>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c r="X1704" s="48"/>
      <c r="Y1704" s="48"/>
      <c r="Z1704" s="48"/>
      <c r="AA1704" s="48"/>
      <c r="AB1704" s="48"/>
      <c r="AC1704" s="48"/>
    </row>
    <row r="1705" spans="1:29">
      <c r="A1705" s="48"/>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c r="X1705" s="48"/>
      <c r="Y1705" s="48"/>
      <c r="Z1705" s="48"/>
      <c r="AA1705" s="48"/>
      <c r="AB1705" s="48"/>
      <c r="AC1705" s="48"/>
    </row>
    <row r="1706" spans="1:29">
      <c r="A1706" s="48"/>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c r="X1706" s="48"/>
      <c r="Y1706" s="48"/>
      <c r="Z1706" s="48"/>
      <c r="AA1706" s="48"/>
      <c r="AB1706" s="48"/>
      <c r="AC1706" s="48"/>
    </row>
    <row r="1707" spans="1:29">
      <c r="A1707" s="48"/>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c r="X1707" s="48"/>
      <c r="Y1707" s="48"/>
      <c r="Z1707" s="48"/>
      <c r="AA1707" s="48"/>
      <c r="AB1707" s="48"/>
      <c r="AC1707" s="48"/>
    </row>
    <row r="1708" spans="1:29">
      <c r="A1708" s="48"/>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c r="X1708" s="48"/>
      <c r="Y1708" s="48"/>
      <c r="Z1708" s="48"/>
      <c r="AA1708" s="48"/>
      <c r="AB1708" s="48"/>
      <c r="AC1708" s="48"/>
    </row>
    <row r="1709" spans="1:29">
      <c r="A1709" s="48"/>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c r="X1709" s="48"/>
      <c r="Y1709" s="48"/>
      <c r="Z1709" s="48"/>
      <c r="AA1709" s="48"/>
      <c r="AB1709" s="48"/>
      <c r="AC1709" s="48"/>
    </row>
    <row r="1710" spans="1:29">
      <c r="A1710" s="48"/>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c r="X1710" s="48"/>
      <c r="Y1710" s="48"/>
      <c r="Z1710" s="48"/>
      <c r="AA1710" s="48"/>
      <c r="AB1710" s="48"/>
      <c r="AC1710" s="48"/>
    </row>
    <row r="1711" spans="1:29">
      <c r="A1711" s="48"/>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c r="X1711" s="48"/>
      <c r="Y1711" s="48"/>
      <c r="Z1711" s="48"/>
      <c r="AA1711" s="48"/>
      <c r="AB1711" s="48"/>
      <c r="AC1711" s="48"/>
    </row>
    <row r="1712" spans="1:29">
      <c r="A1712" s="48"/>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c r="X1712" s="48"/>
      <c r="Y1712" s="48"/>
      <c r="Z1712" s="48"/>
      <c r="AA1712" s="48"/>
      <c r="AB1712" s="48"/>
      <c r="AC1712" s="48"/>
    </row>
    <row r="1713" spans="1:29">
      <c r="A1713" s="48"/>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c r="X1713" s="48"/>
      <c r="Y1713" s="48"/>
      <c r="Z1713" s="48"/>
      <c r="AA1713" s="48"/>
      <c r="AB1713" s="48"/>
      <c r="AC1713" s="48"/>
    </row>
    <row r="1714" spans="1:29">
      <c r="A1714" s="48"/>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c r="X1714" s="48"/>
      <c r="Y1714" s="48"/>
      <c r="Z1714" s="48"/>
      <c r="AA1714" s="48"/>
      <c r="AB1714" s="48"/>
      <c r="AC1714" s="48"/>
    </row>
    <row r="1715" spans="1:29">
      <c r="A1715" s="48"/>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c r="X1715" s="48"/>
      <c r="Y1715" s="48"/>
      <c r="Z1715" s="48"/>
      <c r="AA1715" s="48"/>
      <c r="AB1715" s="48"/>
      <c r="AC1715" s="48"/>
    </row>
    <row r="1716" spans="1:29">
      <c r="A1716" s="48"/>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c r="X1716" s="48"/>
      <c r="Y1716" s="48"/>
      <c r="Z1716" s="48"/>
      <c r="AA1716" s="48"/>
      <c r="AB1716" s="48"/>
      <c r="AC1716" s="48"/>
    </row>
    <row r="1717" spans="1:29">
      <c r="A1717" s="48"/>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c r="X1717" s="48"/>
      <c r="Y1717" s="48"/>
      <c r="Z1717" s="48"/>
      <c r="AA1717" s="48"/>
      <c r="AB1717" s="48"/>
      <c r="AC1717" s="48"/>
    </row>
    <row r="1718" spans="1:29">
      <c r="A1718" s="48"/>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c r="X1718" s="48"/>
      <c r="Y1718" s="48"/>
      <c r="Z1718" s="48"/>
      <c r="AA1718" s="48"/>
      <c r="AB1718" s="48"/>
      <c r="AC1718" s="48"/>
    </row>
    <row r="1719" spans="1:29">
      <c r="A1719" s="48"/>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c r="X1719" s="48"/>
      <c r="Y1719" s="48"/>
      <c r="Z1719" s="48"/>
      <c r="AA1719" s="48"/>
      <c r="AB1719" s="48"/>
      <c r="AC1719" s="48"/>
    </row>
    <row r="1720" spans="1:29">
      <c r="A1720" s="48"/>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c r="X1720" s="48"/>
      <c r="Y1720" s="48"/>
      <c r="Z1720" s="48"/>
      <c r="AA1720" s="48"/>
      <c r="AB1720" s="48"/>
      <c r="AC1720" s="48"/>
    </row>
    <row r="1721" spans="1:29">
      <c r="A1721" s="48"/>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c r="X1721" s="48"/>
      <c r="Y1721" s="48"/>
      <c r="Z1721" s="48"/>
      <c r="AA1721" s="48"/>
      <c r="AB1721" s="48"/>
      <c r="AC1721" s="48"/>
    </row>
    <row r="1722" spans="1:29">
      <c r="A1722" s="48"/>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c r="X1722" s="48"/>
      <c r="Y1722" s="48"/>
      <c r="Z1722" s="48"/>
      <c r="AA1722" s="48"/>
      <c r="AB1722" s="48"/>
      <c r="AC1722" s="48"/>
    </row>
    <row r="1723" spans="1:29">
      <c r="A1723" s="48"/>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c r="X1723" s="48"/>
      <c r="Y1723" s="48"/>
      <c r="Z1723" s="48"/>
      <c r="AA1723" s="48"/>
      <c r="AB1723" s="48"/>
      <c r="AC1723" s="48"/>
    </row>
    <row r="1724" spans="1:29">
      <c r="A1724" s="48"/>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c r="X1724" s="48"/>
      <c r="Y1724" s="48"/>
      <c r="Z1724" s="48"/>
      <c r="AA1724" s="48"/>
      <c r="AB1724" s="48"/>
      <c r="AC1724" s="48"/>
    </row>
    <row r="1725" spans="1:29">
      <c r="A1725" s="48"/>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c r="X1725" s="48"/>
      <c r="Y1725" s="48"/>
      <c r="Z1725" s="48"/>
      <c r="AA1725" s="48"/>
      <c r="AB1725" s="48"/>
      <c r="AC1725" s="48"/>
    </row>
    <row r="1726" spans="1:29">
      <c r="A1726" s="48"/>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c r="X1726" s="48"/>
      <c r="Y1726" s="48"/>
      <c r="Z1726" s="48"/>
      <c r="AA1726" s="48"/>
      <c r="AB1726" s="48"/>
      <c r="AC1726" s="48"/>
    </row>
    <row r="1727" spans="1:29">
      <c r="A1727" s="48"/>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c r="X1727" s="48"/>
      <c r="Y1727" s="48"/>
      <c r="Z1727" s="48"/>
      <c r="AA1727" s="48"/>
      <c r="AB1727" s="48"/>
      <c r="AC1727" s="48"/>
    </row>
    <row r="1728" spans="1:29">
      <c r="A1728" s="48"/>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c r="X1728" s="48"/>
      <c r="Y1728" s="48"/>
      <c r="Z1728" s="48"/>
      <c r="AA1728" s="48"/>
      <c r="AB1728" s="48"/>
      <c r="AC1728" s="48"/>
    </row>
    <row r="1729" spans="1:29">
      <c r="A1729" s="48"/>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c r="X1729" s="48"/>
      <c r="Y1729" s="48"/>
      <c r="Z1729" s="48"/>
      <c r="AA1729" s="48"/>
      <c r="AB1729" s="48"/>
      <c r="AC1729" s="48"/>
    </row>
    <row r="1730" spans="1:29">
      <c r="A1730" s="48"/>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c r="X1730" s="48"/>
      <c r="Y1730" s="48"/>
      <c r="Z1730" s="48"/>
      <c r="AA1730" s="48"/>
      <c r="AB1730" s="48"/>
      <c r="AC1730" s="48"/>
    </row>
    <row r="1731" spans="1:29">
      <c r="A1731" s="48"/>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c r="X1731" s="48"/>
      <c r="Y1731" s="48"/>
      <c r="Z1731" s="48"/>
      <c r="AA1731" s="48"/>
      <c r="AB1731" s="48"/>
      <c r="AC1731" s="48"/>
    </row>
    <row r="1732" spans="1:29">
      <c r="A1732" s="48"/>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c r="X1732" s="48"/>
      <c r="Y1732" s="48"/>
      <c r="Z1732" s="48"/>
      <c r="AA1732" s="48"/>
      <c r="AB1732" s="48"/>
      <c r="AC1732" s="48"/>
    </row>
    <row r="1733" spans="1:29">
      <c r="A1733" s="48"/>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c r="X1733" s="48"/>
      <c r="Y1733" s="48"/>
      <c r="Z1733" s="48"/>
      <c r="AA1733" s="48"/>
      <c r="AB1733" s="48"/>
      <c r="AC1733" s="48"/>
    </row>
    <row r="1734" spans="1:29">
      <c r="A1734" s="48"/>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c r="X1734" s="48"/>
      <c r="Y1734" s="48"/>
      <c r="Z1734" s="48"/>
      <c r="AA1734" s="48"/>
      <c r="AB1734" s="48"/>
      <c r="AC1734" s="48"/>
    </row>
    <row r="1735" spans="1:29">
      <c r="A1735" s="48"/>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c r="X1735" s="48"/>
      <c r="Y1735" s="48"/>
      <c r="Z1735" s="48"/>
      <c r="AA1735" s="48"/>
      <c r="AB1735" s="48"/>
      <c r="AC1735" s="48"/>
    </row>
    <row r="1736" spans="1:29">
      <c r="A1736" s="48"/>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c r="X1736" s="48"/>
      <c r="Y1736" s="48"/>
      <c r="Z1736" s="48"/>
      <c r="AA1736" s="48"/>
      <c r="AB1736" s="48"/>
      <c r="AC1736" s="48"/>
    </row>
    <row r="1737" spans="1:29">
      <c r="A1737" s="48"/>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c r="X1737" s="48"/>
      <c r="Y1737" s="48"/>
      <c r="Z1737" s="48"/>
      <c r="AA1737" s="48"/>
      <c r="AB1737" s="48"/>
      <c r="AC1737" s="48"/>
    </row>
    <row r="1738" spans="1:29">
      <c r="A1738" s="48"/>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c r="X1738" s="48"/>
      <c r="Y1738" s="48"/>
      <c r="Z1738" s="48"/>
      <c r="AA1738" s="48"/>
      <c r="AB1738" s="48"/>
      <c r="AC1738" s="48"/>
    </row>
    <row r="1739" spans="1:29">
      <c r="A1739" s="48"/>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c r="X1739" s="48"/>
      <c r="Y1739" s="48"/>
      <c r="Z1739" s="48"/>
      <c r="AA1739" s="48"/>
      <c r="AB1739" s="48"/>
      <c r="AC1739" s="48"/>
    </row>
    <row r="1740" spans="1:29">
      <c r="A1740" s="48"/>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c r="X1740" s="48"/>
      <c r="Y1740" s="48"/>
      <c r="Z1740" s="48"/>
      <c r="AA1740" s="48"/>
      <c r="AB1740" s="48"/>
      <c r="AC1740" s="48"/>
    </row>
    <row r="1741" spans="1:29">
      <c r="A1741" s="48"/>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c r="X1741" s="48"/>
      <c r="Y1741" s="48"/>
      <c r="Z1741" s="48"/>
      <c r="AA1741" s="48"/>
      <c r="AB1741" s="48"/>
      <c r="AC1741" s="48"/>
    </row>
    <row r="1742" spans="1:29">
      <c r="A1742" s="48"/>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c r="X1742" s="48"/>
      <c r="Y1742" s="48"/>
      <c r="Z1742" s="48"/>
      <c r="AA1742" s="48"/>
      <c r="AB1742" s="48"/>
      <c r="AC1742" s="48"/>
    </row>
    <row r="1743" spans="1:29">
      <c r="A1743" s="48"/>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c r="X1743" s="48"/>
      <c r="Y1743" s="48"/>
      <c r="Z1743" s="48"/>
      <c r="AA1743" s="48"/>
      <c r="AB1743" s="48"/>
      <c r="AC1743" s="48"/>
    </row>
    <row r="1744" spans="1:29">
      <c r="A1744" s="48"/>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c r="X1744" s="48"/>
      <c r="Y1744" s="48"/>
      <c r="Z1744" s="48"/>
      <c r="AA1744" s="48"/>
      <c r="AB1744" s="48"/>
      <c r="AC1744" s="48"/>
    </row>
    <row r="1745" spans="1:29">
      <c r="A1745" s="48"/>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c r="X1745" s="48"/>
      <c r="Y1745" s="48"/>
      <c r="Z1745" s="48"/>
      <c r="AA1745" s="48"/>
      <c r="AB1745" s="48"/>
      <c r="AC1745" s="48"/>
    </row>
    <row r="1746" spans="1:29">
      <c r="A1746" s="48"/>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c r="X1746" s="48"/>
      <c r="Y1746" s="48"/>
      <c r="Z1746" s="48"/>
      <c r="AA1746" s="48"/>
      <c r="AB1746" s="48"/>
      <c r="AC1746" s="48"/>
    </row>
    <row r="1747" spans="1:29">
      <c r="A1747" s="48"/>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c r="X1747" s="48"/>
      <c r="Y1747" s="48"/>
      <c r="Z1747" s="48"/>
      <c r="AA1747" s="48"/>
      <c r="AB1747" s="48"/>
      <c r="AC1747" s="48"/>
    </row>
    <row r="1748" spans="1:29">
      <c r="A1748" s="48"/>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c r="X1748" s="48"/>
      <c r="Y1748" s="48"/>
      <c r="Z1748" s="48"/>
      <c r="AA1748" s="48"/>
      <c r="AB1748" s="48"/>
      <c r="AC1748" s="48"/>
    </row>
    <row r="1749" spans="1:29">
      <c r="A1749" s="48"/>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c r="X1749" s="48"/>
      <c r="Y1749" s="48"/>
      <c r="Z1749" s="48"/>
      <c r="AA1749" s="48"/>
      <c r="AB1749" s="48"/>
      <c r="AC1749" s="48"/>
    </row>
    <row r="1750" spans="1:29">
      <c r="A1750" s="48"/>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c r="X1750" s="48"/>
      <c r="Y1750" s="48"/>
      <c r="Z1750" s="48"/>
      <c r="AA1750" s="48"/>
      <c r="AB1750" s="48"/>
      <c r="AC1750" s="48"/>
    </row>
    <row r="1751" spans="1:29">
      <c r="A1751" s="48"/>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c r="X1751" s="48"/>
      <c r="Y1751" s="48"/>
      <c r="Z1751" s="48"/>
      <c r="AA1751" s="48"/>
      <c r="AB1751" s="48"/>
      <c r="AC1751" s="48"/>
    </row>
    <row r="1752" spans="1:29">
      <c r="A1752" s="48"/>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c r="X1752" s="48"/>
      <c r="Y1752" s="48"/>
      <c r="Z1752" s="48"/>
      <c r="AA1752" s="48"/>
      <c r="AB1752" s="48"/>
      <c r="AC1752" s="48"/>
    </row>
    <row r="1753" spans="1:29">
      <c r="A1753" s="48"/>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c r="X1753" s="48"/>
      <c r="Y1753" s="48"/>
      <c r="Z1753" s="48"/>
      <c r="AA1753" s="48"/>
      <c r="AB1753" s="48"/>
      <c r="AC1753" s="48"/>
    </row>
    <row r="1754" spans="1:29">
      <c r="A1754" s="48"/>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c r="X1754" s="48"/>
      <c r="Y1754" s="48"/>
      <c r="Z1754" s="48"/>
      <c r="AA1754" s="48"/>
      <c r="AB1754" s="48"/>
      <c r="AC1754" s="48"/>
    </row>
    <row r="1755" spans="1:29">
      <c r="A1755" s="48"/>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c r="X1755" s="48"/>
      <c r="Y1755" s="48"/>
      <c r="Z1755" s="48"/>
      <c r="AA1755" s="48"/>
      <c r="AB1755" s="48"/>
      <c r="AC1755" s="48"/>
    </row>
    <row r="1756" spans="1:29">
      <c r="A1756" s="48"/>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c r="X1756" s="48"/>
      <c r="Y1756" s="48"/>
      <c r="Z1756" s="48"/>
      <c r="AA1756" s="48"/>
      <c r="AB1756" s="48"/>
      <c r="AC1756" s="48"/>
    </row>
    <row r="1757" spans="1:29">
      <c r="A1757" s="48"/>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c r="X1757" s="48"/>
      <c r="Y1757" s="48"/>
      <c r="Z1757" s="48"/>
      <c r="AA1757" s="48"/>
      <c r="AB1757" s="48"/>
      <c r="AC1757" s="48"/>
    </row>
    <row r="1758" spans="1:29">
      <c r="A1758" s="48"/>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c r="X1758" s="48"/>
      <c r="Y1758" s="48"/>
      <c r="Z1758" s="48"/>
      <c r="AA1758" s="48"/>
      <c r="AB1758" s="48"/>
      <c r="AC1758" s="48"/>
    </row>
    <row r="1759" spans="1:29">
      <c r="A1759" s="48"/>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c r="X1759" s="48"/>
      <c r="Y1759" s="48"/>
      <c r="Z1759" s="48"/>
      <c r="AA1759" s="48"/>
      <c r="AB1759" s="48"/>
      <c r="AC1759" s="48"/>
    </row>
    <row r="1760" spans="1:29">
      <c r="A1760" s="48"/>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c r="X1760" s="48"/>
      <c r="Y1760" s="48"/>
      <c r="Z1760" s="48"/>
      <c r="AA1760" s="48"/>
      <c r="AB1760" s="48"/>
      <c r="AC1760" s="48"/>
    </row>
    <row r="1761" spans="1:29">
      <c r="A1761" s="48"/>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c r="X1761" s="48"/>
      <c r="Y1761" s="48"/>
      <c r="Z1761" s="48"/>
      <c r="AA1761" s="48"/>
      <c r="AB1761" s="48"/>
      <c r="AC1761" s="48"/>
    </row>
    <row r="1762" spans="1:29">
      <c r="A1762" s="48"/>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c r="X1762" s="48"/>
      <c r="Y1762" s="48"/>
      <c r="Z1762" s="48"/>
      <c r="AA1762" s="48"/>
      <c r="AB1762" s="48"/>
      <c r="AC1762" s="48"/>
    </row>
    <row r="1763" spans="1:29">
      <c r="A1763" s="48"/>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c r="X1763" s="48"/>
      <c r="Y1763" s="48"/>
      <c r="Z1763" s="48"/>
      <c r="AA1763" s="48"/>
      <c r="AB1763" s="48"/>
      <c r="AC1763" s="48"/>
    </row>
    <row r="1764" spans="1:29">
      <c r="A1764" s="48"/>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c r="X1764" s="48"/>
      <c r="Y1764" s="48"/>
      <c r="Z1764" s="48"/>
      <c r="AA1764" s="48"/>
      <c r="AB1764" s="48"/>
      <c r="AC1764" s="48"/>
    </row>
    <row r="1765" spans="1:29">
      <c r="A1765" s="48"/>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c r="X1765" s="48"/>
      <c r="Y1765" s="48"/>
      <c r="Z1765" s="48"/>
      <c r="AA1765" s="48"/>
      <c r="AB1765" s="48"/>
      <c r="AC1765" s="48"/>
    </row>
    <row r="1766" spans="1:29">
      <c r="A1766" s="48"/>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c r="X1766" s="48"/>
      <c r="Y1766" s="48"/>
      <c r="Z1766" s="48"/>
      <c r="AA1766" s="48"/>
      <c r="AB1766" s="48"/>
      <c r="AC1766" s="48"/>
    </row>
    <row r="1767" spans="1:29">
      <c r="A1767" s="48"/>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c r="X1767" s="48"/>
      <c r="Y1767" s="48"/>
      <c r="Z1767" s="48"/>
      <c r="AA1767" s="48"/>
      <c r="AB1767" s="48"/>
      <c r="AC1767" s="48"/>
    </row>
    <row r="1768" spans="1:29">
      <c r="A1768" s="48"/>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c r="X1768" s="48"/>
      <c r="Y1768" s="48"/>
      <c r="Z1768" s="48"/>
      <c r="AA1768" s="48"/>
      <c r="AB1768" s="48"/>
      <c r="AC1768" s="48"/>
    </row>
    <row r="1769" spans="1:29">
      <c r="A1769" s="48"/>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c r="X1769" s="48"/>
      <c r="Y1769" s="48"/>
      <c r="Z1769" s="48"/>
      <c r="AA1769" s="48"/>
      <c r="AB1769" s="48"/>
      <c r="AC1769" s="48"/>
    </row>
    <row r="1770" spans="1:29">
      <c r="A1770" s="48"/>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c r="X1770" s="48"/>
      <c r="Y1770" s="48"/>
      <c r="Z1770" s="48"/>
      <c r="AA1770" s="48"/>
      <c r="AB1770" s="48"/>
      <c r="AC1770" s="48"/>
    </row>
    <row r="1771" spans="1:29">
      <c r="A1771" s="48"/>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c r="X1771" s="48"/>
      <c r="Y1771" s="48"/>
      <c r="Z1771" s="48"/>
      <c r="AA1771" s="48"/>
      <c r="AB1771" s="48"/>
      <c r="AC1771" s="48"/>
    </row>
    <row r="1772" spans="1:29">
      <c r="A1772" s="48"/>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c r="X1772" s="48"/>
      <c r="Y1772" s="48"/>
      <c r="Z1772" s="48"/>
      <c r="AA1772" s="48"/>
      <c r="AB1772" s="48"/>
      <c r="AC1772" s="48"/>
    </row>
    <row r="1773" spans="1:29">
      <c r="A1773" s="48"/>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c r="X1773" s="48"/>
      <c r="Y1773" s="48"/>
      <c r="Z1773" s="48"/>
      <c r="AA1773" s="48"/>
      <c r="AB1773" s="48"/>
      <c r="AC1773" s="48"/>
    </row>
    <row r="1774" spans="1:29">
      <c r="A1774" s="48"/>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c r="X1774" s="48"/>
      <c r="Y1774" s="48"/>
      <c r="Z1774" s="48"/>
      <c r="AA1774" s="48"/>
      <c r="AB1774" s="48"/>
      <c r="AC1774" s="48"/>
    </row>
    <row r="1775" spans="1:29">
      <c r="A1775" s="48"/>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c r="X1775" s="48"/>
      <c r="Y1775" s="48"/>
      <c r="Z1775" s="48"/>
      <c r="AA1775" s="48"/>
      <c r="AB1775" s="48"/>
      <c r="AC1775" s="48"/>
    </row>
    <row r="1776" spans="1:29">
      <c r="A1776" s="48"/>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c r="X1776" s="48"/>
      <c r="Y1776" s="48"/>
      <c r="Z1776" s="48"/>
      <c r="AA1776" s="48"/>
      <c r="AB1776" s="48"/>
      <c r="AC1776" s="48"/>
    </row>
    <row r="1777" spans="1:29">
      <c r="A1777" s="48"/>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c r="X1777" s="48"/>
      <c r="Y1777" s="48"/>
      <c r="Z1777" s="48"/>
      <c r="AA1777" s="48"/>
      <c r="AB1777" s="48"/>
      <c r="AC1777" s="48"/>
    </row>
    <row r="1778" spans="1:29">
      <c r="A1778" s="48"/>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c r="X1778" s="48"/>
      <c r="Y1778" s="48"/>
      <c r="Z1778" s="48"/>
      <c r="AA1778" s="48"/>
      <c r="AB1778" s="48"/>
      <c r="AC1778" s="48"/>
    </row>
    <row r="1779" spans="1:29">
      <c r="A1779" s="48"/>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c r="X1779" s="48"/>
      <c r="Y1779" s="48"/>
      <c r="Z1779" s="48"/>
      <c r="AA1779" s="48"/>
      <c r="AB1779" s="48"/>
      <c r="AC1779" s="48"/>
    </row>
    <row r="1780" spans="1:29">
      <c r="A1780" s="48"/>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c r="X1780" s="48"/>
      <c r="Y1780" s="48"/>
      <c r="Z1780" s="48"/>
      <c r="AA1780" s="48"/>
      <c r="AB1780" s="48"/>
      <c r="AC1780" s="48"/>
    </row>
    <row r="1781" spans="1:29">
      <c r="A1781" s="48"/>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c r="X1781" s="48"/>
      <c r="Y1781" s="48"/>
      <c r="Z1781" s="48"/>
      <c r="AA1781" s="48"/>
      <c r="AB1781" s="48"/>
      <c r="AC1781" s="48"/>
    </row>
    <row r="1782" spans="1:29">
      <c r="A1782" s="48"/>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c r="X1782" s="48"/>
      <c r="Y1782" s="48"/>
      <c r="Z1782" s="48"/>
      <c r="AA1782" s="48"/>
      <c r="AB1782" s="48"/>
      <c r="AC1782" s="48"/>
    </row>
    <row r="1783" spans="1:29">
      <c r="A1783" s="48"/>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c r="X1783" s="48"/>
      <c r="Y1783" s="48"/>
      <c r="Z1783" s="48"/>
      <c r="AA1783" s="48"/>
      <c r="AB1783" s="48"/>
      <c r="AC1783" s="48"/>
    </row>
    <row r="1784" spans="1:29">
      <c r="A1784" s="48"/>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c r="X1784" s="48"/>
      <c r="Y1784" s="48"/>
      <c r="Z1784" s="48"/>
      <c r="AA1784" s="48"/>
      <c r="AB1784" s="48"/>
      <c r="AC1784" s="48"/>
    </row>
    <row r="1785" spans="1:29">
      <c r="A1785" s="48"/>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c r="X1785" s="48"/>
      <c r="Y1785" s="48"/>
      <c r="Z1785" s="48"/>
      <c r="AA1785" s="48"/>
      <c r="AB1785" s="48"/>
      <c r="AC1785" s="48"/>
    </row>
    <row r="1786" spans="1:29">
      <c r="A1786" s="48"/>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c r="X1786" s="48"/>
      <c r="Y1786" s="48"/>
      <c r="Z1786" s="48"/>
      <c r="AA1786" s="48"/>
      <c r="AB1786" s="48"/>
      <c r="AC1786" s="48"/>
    </row>
    <row r="1787" spans="1:29">
      <c r="A1787" s="48"/>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c r="X1787" s="48"/>
      <c r="Y1787" s="48"/>
      <c r="Z1787" s="48"/>
      <c r="AA1787" s="48"/>
      <c r="AB1787" s="48"/>
      <c r="AC1787" s="48"/>
    </row>
    <row r="1788" spans="1:29">
      <c r="A1788" s="48"/>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c r="X1788" s="48"/>
      <c r="Y1788" s="48"/>
      <c r="Z1788" s="48"/>
      <c r="AA1788" s="48"/>
      <c r="AB1788" s="48"/>
      <c r="AC1788" s="48"/>
    </row>
    <row r="1789" spans="1:29">
      <c r="A1789" s="48"/>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c r="X1789" s="48"/>
      <c r="Y1789" s="48"/>
      <c r="Z1789" s="48"/>
      <c r="AA1789" s="48"/>
      <c r="AB1789" s="48"/>
      <c r="AC1789" s="48"/>
    </row>
    <row r="1790" spans="1:29">
      <c r="A1790" s="48"/>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c r="X1790" s="48"/>
      <c r="Y1790" s="48"/>
      <c r="Z1790" s="48"/>
      <c r="AA1790" s="48"/>
      <c r="AB1790" s="48"/>
      <c r="AC1790" s="48"/>
    </row>
    <row r="1791" spans="1:29">
      <c r="A1791" s="48"/>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c r="X1791" s="48"/>
      <c r="Y1791" s="48"/>
      <c r="Z1791" s="48"/>
      <c r="AA1791" s="48"/>
      <c r="AB1791" s="48"/>
      <c r="AC1791" s="48"/>
    </row>
    <row r="1792" spans="1:29">
      <c r="A1792" s="48"/>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c r="X1792" s="48"/>
      <c r="Y1792" s="48"/>
      <c r="Z1792" s="48"/>
      <c r="AA1792" s="48"/>
      <c r="AB1792" s="48"/>
      <c r="AC1792" s="48"/>
    </row>
    <row r="1793" spans="1:29">
      <c r="A1793" s="48"/>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c r="X1793" s="48"/>
      <c r="Y1793" s="48"/>
      <c r="Z1793" s="48"/>
      <c r="AA1793" s="48"/>
      <c r="AB1793" s="48"/>
      <c r="AC1793" s="48"/>
    </row>
    <row r="1794" spans="1:29">
      <c r="A1794" s="48"/>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c r="X1794" s="48"/>
      <c r="Y1794" s="48"/>
      <c r="Z1794" s="48"/>
      <c r="AA1794" s="48"/>
      <c r="AB1794" s="48"/>
      <c r="AC1794" s="48"/>
    </row>
    <row r="1795" spans="1:29">
      <c r="A1795" s="48"/>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c r="X1795" s="48"/>
      <c r="Y1795" s="48"/>
      <c r="Z1795" s="48"/>
      <c r="AA1795" s="48"/>
      <c r="AB1795" s="48"/>
      <c r="AC1795" s="48"/>
    </row>
    <row r="1796" spans="1:29">
      <c r="A1796" s="48"/>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c r="X1796" s="48"/>
      <c r="Y1796" s="48"/>
      <c r="Z1796" s="48"/>
      <c r="AA1796" s="48"/>
      <c r="AB1796" s="48"/>
      <c r="AC1796" s="48"/>
    </row>
    <row r="1797" spans="1:29">
      <c r="A1797" s="48"/>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c r="X1797" s="48"/>
      <c r="Y1797" s="48"/>
      <c r="Z1797" s="48"/>
      <c r="AA1797" s="48"/>
      <c r="AB1797" s="48"/>
      <c r="AC1797" s="48"/>
    </row>
    <row r="1798" spans="1:29">
      <c r="A1798" s="48"/>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c r="X1798" s="48"/>
      <c r="Y1798" s="48"/>
      <c r="Z1798" s="48"/>
      <c r="AA1798" s="48"/>
      <c r="AB1798" s="48"/>
      <c r="AC1798" s="48"/>
    </row>
    <row r="1799" spans="1:29">
      <c r="A1799" s="48"/>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c r="X1799" s="48"/>
      <c r="Y1799" s="48"/>
      <c r="Z1799" s="48"/>
      <c r="AA1799" s="48"/>
      <c r="AB1799" s="48"/>
      <c r="AC1799" s="48"/>
    </row>
    <row r="1800" spans="1:29">
      <c r="A1800" s="48"/>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c r="X1800" s="48"/>
      <c r="Y1800" s="48"/>
      <c r="Z1800" s="48"/>
      <c r="AA1800" s="48"/>
      <c r="AB1800" s="48"/>
      <c r="AC1800" s="48"/>
    </row>
    <row r="1801" spans="1:29">
      <c r="A1801" s="48"/>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c r="X1801" s="48"/>
      <c r="Y1801" s="48"/>
      <c r="Z1801" s="48"/>
      <c r="AA1801" s="48"/>
      <c r="AB1801" s="48"/>
      <c r="AC1801" s="48"/>
    </row>
    <row r="1802" spans="1:29">
      <c r="A1802" s="48"/>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c r="X1802" s="48"/>
      <c r="Y1802" s="48"/>
      <c r="Z1802" s="48"/>
      <c r="AA1802" s="48"/>
      <c r="AB1802" s="48"/>
      <c r="AC1802" s="48"/>
    </row>
    <row r="1803" spans="1:29">
      <c r="A1803" s="48"/>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c r="X1803" s="48"/>
      <c r="Y1803" s="48"/>
      <c r="Z1803" s="48"/>
      <c r="AA1803" s="48"/>
      <c r="AB1803" s="48"/>
      <c r="AC1803" s="48"/>
    </row>
    <row r="1804" spans="1:29">
      <c r="A1804" s="48"/>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c r="X1804" s="48"/>
      <c r="Y1804" s="48"/>
      <c r="Z1804" s="48"/>
      <c r="AA1804" s="48"/>
      <c r="AB1804" s="48"/>
      <c r="AC1804" s="48"/>
    </row>
    <row r="1805" spans="1:29">
      <c r="A1805" s="48"/>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c r="X1805" s="48"/>
      <c r="Y1805" s="48"/>
      <c r="Z1805" s="48"/>
      <c r="AA1805" s="48"/>
      <c r="AB1805" s="48"/>
      <c r="AC1805" s="48"/>
    </row>
    <row r="1806" spans="1:29">
      <c r="A1806" s="48"/>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c r="X1806" s="48"/>
      <c r="Y1806" s="48"/>
      <c r="Z1806" s="48"/>
      <c r="AA1806" s="48"/>
      <c r="AB1806" s="48"/>
      <c r="AC1806" s="48"/>
    </row>
    <row r="1807" spans="1:29">
      <c r="A1807" s="48"/>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c r="X1807" s="48"/>
      <c r="Y1807" s="48"/>
      <c r="Z1807" s="48"/>
      <c r="AA1807" s="48"/>
      <c r="AB1807" s="48"/>
      <c r="AC1807" s="48"/>
    </row>
    <row r="1808" spans="1:29">
      <c r="A1808" s="48"/>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c r="X1808" s="48"/>
      <c r="Y1808" s="48"/>
      <c r="Z1808" s="48"/>
      <c r="AA1808" s="48"/>
      <c r="AB1808" s="48"/>
      <c r="AC1808" s="48"/>
    </row>
    <row r="1809" spans="1:29">
      <c r="A1809" s="48"/>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c r="X1809" s="48"/>
      <c r="Y1809" s="48"/>
      <c r="Z1809" s="48"/>
      <c r="AA1809" s="48"/>
      <c r="AB1809" s="48"/>
      <c r="AC1809" s="48"/>
    </row>
    <row r="1810" spans="1:29">
      <c r="A1810" s="48"/>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c r="X1810" s="48"/>
      <c r="Y1810" s="48"/>
      <c r="Z1810" s="48"/>
      <c r="AA1810" s="48"/>
      <c r="AB1810" s="48"/>
      <c r="AC1810" s="48"/>
    </row>
    <row r="1811" spans="1:29">
      <c r="A1811" s="48"/>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c r="X1811" s="48"/>
      <c r="Y1811" s="48"/>
      <c r="Z1811" s="48"/>
      <c r="AA1811" s="48"/>
      <c r="AB1811" s="48"/>
      <c r="AC1811" s="48"/>
    </row>
    <row r="1812" spans="1:29">
      <c r="A1812" s="48"/>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c r="X1812" s="48"/>
      <c r="Y1812" s="48"/>
      <c r="Z1812" s="48"/>
      <c r="AA1812" s="48"/>
      <c r="AB1812" s="48"/>
      <c r="AC1812" s="48"/>
    </row>
    <row r="1813" spans="1:29">
      <c r="A1813" s="48"/>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c r="X1813" s="48"/>
      <c r="Y1813" s="48"/>
      <c r="Z1813" s="48"/>
      <c r="AA1813" s="48"/>
      <c r="AB1813" s="48"/>
      <c r="AC1813" s="48"/>
    </row>
    <row r="1814" spans="1:29">
      <c r="A1814" s="48"/>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c r="X1814" s="48"/>
      <c r="Y1814" s="48"/>
      <c r="Z1814" s="48"/>
      <c r="AA1814" s="48"/>
      <c r="AB1814" s="48"/>
      <c r="AC1814" s="48"/>
    </row>
    <row r="1815" spans="1:29">
      <c r="A1815" s="48"/>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c r="X1815" s="48"/>
      <c r="Y1815" s="48"/>
      <c r="Z1815" s="48"/>
      <c r="AA1815" s="48"/>
      <c r="AB1815" s="48"/>
      <c r="AC1815" s="48"/>
    </row>
    <row r="1816" spans="1:29">
      <c r="A1816" s="48"/>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c r="X1816" s="48"/>
      <c r="Y1816" s="48"/>
      <c r="Z1816" s="48"/>
      <c r="AA1816" s="48"/>
      <c r="AB1816" s="48"/>
      <c r="AC1816" s="48"/>
    </row>
    <row r="1817" spans="1:29">
      <c r="A1817" s="48"/>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c r="X1817" s="48"/>
      <c r="Y1817" s="48"/>
      <c r="Z1817" s="48"/>
      <c r="AA1817" s="48"/>
      <c r="AB1817" s="48"/>
      <c r="AC1817" s="48"/>
    </row>
    <row r="1818" spans="1:29">
      <c r="A1818" s="48"/>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c r="X1818" s="48"/>
      <c r="Y1818" s="48"/>
      <c r="Z1818" s="48"/>
      <c r="AA1818" s="48"/>
      <c r="AB1818" s="48"/>
      <c r="AC1818" s="48"/>
    </row>
    <row r="1819" spans="1:29">
      <c r="A1819" s="48"/>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c r="X1819" s="48"/>
      <c r="Y1819" s="48"/>
      <c r="Z1819" s="48"/>
      <c r="AA1819" s="48"/>
      <c r="AB1819" s="48"/>
      <c r="AC1819" s="48"/>
    </row>
    <row r="1820" spans="1:29">
      <c r="A1820" s="48"/>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c r="X1820" s="48"/>
      <c r="Y1820" s="48"/>
      <c r="Z1820" s="48"/>
      <c r="AA1820" s="48"/>
      <c r="AB1820" s="48"/>
      <c r="AC1820" s="48"/>
    </row>
    <row r="1821" spans="1:29">
      <c r="A1821" s="48"/>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c r="X1821" s="48"/>
      <c r="Y1821" s="48"/>
      <c r="Z1821" s="48"/>
      <c r="AA1821" s="48"/>
      <c r="AB1821" s="48"/>
      <c r="AC1821" s="48"/>
    </row>
    <row r="1822" spans="1:29">
      <c r="A1822" s="48"/>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c r="X1822" s="48"/>
      <c r="Y1822" s="48"/>
      <c r="Z1822" s="48"/>
      <c r="AA1822" s="48"/>
      <c r="AB1822" s="48"/>
      <c r="AC1822" s="48"/>
    </row>
    <row r="1823" spans="1:29">
      <c r="A1823" s="48"/>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c r="X1823" s="48"/>
      <c r="Y1823" s="48"/>
      <c r="Z1823" s="48"/>
      <c r="AA1823" s="48"/>
      <c r="AB1823" s="48"/>
      <c r="AC1823" s="48"/>
    </row>
    <row r="1824" spans="1:29">
      <c r="A1824" s="48"/>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c r="X1824" s="48"/>
      <c r="Y1824" s="48"/>
      <c r="Z1824" s="48"/>
      <c r="AA1824" s="48"/>
      <c r="AB1824" s="48"/>
      <c r="AC1824" s="48"/>
    </row>
    <row r="1825" spans="1:29">
      <c r="A1825" s="48"/>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c r="X1825" s="48"/>
      <c r="Y1825" s="48"/>
      <c r="Z1825" s="48"/>
      <c r="AA1825" s="48"/>
      <c r="AB1825" s="48"/>
      <c r="AC1825" s="48"/>
    </row>
    <row r="1826" spans="1:29">
      <c r="A1826" s="48"/>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c r="X1826" s="48"/>
      <c r="Y1826" s="48"/>
      <c r="Z1826" s="48"/>
      <c r="AA1826" s="48"/>
      <c r="AB1826" s="48"/>
      <c r="AC1826" s="48"/>
    </row>
    <row r="1827" spans="1:29">
      <c r="A1827" s="48"/>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c r="X1827" s="48"/>
      <c r="Y1827" s="48"/>
      <c r="Z1827" s="48"/>
      <c r="AA1827" s="48"/>
      <c r="AB1827" s="48"/>
      <c r="AC1827" s="48"/>
    </row>
    <row r="1828" spans="1:29">
      <c r="A1828" s="48"/>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c r="X1828" s="48"/>
      <c r="Y1828" s="48"/>
      <c r="Z1828" s="48"/>
      <c r="AA1828" s="48"/>
      <c r="AB1828" s="48"/>
      <c r="AC1828" s="48"/>
    </row>
    <row r="1829" spans="1:29">
      <c r="A1829" s="48"/>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c r="X1829" s="48"/>
      <c r="Y1829" s="48"/>
      <c r="Z1829" s="48"/>
      <c r="AA1829" s="48"/>
      <c r="AB1829" s="48"/>
      <c r="AC1829" s="48"/>
    </row>
    <row r="1830" spans="1:29">
      <c r="A1830" s="48"/>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c r="X1830" s="48"/>
      <c r="Y1830" s="48"/>
      <c r="Z1830" s="48"/>
      <c r="AA1830" s="48"/>
      <c r="AB1830" s="48"/>
      <c r="AC1830" s="48"/>
    </row>
    <row r="1831" spans="1:29">
      <c r="A1831" s="48"/>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c r="X1831" s="48"/>
      <c r="Y1831" s="48"/>
      <c r="Z1831" s="48"/>
      <c r="AA1831" s="48"/>
      <c r="AB1831" s="48"/>
      <c r="AC1831" s="48"/>
    </row>
    <row r="1832" spans="1:29">
      <c r="A1832" s="48"/>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c r="X1832" s="48"/>
      <c r="Y1832" s="48"/>
      <c r="Z1832" s="48"/>
      <c r="AA1832" s="48"/>
      <c r="AB1832" s="48"/>
      <c r="AC1832" s="48"/>
    </row>
    <row r="1833" spans="1:29">
      <c r="A1833" s="48"/>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c r="X1833" s="48"/>
      <c r="Y1833" s="48"/>
      <c r="Z1833" s="48"/>
      <c r="AA1833" s="48"/>
      <c r="AB1833" s="48"/>
      <c r="AC1833" s="48"/>
    </row>
    <row r="1834" spans="1:29">
      <c r="A1834" s="48"/>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c r="X1834" s="48"/>
      <c r="Y1834" s="48"/>
      <c r="Z1834" s="48"/>
      <c r="AA1834" s="48"/>
      <c r="AB1834" s="48"/>
      <c r="AC1834" s="48"/>
    </row>
    <row r="1835" spans="1:29">
      <c r="A1835" s="48"/>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c r="X1835" s="48"/>
      <c r="Y1835" s="48"/>
      <c r="Z1835" s="48"/>
      <c r="AA1835" s="48"/>
      <c r="AB1835" s="48"/>
      <c r="AC1835" s="48"/>
    </row>
    <row r="1836" spans="1:29">
      <c r="A1836" s="48"/>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c r="X1836" s="48"/>
      <c r="Y1836" s="48"/>
      <c r="Z1836" s="48"/>
      <c r="AA1836" s="48"/>
      <c r="AB1836" s="48"/>
      <c r="AC1836" s="48"/>
    </row>
    <row r="1837" spans="1:29">
      <c r="A1837" s="48"/>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c r="X1837" s="48"/>
      <c r="Y1837" s="48"/>
      <c r="Z1837" s="48"/>
      <c r="AA1837" s="48"/>
      <c r="AB1837" s="48"/>
      <c r="AC1837" s="48"/>
    </row>
    <row r="1838" spans="1:29">
      <c r="A1838" s="48"/>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c r="X1838" s="48"/>
      <c r="Y1838" s="48"/>
      <c r="Z1838" s="48"/>
      <c r="AA1838" s="48"/>
      <c r="AB1838" s="48"/>
      <c r="AC1838" s="48"/>
    </row>
    <row r="1839" spans="1:29">
      <c r="A1839" s="48"/>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c r="X1839" s="48"/>
      <c r="Y1839" s="48"/>
      <c r="Z1839" s="48"/>
      <c r="AA1839" s="48"/>
      <c r="AB1839" s="48"/>
      <c r="AC1839" s="48"/>
    </row>
    <row r="1840" spans="1:29">
      <c r="A1840" s="48"/>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c r="X1840" s="48"/>
      <c r="Y1840" s="48"/>
      <c r="Z1840" s="48"/>
      <c r="AA1840" s="48"/>
      <c r="AB1840" s="48"/>
      <c r="AC1840" s="48"/>
    </row>
    <row r="1841" spans="1:29">
      <c r="A1841" s="48"/>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c r="X1841" s="48"/>
      <c r="Y1841" s="48"/>
      <c r="Z1841" s="48"/>
      <c r="AA1841" s="48"/>
      <c r="AB1841" s="48"/>
      <c r="AC1841" s="48"/>
    </row>
    <row r="1842" spans="1:29">
      <c r="A1842" s="48"/>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c r="X1842" s="48"/>
      <c r="Y1842" s="48"/>
      <c r="Z1842" s="48"/>
      <c r="AA1842" s="48"/>
      <c r="AB1842" s="48"/>
      <c r="AC1842" s="48"/>
    </row>
    <row r="1843" spans="1:29">
      <c r="A1843" s="48"/>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c r="X1843" s="48"/>
      <c r="Y1843" s="48"/>
      <c r="Z1843" s="48"/>
      <c r="AA1843" s="48"/>
      <c r="AB1843" s="48"/>
      <c r="AC1843" s="48"/>
    </row>
    <row r="1844" spans="1:29">
      <c r="A1844" s="48"/>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c r="X1844" s="48"/>
      <c r="Y1844" s="48"/>
      <c r="Z1844" s="48"/>
      <c r="AA1844" s="48"/>
      <c r="AB1844" s="48"/>
      <c r="AC1844" s="48"/>
    </row>
    <row r="1845" spans="1:29">
      <c r="A1845" s="48"/>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c r="X1845" s="48"/>
      <c r="Y1845" s="48"/>
      <c r="Z1845" s="48"/>
      <c r="AA1845" s="48"/>
      <c r="AB1845" s="48"/>
      <c r="AC1845" s="48"/>
    </row>
    <row r="1846" spans="1:29">
      <c r="A1846" s="48"/>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c r="X1846" s="48"/>
      <c r="Y1846" s="48"/>
      <c r="Z1846" s="48"/>
      <c r="AA1846" s="48"/>
      <c r="AB1846" s="48"/>
      <c r="AC1846" s="48"/>
    </row>
    <row r="1847" spans="1:29">
      <c r="A1847" s="48"/>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c r="X1847" s="48"/>
      <c r="Y1847" s="48"/>
      <c r="Z1847" s="48"/>
      <c r="AA1847" s="48"/>
      <c r="AB1847" s="48"/>
      <c r="AC1847" s="48"/>
    </row>
    <row r="1848" spans="1:29">
      <c r="A1848" s="48"/>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c r="X1848" s="48"/>
      <c r="Y1848" s="48"/>
      <c r="Z1848" s="48"/>
      <c r="AA1848" s="48"/>
      <c r="AB1848" s="48"/>
      <c r="AC1848" s="48"/>
    </row>
    <row r="1849" spans="1:29">
      <c r="A1849" s="48"/>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c r="X1849" s="48"/>
      <c r="Y1849" s="48"/>
      <c r="Z1849" s="48"/>
      <c r="AA1849" s="48"/>
      <c r="AB1849" s="48"/>
      <c r="AC1849" s="48"/>
    </row>
    <row r="1850" spans="1:29">
      <c r="A1850" s="48"/>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c r="X1850" s="48"/>
      <c r="Y1850" s="48"/>
      <c r="Z1850" s="48"/>
      <c r="AA1850" s="48"/>
      <c r="AB1850" s="48"/>
      <c r="AC1850" s="48"/>
    </row>
    <row r="1851" spans="1:29">
      <c r="A1851" s="48"/>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c r="X1851" s="48"/>
      <c r="Y1851" s="48"/>
      <c r="Z1851" s="48"/>
      <c r="AA1851" s="48"/>
      <c r="AB1851" s="48"/>
      <c r="AC1851" s="48"/>
    </row>
    <row r="1852" spans="1:29">
      <c r="A1852" s="48"/>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c r="X1852" s="48"/>
      <c r="Y1852" s="48"/>
      <c r="Z1852" s="48"/>
      <c r="AA1852" s="48"/>
      <c r="AB1852" s="48"/>
      <c r="AC1852" s="48"/>
    </row>
    <row r="1853" spans="1:29">
      <c r="A1853" s="48"/>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c r="X1853" s="48"/>
      <c r="Y1853" s="48"/>
      <c r="Z1853" s="48"/>
      <c r="AA1853" s="48"/>
      <c r="AB1853" s="48"/>
      <c r="AC1853" s="48"/>
    </row>
    <row r="1854" spans="1:29">
      <c r="A1854" s="48"/>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c r="X1854" s="48"/>
      <c r="Y1854" s="48"/>
      <c r="Z1854" s="48"/>
      <c r="AA1854" s="48"/>
      <c r="AB1854" s="48"/>
      <c r="AC1854" s="48"/>
    </row>
    <row r="1855" spans="1:29">
      <c r="A1855" s="48"/>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c r="X1855" s="48"/>
      <c r="Y1855" s="48"/>
      <c r="Z1855" s="48"/>
      <c r="AA1855" s="48"/>
      <c r="AB1855" s="48"/>
      <c r="AC1855" s="48"/>
    </row>
    <row r="1856" spans="1:29">
      <c r="A1856" s="48"/>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c r="X1856" s="48"/>
      <c r="Y1856" s="48"/>
      <c r="Z1856" s="48"/>
      <c r="AA1856" s="48"/>
      <c r="AB1856" s="48"/>
      <c r="AC1856" s="48"/>
    </row>
    <row r="1857" spans="1:29">
      <c r="A1857" s="48"/>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c r="X1857" s="48"/>
      <c r="Y1857" s="48"/>
      <c r="Z1857" s="48"/>
      <c r="AA1857" s="48"/>
      <c r="AB1857" s="48"/>
      <c r="AC1857" s="48"/>
    </row>
    <row r="1858" spans="1:29">
      <c r="A1858" s="48"/>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c r="X1858" s="48"/>
      <c r="Y1858" s="48"/>
      <c r="Z1858" s="48"/>
      <c r="AA1858" s="48"/>
      <c r="AB1858" s="48"/>
      <c r="AC1858" s="48"/>
    </row>
    <row r="1859" spans="1:29">
      <c r="A1859" s="48"/>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c r="X1859" s="48"/>
      <c r="Y1859" s="48"/>
      <c r="Z1859" s="48"/>
      <c r="AA1859" s="48"/>
      <c r="AB1859" s="48"/>
      <c r="AC1859" s="48"/>
    </row>
    <row r="1860" spans="1:29">
      <c r="A1860" s="48"/>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c r="X1860" s="48"/>
      <c r="Y1860" s="48"/>
      <c r="Z1860" s="48"/>
      <c r="AA1860" s="48"/>
      <c r="AB1860" s="48"/>
      <c r="AC1860" s="48"/>
    </row>
    <row r="1861" spans="1:29">
      <c r="A1861" s="48"/>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c r="X1861" s="48"/>
      <c r="Y1861" s="48"/>
      <c r="Z1861" s="48"/>
      <c r="AA1861" s="48"/>
      <c r="AB1861" s="48"/>
      <c r="AC1861" s="48"/>
    </row>
    <row r="1862" spans="1:29">
      <c r="A1862" s="48"/>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c r="X1862" s="48"/>
      <c r="Y1862" s="48"/>
      <c r="Z1862" s="48"/>
      <c r="AA1862" s="48"/>
      <c r="AB1862" s="48"/>
      <c r="AC1862" s="48"/>
    </row>
    <row r="1863" spans="1:29">
      <c r="A1863" s="48"/>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c r="X1863" s="48"/>
      <c r="Y1863" s="48"/>
      <c r="Z1863" s="48"/>
      <c r="AA1863" s="48"/>
      <c r="AB1863" s="48"/>
      <c r="AC1863" s="48"/>
    </row>
    <row r="1864" spans="1:29">
      <c r="A1864" s="48"/>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c r="X1864" s="48"/>
      <c r="Y1864" s="48"/>
      <c r="Z1864" s="48"/>
      <c r="AA1864" s="48"/>
      <c r="AB1864" s="48"/>
      <c r="AC1864" s="48"/>
    </row>
    <row r="1865" spans="1:29">
      <c r="A1865" s="48"/>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c r="X1865" s="48"/>
      <c r="Y1865" s="48"/>
      <c r="Z1865" s="48"/>
      <c r="AA1865" s="48"/>
      <c r="AB1865" s="48"/>
      <c r="AC1865" s="48"/>
    </row>
    <row r="1866" spans="1:29">
      <c r="A1866" s="48"/>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c r="X1866" s="48"/>
      <c r="Y1866" s="48"/>
      <c r="Z1866" s="48"/>
      <c r="AA1866" s="48"/>
      <c r="AB1866" s="48"/>
      <c r="AC1866" s="48"/>
    </row>
    <row r="1867" spans="1:29">
      <c r="A1867" s="48"/>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c r="X1867" s="48"/>
      <c r="Y1867" s="48"/>
      <c r="Z1867" s="48"/>
      <c r="AA1867" s="48"/>
      <c r="AB1867" s="48"/>
      <c r="AC1867" s="48"/>
    </row>
    <row r="1868" spans="1:29">
      <c r="A1868" s="48"/>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c r="X1868" s="48"/>
      <c r="Y1868" s="48"/>
      <c r="Z1868" s="48"/>
      <c r="AA1868" s="48"/>
      <c r="AB1868" s="48"/>
      <c r="AC1868" s="48"/>
    </row>
    <row r="1869" spans="1:29">
      <c r="A1869" s="48"/>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c r="X1869" s="48"/>
      <c r="Y1869" s="48"/>
      <c r="Z1869" s="48"/>
      <c r="AA1869" s="48"/>
      <c r="AB1869" s="48"/>
      <c r="AC1869" s="48"/>
    </row>
    <row r="1870" spans="1:29">
      <c r="A1870" s="48"/>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c r="X1870" s="48"/>
      <c r="Y1870" s="48"/>
      <c r="Z1870" s="48"/>
      <c r="AA1870" s="48"/>
      <c r="AB1870" s="48"/>
      <c r="AC1870" s="48"/>
    </row>
    <row r="1871" spans="1:29">
      <c r="A1871" s="48"/>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c r="X1871" s="48"/>
      <c r="Y1871" s="48"/>
      <c r="Z1871" s="48"/>
      <c r="AA1871" s="48"/>
      <c r="AB1871" s="48"/>
      <c r="AC1871" s="48"/>
    </row>
    <row r="1872" spans="1:29">
      <c r="A1872" s="48"/>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c r="X1872" s="48"/>
      <c r="Y1872" s="48"/>
      <c r="Z1872" s="48"/>
      <c r="AA1872" s="48"/>
      <c r="AB1872" s="48"/>
      <c r="AC1872" s="48"/>
    </row>
    <row r="1873" spans="1:29">
      <c r="A1873" s="48"/>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c r="X1873" s="48"/>
      <c r="Y1873" s="48"/>
      <c r="Z1873" s="48"/>
      <c r="AA1873" s="48"/>
      <c r="AB1873" s="48"/>
      <c r="AC1873" s="48"/>
    </row>
    <row r="1874" spans="1:29">
      <c r="A1874" s="48"/>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c r="X1874" s="48"/>
      <c r="Y1874" s="48"/>
      <c r="Z1874" s="48"/>
      <c r="AA1874" s="48"/>
      <c r="AB1874" s="48"/>
      <c r="AC1874" s="48"/>
    </row>
    <row r="1875" spans="1:29">
      <c r="A1875" s="48"/>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c r="X1875" s="48"/>
      <c r="Y1875" s="48"/>
      <c r="Z1875" s="48"/>
      <c r="AA1875" s="48"/>
      <c r="AB1875" s="48"/>
      <c r="AC1875" s="48"/>
    </row>
    <row r="1876" spans="1:29">
      <c r="A1876" s="48"/>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c r="X1876" s="48"/>
      <c r="Y1876" s="48"/>
      <c r="Z1876" s="48"/>
      <c r="AA1876" s="48"/>
      <c r="AB1876" s="48"/>
      <c r="AC1876" s="48"/>
    </row>
    <row r="1877" spans="1:29">
      <c r="A1877" s="48"/>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c r="X1877" s="48"/>
      <c r="Y1877" s="48"/>
      <c r="Z1877" s="48"/>
      <c r="AA1877" s="48"/>
      <c r="AB1877" s="48"/>
      <c r="AC1877" s="48"/>
    </row>
    <row r="1878" spans="1:29">
      <c r="A1878" s="48"/>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c r="X1878" s="48"/>
      <c r="Y1878" s="48"/>
      <c r="Z1878" s="48"/>
      <c r="AA1878" s="48"/>
      <c r="AB1878" s="48"/>
      <c r="AC1878" s="48"/>
    </row>
    <row r="1879" spans="1:29">
      <c r="A1879" s="48"/>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c r="X1879" s="48"/>
      <c r="Y1879" s="48"/>
      <c r="Z1879" s="48"/>
      <c r="AA1879" s="48"/>
      <c r="AB1879" s="48"/>
      <c r="AC1879" s="48"/>
    </row>
    <row r="1880" spans="1:29">
      <c r="A1880" s="48"/>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c r="X1880" s="48"/>
      <c r="Y1880" s="48"/>
      <c r="Z1880" s="48"/>
      <c r="AA1880" s="48"/>
      <c r="AB1880" s="48"/>
      <c r="AC1880" s="48"/>
    </row>
    <row r="1881" spans="1:29">
      <c r="A1881" s="48"/>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c r="X1881" s="48"/>
      <c r="Y1881" s="48"/>
      <c r="Z1881" s="48"/>
      <c r="AA1881" s="48"/>
      <c r="AB1881" s="48"/>
      <c r="AC1881" s="48"/>
    </row>
    <row r="1882" spans="1:29">
      <c r="A1882" s="48"/>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c r="X1882" s="48"/>
      <c r="Y1882" s="48"/>
      <c r="Z1882" s="48"/>
      <c r="AA1882" s="48"/>
      <c r="AB1882" s="48"/>
      <c r="AC1882" s="48"/>
    </row>
    <row r="1883" spans="1:29">
      <c r="A1883" s="48"/>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c r="X1883" s="48"/>
      <c r="Y1883" s="48"/>
      <c r="Z1883" s="48"/>
      <c r="AA1883" s="48"/>
      <c r="AB1883" s="48"/>
      <c r="AC1883" s="48"/>
    </row>
    <row r="1884" spans="1:29">
      <c r="A1884" s="48"/>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c r="X1884" s="48"/>
      <c r="Y1884" s="48"/>
      <c r="Z1884" s="48"/>
      <c r="AA1884" s="48"/>
      <c r="AB1884" s="48"/>
      <c r="AC1884" s="48"/>
    </row>
    <row r="1885" spans="1:29">
      <c r="A1885" s="48"/>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c r="X1885" s="48"/>
      <c r="Y1885" s="48"/>
      <c r="Z1885" s="48"/>
      <c r="AA1885" s="48"/>
      <c r="AB1885" s="48"/>
      <c r="AC1885" s="48"/>
    </row>
    <row r="1886" spans="1:29">
      <c r="A1886" s="48"/>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c r="X1886" s="48"/>
      <c r="Y1886" s="48"/>
      <c r="Z1886" s="48"/>
      <c r="AA1886" s="48"/>
      <c r="AB1886" s="48"/>
      <c r="AC1886" s="48"/>
    </row>
    <row r="1887" spans="1:29">
      <c r="A1887" s="48"/>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c r="X1887" s="48"/>
      <c r="Y1887" s="48"/>
      <c r="Z1887" s="48"/>
      <c r="AA1887" s="48"/>
      <c r="AB1887" s="48"/>
      <c r="AC1887" s="48"/>
    </row>
    <row r="1888" spans="1:29">
      <c r="A1888" s="48"/>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c r="X1888" s="48"/>
      <c r="Y1888" s="48"/>
      <c r="Z1888" s="48"/>
      <c r="AA1888" s="48"/>
      <c r="AB1888" s="48"/>
      <c r="AC1888" s="48"/>
    </row>
    <row r="1889" spans="1:29">
      <c r="A1889" s="48"/>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c r="X1889" s="48"/>
      <c r="Y1889" s="48"/>
      <c r="Z1889" s="48"/>
      <c r="AA1889" s="48"/>
      <c r="AB1889" s="48"/>
      <c r="AC1889" s="48"/>
    </row>
    <row r="1890" spans="1:29">
      <c r="A1890" s="48"/>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c r="X1890" s="48"/>
      <c r="Y1890" s="48"/>
      <c r="Z1890" s="48"/>
      <c r="AA1890" s="48"/>
      <c r="AB1890" s="48"/>
      <c r="AC1890" s="48"/>
    </row>
    <row r="1891" spans="1:29">
      <c r="A1891" s="48"/>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c r="X1891" s="48"/>
      <c r="Y1891" s="48"/>
      <c r="Z1891" s="48"/>
      <c r="AA1891" s="48"/>
      <c r="AB1891" s="48"/>
      <c r="AC1891" s="48"/>
    </row>
    <row r="1892" spans="1:29">
      <c r="A1892" s="48"/>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c r="X1892" s="48"/>
      <c r="Y1892" s="48"/>
      <c r="Z1892" s="48"/>
      <c r="AA1892" s="48"/>
      <c r="AB1892" s="48"/>
      <c r="AC1892" s="48"/>
    </row>
    <row r="1893" spans="1:29">
      <c r="A1893" s="48"/>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c r="X1893" s="48"/>
      <c r="Y1893" s="48"/>
      <c r="Z1893" s="48"/>
      <c r="AA1893" s="48"/>
      <c r="AB1893" s="48"/>
      <c r="AC1893" s="48"/>
    </row>
    <row r="1894" spans="1:29">
      <c r="A1894" s="48"/>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c r="X1894" s="48"/>
      <c r="Y1894" s="48"/>
      <c r="Z1894" s="48"/>
      <c r="AA1894" s="48"/>
      <c r="AB1894" s="48"/>
      <c r="AC1894" s="48"/>
    </row>
    <row r="1895" spans="1:29">
      <c r="A1895" s="48"/>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c r="X1895" s="48"/>
      <c r="Y1895" s="48"/>
      <c r="Z1895" s="48"/>
      <c r="AA1895" s="48"/>
      <c r="AB1895" s="48"/>
      <c r="AC1895" s="48"/>
    </row>
    <row r="1896" spans="1:29">
      <c r="A1896" s="48"/>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c r="X1896" s="48"/>
      <c r="Y1896" s="48"/>
      <c r="Z1896" s="48"/>
      <c r="AA1896" s="48"/>
      <c r="AB1896" s="48"/>
      <c r="AC1896" s="48"/>
    </row>
    <row r="1897" spans="1:29">
      <c r="A1897" s="48"/>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c r="X1897" s="48"/>
      <c r="Y1897" s="48"/>
      <c r="Z1897" s="48"/>
      <c r="AA1897" s="48"/>
      <c r="AB1897" s="48"/>
      <c r="AC1897" s="48"/>
    </row>
    <row r="1898" spans="1:29">
      <c r="A1898" s="48"/>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c r="X1898" s="48"/>
      <c r="Y1898" s="48"/>
      <c r="Z1898" s="48"/>
      <c r="AA1898" s="48"/>
      <c r="AB1898" s="48"/>
      <c r="AC1898" s="48"/>
    </row>
    <row r="1899" spans="1:29">
      <c r="A1899" s="48"/>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c r="X1899" s="48"/>
      <c r="Y1899" s="48"/>
      <c r="Z1899" s="48"/>
      <c r="AA1899" s="48"/>
      <c r="AB1899" s="48"/>
      <c r="AC1899" s="48"/>
    </row>
    <row r="1900" spans="1:29">
      <c r="A1900" s="48"/>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c r="X1900" s="48"/>
      <c r="Y1900" s="48"/>
      <c r="Z1900" s="48"/>
      <c r="AA1900" s="48"/>
      <c r="AB1900" s="48"/>
      <c r="AC1900" s="48"/>
    </row>
    <row r="1901" spans="1:29">
      <c r="A1901" s="48"/>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c r="X1901" s="48"/>
      <c r="Y1901" s="48"/>
      <c r="Z1901" s="48"/>
      <c r="AA1901" s="48"/>
      <c r="AB1901" s="48"/>
      <c r="AC1901" s="48"/>
    </row>
    <row r="1902" spans="1:29">
      <c r="A1902" s="48"/>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c r="X1902" s="48"/>
      <c r="Y1902" s="48"/>
      <c r="Z1902" s="48"/>
      <c r="AA1902" s="48"/>
      <c r="AB1902" s="48"/>
      <c r="AC1902" s="48"/>
    </row>
    <row r="1903" spans="1:29">
      <c r="A1903" s="48"/>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c r="X1903" s="48"/>
      <c r="Y1903" s="48"/>
      <c r="Z1903" s="48"/>
      <c r="AA1903" s="48"/>
      <c r="AB1903" s="48"/>
      <c r="AC1903" s="48"/>
    </row>
    <row r="1904" spans="1:29">
      <c r="A1904" s="48"/>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c r="X1904" s="48"/>
      <c r="Y1904" s="48"/>
      <c r="Z1904" s="48"/>
      <c r="AA1904" s="48"/>
      <c r="AB1904" s="48"/>
      <c r="AC1904" s="48"/>
    </row>
    <row r="1905" spans="1:29">
      <c r="A1905" s="48"/>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c r="X1905" s="48"/>
      <c r="Y1905" s="48"/>
      <c r="Z1905" s="48"/>
      <c r="AA1905" s="48"/>
      <c r="AB1905" s="48"/>
      <c r="AC1905" s="48"/>
    </row>
    <row r="1906" spans="1:29">
      <c r="A1906" s="48"/>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c r="X1906" s="48"/>
      <c r="Y1906" s="48"/>
      <c r="Z1906" s="48"/>
      <c r="AA1906" s="48"/>
      <c r="AB1906" s="48"/>
      <c r="AC1906" s="48"/>
    </row>
    <row r="1907" spans="1:29">
      <c r="A1907" s="48"/>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c r="X1907" s="48"/>
      <c r="Y1907" s="48"/>
      <c r="Z1907" s="48"/>
      <c r="AA1907" s="48"/>
      <c r="AB1907" s="48"/>
      <c r="AC1907" s="48"/>
    </row>
    <row r="1908" spans="1:29">
      <c r="A1908" s="48"/>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c r="X1908" s="48"/>
      <c r="Y1908" s="48"/>
      <c r="Z1908" s="48"/>
      <c r="AA1908" s="48"/>
      <c r="AB1908" s="48"/>
      <c r="AC1908" s="48"/>
    </row>
    <row r="1909" spans="1:29">
      <c r="A1909" s="48"/>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c r="X1909" s="48"/>
      <c r="Y1909" s="48"/>
      <c r="Z1909" s="48"/>
      <c r="AA1909" s="48"/>
      <c r="AB1909" s="48"/>
      <c r="AC1909" s="48"/>
    </row>
    <row r="1910" spans="1:29">
      <c r="A1910" s="48"/>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c r="X1910" s="48"/>
      <c r="Y1910" s="48"/>
      <c r="Z1910" s="48"/>
      <c r="AA1910" s="48"/>
      <c r="AB1910" s="48"/>
      <c r="AC1910" s="48"/>
    </row>
    <row r="1911" spans="1:29">
      <c r="A1911" s="48"/>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c r="X1911" s="48"/>
      <c r="Y1911" s="48"/>
      <c r="Z1911" s="48"/>
      <c r="AA1911" s="48"/>
      <c r="AB1911" s="48"/>
      <c r="AC1911" s="48"/>
    </row>
    <row r="1912" spans="1:29">
      <c r="A1912" s="48"/>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c r="X1912" s="48"/>
      <c r="Y1912" s="48"/>
      <c r="Z1912" s="48"/>
      <c r="AA1912" s="48"/>
      <c r="AB1912" s="48"/>
      <c r="AC1912" s="48"/>
    </row>
    <row r="1913" spans="1:29">
      <c r="A1913" s="48"/>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c r="X1913" s="48"/>
      <c r="Y1913" s="48"/>
      <c r="Z1913" s="48"/>
      <c r="AA1913" s="48"/>
      <c r="AB1913" s="48"/>
      <c r="AC1913" s="48"/>
    </row>
    <row r="1914" spans="1:29">
      <c r="A1914" s="48"/>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c r="X1914" s="48"/>
      <c r="Y1914" s="48"/>
      <c r="Z1914" s="48"/>
      <c r="AA1914" s="48"/>
      <c r="AB1914" s="48"/>
      <c r="AC1914" s="48"/>
    </row>
    <row r="1915" spans="1:29">
      <c r="A1915" s="48"/>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c r="X1915" s="48"/>
      <c r="Y1915" s="48"/>
      <c r="Z1915" s="48"/>
      <c r="AA1915" s="48"/>
      <c r="AB1915" s="48"/>
      <c r="AC1915" s="48"/>
    </row>
    <row r="1916" spans="1:29">
      <c r="A1916" s="48"/>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c r="X1916" s="48"/>
      <c r="Y1916" s="48"/>
      <c r="Z1916" s="48"/>
      <c r="AA1916" s="48"/>
      <c r="AB1916" s="48"/>
      <c r="AC1916" s="48"/>
    </row>
    <row r="1917" spans="1:29">
      <c r="A1917" s="48"/>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c r="X1917" s="48"/>
      <c r="Y1917" s="48"/>
      <c r="Z1917" s="48"/>
      <c r="AA1917" s="48"/>
      <c r="AB1917" s="48"/>
      <c r="AC1917" s="48"/>
    </row>
    <row r="1918" spans="1:29">
      <c r="A1918" s="48"/>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c r="X1918" s="48"/>
      <c r="Y1918" s="48"/>
      <c r="Z1918" s="48"/>
      <c r="AA1918" s="48"/>
      <c r="AB1918" s="48"/>
      <c r="AC1918" s="48"/>
    </row>
    <row r="1919" spans="1:29">
      <c r="A1919" s="48"/>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c r="X1919" s="48"/>
      <c r="Y1919" s="48"/>
      <c r="Z1919" s="48"/>
      <c r="AA1919" s="48"/>
      <c r="AB1919" s="48"/>
      <c r="AC1919" s="48"/>
    </row>
    <row r="1920" spans="1:29">
      <c r="A1920" s="48"/>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c r="X1920" s="48"/>
      <c r="Y1920" s="48"/>
      <c r="Z1920" s="48"/>
      <c r="AA1920" s="48"/>
      <c r="AB1920" s="48"/>
      <c r="AC1920" s="48"/>
    </row>
    <row r="1921" spans="1:29">
      <c r="A1921" s="48"/>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c r="X1921" s="48"/>
      <c r="Y1921" s="48"/>
      <c r="Z1921" s="48"/>
      <c r="AA1921" s="48"/>
      <c r="AB1921" s="48"/>
      <c r="AC1921" s="48"/>
    </row>
    <row r="1922" spans="1:29">
      <c r="A1922" s="48"/>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c r="X1922" s="48"/>
      <c r="Y1922" s="48"/>
      <c r="Z1922" s="48"/>
      <c r="AA1922" s="48"/>
      <c r="AB1922" s="48"/>
      <c r="AC1922" s="48"/>
    </row>
    <row r="1923" spans="1:29">
      <c r="A1923" s="48"/>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c r="X1923" s="48"/>
      <c r="Y1923" s="48"/>
      <c r="Z1923" s="48"/>
      <c r="AA1923" s="48"/>
      <c r="AB1923" s="48"/>
      <c r="AC1923" s="48"/>
    </row>
    <row r="1924" spans="1:29">
      <c r="A1924" s="48"/>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c r="X1924" s="48"/>
      <c r="Y1924" s="48"/>
      <c r="Z1924" s="48"/>
      <c r="AA1924" s="48"/>
      <c r="AB1924" s="48"/>
      <c r="AC1924" s="48"/>
    </row>
    <row r="1925" spans="1:29">
      <c r="A1925" s="48"/>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c r="X1925" s="48"/>
      <c r="Y1925" s="48"/>
      <c r="Z1925" s="48"/>
      <c r="AA1925" s="48"/>
      <c r="AB1925" s="48"/>
      <c r="AC1925" s="48"/>
    </row>
    <row r="1926" spans="1:29">
      <c r="A1926" s="48"/>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c r="X1926" s="48"/>
      <c r="Y1926" s="48"/>
      <c r="Z1926" s="48"/>
      <c r="AA1926" s="48"/>
      <c r="AB1926" s="48"/>
      <c r="AC1926" s="48"/>
    </row>
    <row r="1927" spans="1:29">
      <c r="A1927" s="48"/>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c r="X1927" s="48"/>
      <c r="Y1927" s="48"/>
      <c r="Z1927" s="48"/>
      <c r="AA1927" s="48"/>
      <c r="AB1927" s="48"/>
      <c r="AC1927" s="48"/>
    </row>
    <row r="1928" spans="1:29">
      <c r="A1928" s="48"/>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c r="X1928" s="48"/>
      <c r="Y1928" s="48"/>
      <c r="Z1928" s="48"/>
      <c r="AA1928" s="48"/>
      <c r="AB1928" s="48"/>
      <c r="AC1928" s="48"/>
    </row>
    <row r="1929" spans="1:29">
      <c r="A1929" s="48"/>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c r="X1929" s="48"/>
      <c r="Y1929" s="48"/>
      <c r="Z1929" s="48"/>
      <c r="AA1929" s="48"/>
      <c r="AB1929" s="48"/>
      <c r="AC1929" s="48"/>
    </row>
    <row r="1930" spans="1:29">
      <c r="A1930" s="48"/>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c r="X1930" s="48"/>
      <c r="Y1930" s="48"/>
      <c r="Z1930" s="48"/>
      <c r="AA1930" s="48"/>
      <c r="AB1930" s="48"/>
      <c r="AC1930" s="48"/>
    </row>
    <row r="1931" spans="1:29">
      <c r="A1931" s="48"/>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c r="X1931" s="48"/>
      <c r="Y1931" s="48"/>
      <c r="Z1931" s="48"/>
      <c r="AA1931" s="48"/>
      <c r="AB1931" s="48"/>
      <c r="AC1931" s="48"/>
    </row>
    <row r="1932" spans="1:29">
      <c r="A1932" s="48"/>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c r="X1932" s="48"/>
      <c r="Y1932" s="48"/>
      <c r="Z1932" s="48"/>
      <c r="AA1932" s="48"/>
      <c r="AB1932" s="48"/>
      <c r="AC1932" s="48"/>
    </row>
    <row r="1933" spans="1:29">
      <c r="A1933" s="48"/>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c r="X1933" s="48"/>
      <c r="Y1933" s="48"/>
      <c r="Z1933" s="48"/>
      <c r="AA1933" s="48"/>
      <c r="AB1933" s="48"/>
      <c r="AC1933" s="48"/>
    </row>
    <row r="1934" spans="1:29">
      <c r="A1934" s="48"/>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c r="X1934" s="48"/>
      <c r="Y1934" s="48"/>
      <c r="Z1934" s="48"/>
      <c r="AA1934" s="48"/>
      <c r="AB1934" s="48"/>
      <c r="AC1934" s="48"/>
    </row>
    <row r="1935" spans="1:29">
      <c r="A1935" s="48"/>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c r="X1935" s="48"/>
      <c r="Y1935" s="48"/>
      <c r="Z1935" s="48"/>
      <c r="AA1935" s="48"/>
      <c r="AB1935" s="48"/>
      <c r="AC1935" s="48"/>
    </row>
    <row r="1936" spans="1:29">
      <c r="A1936" s="48"/>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c r="X1936" s="48"/>
      <c r="Y1936" s="48"/>
      <c r="Z1936" s="48"/>
      <c r="AA1936" s="48"/>
      <c r="AB1936" s="48"/>
      <c r="AC1936" s="48"/>
    </row>
    <row r="1937" spans="1:29">
      <c r="A1937" s="48"/>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c r="X1937" s="48"/>
      <c r="Y1937" s="48"/>
      <c r="Z1937" s="48"/>
      <c r="AA1937" s="48"/>
      <c r="AB1937" s="48"/>
      <c r="AC1937" s="48"/>
    </row>
    <row r="1938" spans="1:29">
      <c r="A1938" s="48"/>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c r="X1938" s="48"/>
      <c r="Y1938" s="48"/>
      <c r="Z1938" s="48"/>
      <c r="AA1938" s="48"/>
      <c r="AB1938" s="48"/>
      <c r="AC1938" s="48"/>
    </row>
    <row r="1939" spans="1:29">
      <c r="A1939" s="48"/>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c r="X1939" s="48"/>
      <c r="Y1939" s="48"/>
      <c r="Z1939" s="48"/>
      <c r="AA1939" s="48"/>
      <c r="AB1939" s="48"/>
      <c r="AC1939" s="48"/>
    </row>
    <row r="1940" spans="1:29">
      <c r="A1940" s="48"/>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c r="X1940" s="48"/>
      <c r="Y1940" s="48"/>
      <c r="Z1940" s="48"/>
      <c r="AA1940" s="48"/>
      <c r="AB1940" s="48"/>
      <c r="AC1940" s="48"/>
    </row>
    <row r="1941" spans="1:29">
      <c r="A1941" s="48"/>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c r="X1941" s="48"/>
      <c r="Y1941" s="48"/>
      <c r="Z1941" s="48"/>
      <c r="AA1941" s="48"/>
      <c r="AB1941" s="48"/>
      <c r="AC1941" s="48"/>
    </row>
    <row r="1942" spans="1:29">
      <c r="A1942" s="48"/>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c r="X1942" s="48"/>
      <c r="Y1942" s="48"/>
      <c r="Z1942" s="48"/>
      <c r="AA1942" s="48"/>
      <c r="AB1942" s="48"/>
      <c r="AC1942" s="48"/>
    </row>
    <row r="1943" spans="1:29">
      <c r="A1943" s="48"/>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c r="X1943" s="48"/>
      <c r="Y1943" s="48"/>
      <c r="Z1943" s="48"/>
      <c r="AA1943" s="48"/>
      <c r="AB1943" s="48"/>
      <c r="AC1943" s="48"/>
    </row>
    <row r="1944" spans="1:29">
      <c r="A1944" s="48"/>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c r="X1944" s="48"/>
      <c r="Y1944" s="48"/>
      <c r="Z1944" s="48"/>
      <c r="AA1944" s="48"/>
      <c r="AB1944" s="48"/>
      <c r="AC1944" s="48"/>
    </row>
    <row r="1945" spans="1:29">
      <c r="A1945" s="48"/>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c r="X1945" s="48"/>
      <c r="Y1945" s="48"/>
      <c r="Z1945" s="48"/>
      <c r="AA1945" s="48"/>
      <c r="AB1945" s="48"/>
      <c r="AC1945" s="48"/>
    </row>
    <row r="1946" spans="1:29">
      <c r="A1946" s="48"/>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c r="X1946" s="48"/>
      <c r="Y1946" s="48"/>
      <c r="Z1946" s="48"/>
      <c r="AA1946" s="48"/>
      <c r="AB1946" s="48"/>
      <c r="AC1946" s="48"/>
    </row>
    <row r="1947" spans="1:29">
      <c r="A1947" s="48"/>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c r="X1947" s="48"/>
      <c r="Y1947" s="48"/>
      <c r="Z1947" s="48"/>
      <c r="AA1947" s="48"/>
      <c r="AB1947" s="48"/>
      <c r="AC1947" s="48"/>
    </row>
    <row r="1948" spans="1:29">
      <c r="A1948" s="48"/>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c r="X1948" s="48"/>
      <c r="Y1948" s="48"/>
      <c r="Z1948" s="48"/>
      <c r="AA1948" s="48"/>
      <c r="AB1948" s="48"/>
      <c r="AC1948" s="48"/>
    </row>
    <row r="1949" spans="1:29">
      <c r="A1949" s="48"/>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c r="X1949" s="48"/>
      <c r="Y1949" s="48"/>
      <c r="Z1949" s="48"/>
      <c r="AA1949" s="48"/>
      <c r="AB1949" s="48"/>
      <c r="AC1949" s="48"/>
    </row>
    <row r="1950" spans="1:29">
      <c r="A1950" s="48"/>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c r="X1950" s="48"/>
      <c r="Y1950" s="48"/>
      <c r="Z1950" s="48"/>
      <c r="AA1950" s="48"/>
      <c r="AB1950" s="48"/>
      <c r="AC1950" s="48"/>
    </row>
    <row r="1951" spans="1:29">
      <c r="A1951" s="48"/>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c r="X1951" s="48"/>
      <c r="Y1951" s="48"/>
      <c r="Z1951" s="48"/>
      <c r="AA1951" s="48"/>
      <c r="AB1951" s="48"/>
      <c r="AC1951" s="48"/>
    </row>
    <row r="1952" spans="1:29">
      <c r="A1952" s="48"/>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c r="X1952" s="48"/>
      <c r="Y1952" s="48"/>
      <c r="Z1952" s="48"/>
      <c r="AA1952" s="48"/>
      <c r="AB1952" s="48"/>
      <c r="AC1952" s="48"/>
    </row>
    <row r="1953" spans="1:29">
      <c r="A1953" s="48"/>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c r="X1953" s="48"/>
      <c r="Y1953" s="48"/>
      <c r="Z1953" s="48"/>
      <c r="AA1953" s="48"/>
      <c r="AB1953" s="48"/>
      <c r="AC1953" s="48"/>
    </row>
    <row r="1954" spans="1:29">
      <c r="A1954" s="48"/>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c r="X1954" s="48"/>
      <c r="Y1954" s="48"/>
      <c r="Z1954" s="48"/>
      <c r="AA1954" s="48"/>
      <c r="AB1954" s="48"/>
      <c r="AC1954" s="48"/>
    </row>
    <row r="1955" spans="1:29">
      <c r="A1955" s="48"/>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c r="X1955" s="48"/>
      <c r="Y1955" s="48"/>
      <c r="Z1955" s="48"/>
      <c r="AA1955" s="48"/>
      <c r="AB1955" s="48"/>
      <c r="AC1955" s="48"/>
    </row>
    <row r="1956" spans="1:29">
      <c r="A1956" s="48"/>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c r="X1956" s="48"/>
      <c r="Y1956" s="48"/>
      <c r="Z1956" s="48"/>
      <c r="AA1956" s="48"/>
      <c r="AB1956" s="48"/>
      <c r="AC1956" s="48"/>
    </row>
    <row r="1957" spans="1:29">
      <c r="A1957" s="48"/>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c r="X1957" s="48"/>
      <c r="Y1957" s="48"/>
      <c r="Z1957" s="48"/>
      <c r="AA1957" s="48"/>
      <c r="AB1957" s="48"/>
      <c r="AC1957" s="48"/>
    </row>
    <row r="1958" spans="1:29">
      <c r="A1958" s="48"/>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c r="X1958" s="48"/>
      <c r="Y1958" s="48"/>
      <c r="Z1958" s="48"/>
      <c r="AA1958" s="48"/>
      <c r="AB1958" s="48"/>
      <c r="AC1958" s="48"/>
    </row>
    <row r="1959" spans="1:29">
      <c r="A1959" s="48"/>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c r="X1959" s="48"/>
      <c r="Y1959" s="48"/>
      <c r="Z1959" s="48"/>
      <c r="AA1959" s="48"/>
      <c r="AB1959" s="48"/>
      <c r="AC1959" s="48"/>
    </row>
    <row r="1960" spans="1:29">
      <c r="A1960" s="48"/>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c r="X1960" s="48"/>
      <c r="Y1960" s="48"/>
      <c r="Z1960" s="48"/>
      <c r="AA1960" s="48"/>
      <c r="AB1960" s="48"/>
      <c r="AC1960" s="48"/>
    </row>
    <row r="1961" spans="1:29">
      <c r="A1961" s="48"/>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c r="X1961" s="48"/>
      <c r="Y1961" s="48"/>
      <c r="Z1961" s="48"/>
      <c r="AA1961" s="48"/>
      <c r="AB1961" s="48"/>
      <c r="AC1961" s="48"/>
    </row>
    <row r="1962" spans="1:29">
      <c r="A1962" s="48"/>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c r="X1962" s="48"/>
      <c r="Y1962" s="48"/>
      <c r="Z1962" s="48"/>
      <c r="AA1962" s="48"/>
      <c r="AB1962" s="48"/>
      <c r="AC1962" s="48"/>
    </row>
    <row r="1963" spans="1:29">
      <c r="A1963" s="48"/>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c r="X1963" s="48"/>
      <c r="Y1963" s="48"/>
      <c r="Z1963" s="48"/>
      <c r="AA1963" s="48"/>
      <c r="AB1963" s="48"/>
      <c r="AC1963" s="48"/>
    </row>
    <row r="1964" spans="1:29">
      <c r="A1964" s="48"/>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c r="X1964" s="48"/>
      <c r="Y1964" s="48"/>
      <c r="Z1964" s="48"/>
      <c r="AA1964" s="48"/>
      <c r="AB1964" s="48"/>
      <c r="AC1964" s="48"/>
    </row>
    <row r="1965" spans="1:29">
      <c r="A1965" s="48"/>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c r="X1965" s="48"/>
      <c r="Y1965" s="48"/>
      <c r="Z1965" s="48"/>
      <c r="AA1965" s="48"/>
      <c r="AB1965" s="48"/>
      <c r="AC1965" s="48"/>
    </row>
    <row r="1966" spans="1:29">
      <c r="A1966" s="48"/>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c r="X1966" s="48"/>
      <c r="Y1966" s="48"/>
      <c r="Z1966" s="48"/>
      <c r="AA1966" s="48"/>
      <c r="AB1966" s="48"/>
      <c r="AC1966" s="48"/>
    </row>
    <row r="1967" spans="1:29">
      <c r="A1967" s="48"/>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c r="X1967" s="48"/>
      <c r="Y1967" s="48"/>
      <c r="Z1967" s="48"/>
      <c r="AA1967" s="48"/>
      <c r="AB1967" s="48"/>
      <c r="AC1967" s="48"/>
    </row>
    <row r="1968" spans="1:29">
      <c r="A1968" s="48"/>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c r="X1968" s="48"/>
      <c r="Y1968" s="48"/>
      <c r="Z1968" s="48"/>
      <c r="AA1968" s="48"/>
      <c r="AB1968" s="48"/>
      <c r="AC1968" s="48"/>
    </row>
    <row r="1969" spans="1:29">
      <c r="A1969" s="48"/>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c r="X1969" s="48"/>
      <c r="Y1969" s="48"/>
      <c r="Z1969" s="48"/>
      <c r="AA1969" s="48"/>
      <c r="AB1969" s="48"/>
      <c r="AC1969" s="48"/>
    </row>
    <row r="1970" spans="1:29">
      <c r="A1970" s="48"/>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c r="X1970" s="48"/>
      <c r="Y1970" s="48"/>
      <c r="Z1970" s="48"/>
      <c r="AA1970" s="48"/>
      <c r="AB1970" s="48"/>
      <c r="AC1970" s="48"/>
    </row>
    <row r="1971" spans="1:29">
      <c r="A1971" s="48"/>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c r="X1971" s="48"/>
      <c r="Y1971" s="48"/>
      <c r="Z1971" s="48"/>
      <c r="AA1971" s="48"/>
      <c r="AB1971" s="48"/>
      <c r="AC1971" s="48"/>
    </row>
    <row r="1972" spans="1:29">
      <c r="A1972" s="48"/>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c r="X1972" s="48"/>
      <c r="Y1972" s="48"/>
      <c r="Z1972" s="48"/>
      <c r="AA1972" s="48"/>
      <c r="AB1972" s="48"/>
      <c r="AC1972" s="48"/>
    </row>
    <row r="1973" spans="1:29">
      <c r="A1973" s="48"/>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c r="X1973" s="48"/>
      <c r="Y1973" s="48"/>
      <c r="Z1973" s="48"/>
      <c r="AA1973" s="48"/>
      <c r="AB1973" s="48"/>
      <c r="AC1973" s="48"/>
    </row>
    <row r="1974" spans="1:29">
      <c r="A1974" s="48"/>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c r="X1974" s="48"/>
      <c r="Y1974" s="48"/>
      <c r="Z1974" s="48"/>
      <c r="AA1974" s="48"/>
      <c r="AB1974" s="48"/>
      <c r="AC1974" s="48"/>
    </row>
    <row r="1975" spans="1:29">
      <c r="A1975" s="48"/>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c r="X1975" s="48"/>
      <c r="Y1975" s="48"/>
      <c r="Z1975" s="48"/>
      <c r="AA1975" s="48"/>
      <c r="AB1975" s="48"/>
      <c r="AC1975" s="48"/>
    </row>
    <row r="1976" spans="1:29">
      <c r="A1976" s="48"/>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c r="X1976" s="48"/>
      <c r="Y1976" s="48"/>
      <c r="Z1976" s="48"/>
      <c r="AA1976" s="48"/>
      <c r="AB1976" s="48"/>
      <c r="AC1976" s="48"/>
    </row>
    <row r="1977" spans="1:29">
      <c r="A1977" s="48"/>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c r="X1977" s="48"/>
      <c r="Y1977" s="48"/>
      <c r="Z1977" s="48"/>
      <c r="AA1977" s="48"/>
      <c r="AB1977" s="48"/>
      <c r="AC1977" s="48"/>
    </row>
    <row r="1978" spans="1:29">
      <c r="A1978" s="48"/>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c r="X1978" s="48"/>
      <c r="Y1978" s="48"/>
      <c r="Z1978" s="48"/>
      <c r="AA1978" s="48"/>
      <c r="AB1978" s="48"/>
      <c r="AC1978" s="48"/>
    </row>
    <row r="1979" spans="1:29">
      <c r="A1979" s="48"/>
      <c r="B1979" s="48"/>
      <c r="C1979" s="48"/>
      <c r="D1979" s="48"/>
      <c r="E1979" s="48"/>
      <c r="F1979" s="48"/>
      <c r="G1979" s="48"/>
      <c r="H1979" s="48"/>
      <c r="I1979" s="48"/>
      <c r="J1979" s="48"/>
      <c r="K1979" s="48"/>
      <c r="L1979" s="48"/>
      <c r="M1979" s="48"/>
      <c r="N1979" s="48"/>
      <c r="O1979" s="48"/>
      <c r="P1979" s="48"/>
      <c r="Q1979" s="48"/>
      <c r="R1979" s="48"/>
      <c r="S1979" s="48"/>
      <c r="T1979" s="48"/>
      <c r="U1979" s="48"/>
      <c r="V1979" s="48"/>
      <c r="W1979" s="48"/>
      <c r="X1979" s="48"/>
      <c r="Y1979" s="48"/>
      <c r="Z1979" s="48"/>
      <c r="AA1979" s="48"/>
      <c r="AB1979" s="48"/>
      <c r="AC1979" s="48"/>
    </row>
    <row r="1980" spans="1:29">
      <c r="A1980" s="48"/>
      <c r="B1980" s="48"/>
      <c r="C1980" s="48"/>
      <c r="D1980" s="48"/>
      <c r="E1980" s="48"/>
      <c r="F1980" s="48"/>
      <c r="G1980" s="48"/>
      <c r="H1980" s="48"/>
      <c r="I1980" s="48"/>
      <c r="J1980" s="48"/>
      <c r="K1980" s="48"/>
      <c r="L1980" s="48"/>
      <c r="M1980" s="48"/>
      <c r="N1980" s="48"/>
      <c r="O1980" s="48"/>
      <c r="P1980" s="48"/>
      <c r="Q1980" s="48"/>
      <c r="R1980" s="48"/>
      <c r="S1980" s="48"/>
      <c r="T1980" s="48"/>
      <c r="U1980" s="48"/>
      <c r="V1980" s="48"/>
      <c r="W1980" s="48"/>
      <c r="X1980" s="48"/>
      <c r="Y1980" s="48"/>
      <c r="Z1980" s="48"/>
      <c r="AA1980" s="48"/>
      <c r="AB1980" s="48"/>
      <c r="AC1980" s="48"/>
    </row>
    <row r="1981" spans="1:29">
      <c r="A1981" s="48"/>
      <c r="B1981" s="48"/>
      <c r="C1981" s="48"/>
      <c r="D1981" s="48"/>
      <c r="E1981" s="48"/>
      <c r="F1981" s="48"/>
      <c r="G1981" s="48"/>
      <c r="H1981" s="48"/>
      <c r="I1981" s="48"/>
      <c r="J1981" s="48"/>
      <c r="K1981" s="48"/>
      <c r="L1981" s="48"/>
      <c r="M1981" s="48"/>
      <c r="N1981" s="48"/>
      <c r="O1981" s="48"/>
      <c r="P1981" s="48"/>
      <c r="Q1981" s="48"/>
      <c r="R1981" s="48"/>
      <c r="S1981" s="48"/>
      <c r="T1981" s="48"/>
      <c r="U1981" s="48"/>
      <c r="V1981" s="48"/>
      <c r="W1981" s="48"/>
      <c r="X1981" s="48"/>
      <c r="Y1981" s="48"/>
      <c r="Z1981" s="48"/>
      <c r="AA1981" s="48"/>
      <c r="AB1981" s="48"/>
      <c r="AC1981" s="48"/>
    </row>
    <row r="1982" spans="1:29">
      <c r="A1982" s="48"/>
      <c r="B1982" s="48"/>
      <c r="C1982" s="48"/>
      <c r="D1982" s="48"/>
      <c r="E1982" s="48"/>
      <c r="F1982" s="48"/>
      <c r="G1982" s="48"/>
      <c r="H1982" s="48"/>
      <c r="I1982" s="48"/>
      <c r="J1982" s="48"/>
      <c r="K1982" s="48"/>
      <c r="L1982" s="48"/>
      <c r="M1982" s="48"/>
      <c r="N1982" s="48"/>
      <c r="O1982" s="48"/>
      <c r="P1982" s="48"/>
      <c r="Q1982" s="48"/>
      <c r="R1982" s="48"/>
      <c r="S1982" s="48"/>
      <c r="T1982" s="48"/>
      <c r="U1982" s="48"/>
      <c r="V1982" s="48"/>
      <c r="W1982" s="48"/>
      <c r="X1982" s="48"/>
      <c r="Y1982" s="48"/>
      <c r="Z1982" s="48"/>
      <c r="AA1982" s="48"/>
      <c r="AB1982" s="48"/>
      <c r="AC1982" s="48"/>
    </row>
    <row r="1983" spans="1:29">
      <c r="A1983" s="48"/>
      <c r="B1983" s="48"/>
      <c r="C1983" s="48"/>
      <c r="D1983" s="48"/>
      <c r="E1983" s="48"/>
      <c r="F1983" s="48"/>
      <c r="G1983" s="48"/>
      <c r="H1983" s="48"/>
      <c r="I1983" s="48"/>
      <c r="J1983" s="48"/>
      <c r="K1983" s="48"/>
      <c r="L1983" s="48"/>
      <c r="M1983" s="48"/>
      <c r="N1983" s="48"/>
      <c r="O1983" s="48"/>
      <c r="P1983" s="48"/>
      <c r="Q1983" s="48"/>
      <c r="R1983" s="48"/>
      <c r="S1983" s="48"/>
      <c r="T1983" s="48"/>
      <c r="U1983" s="48"/>
      <c r="V1983" s="48"/>
      <c r="W1983" s="48"/>
      <c r="X1983" s="48"/>
      <c r="Y1983" s="48"/>
      <c r="Z1983" s="48"/>
      <c r="AA1983" s="48"/>
      <c r="AB1983" s="48"/>
      <c r="AC1983" s="48"/>
    </row>
    <row r="1984" spans="1:29">
      <c r="A1984" s="48"/>
      <c r="B1984" s="48"/>
      <c r="C1984" s="48"/>
      <c r="D1984" s="48"/>
      <c r="E1984" s="48"/>
      <c r="F1984" s="48"/>
      <c r="G1984" s="48"/>
      <c r="H1984" s="48"/>
      <c r="I1984" s="48"/>
      <c r="J1984" s="48"/>
      <c r="K1984" s="48"/>
      <c r="L1984" s="48"/>
      <c r="M1984" s="48"/>
      <c r="N1984" s="48"/>
      <c r="O1984" s="48"/>
      <c r="P1984" s="48"/>
      <c r="Q1984" s="48"/>
      <c r="R1984" s="48"/>
      <c r="S1984" s="48"/>
      <c r="T1984" s="48"/>
      <c r="U1984" s="48"/>
      <c r="V1984" s="48"/>
      <c r="W1984" s="48"/>
      <c r="X1984" s="48"/>
      <c r="Y1984" s="48"/>
      <c r="Z1984" s="48"/>
      <c r="AA1984" s="48"/>
      <c r="AB1984" s="48"/>
      <c r="AC1984" s="48"/>
    </row>
    <row r="1985" spans="1:29">
      <c r="A1985" s="48"/>
      <c r="B1985" s="48"/>
      <c r="C1985" s="48"/>
      <c r="D1985" s="48"/>
      <c r="E1985" s="48"/>
      <c r="F1985" s="48"/>
      <c r="G1985" s="48"/>
      <c r="H1985" s="48"/>
      <c r="I1985" s="48"/>
      <c r="J1985" s="48"/>
      <c r="K1985" s="48"/>
      <c r="L1985" s="48"/>
      <c r="M1985" s="48"/>
      <c r="N1985" s="48"/>
      <c r="O1985" s="48"/>
      <c r="P1985" s="48"/>
      <c r="Q1985" s="48"/>
      <c r="R1985" s="48"/>
      <c r="S1985" s="48"/>
      <c r="T1985" s="48"/>
      <c r="U1985" s="48"/>
      <c r="V1985" s="48"/>
      <c r="W1985" s="48"/>
      <c r="X1985" s="48"/>
      <c r="Y1985" s="48"/>
      <c r="Z1985" s="48"/>
      <c r="AA1985" s="48"/>
      <c r="AB1985" s="48"/>
      <c r="AC1985" s="48"/>
    </row>
    <row r="1986" spans="1:29">
      <c r="A1986" s="48"/>
      <c r="B1986" s="48"/>
      <c r="C1986" s="48"/>
      <c r="D1986" s="48"/>
      <c r="E1986" s="48"/>
      <c r="F1986" s="48"/>
      <c r="G1986" s="48"/>
      <c r="H1986" s="48"/>
      <c r="I1986" s="48"/>
      <c r="J1986" s="48"/>
      <c r="K1986" s="48"/>
      <c r="L1986" s="48"/>
      <c r="M1986" s="48"/>
      <c r="N1986" s="48"/>
      <c r="O1986" s="48"/>
      <c r="P1986" s="48"/>
      <c r="Q1986" s="48"/>
      <c r="R1986" s="48"/>
      <c r="S1986" s="48"/>
      <c r="T1986" s="48"/>
      <c r="U1986" s="48"/>
      <c r="V1986" s="48"/>
      <c r="W1986" s="48"/>
      <c r="X1986" s="48"/>
      <c r="Y1986" s="48"/>
      <c r="Z1986" s="48"/>
      <c r="AA1986" s="48"/>
      <c r="AB1986" s="48"/>
      <c r="AC1986" s="48"/>
    </row>
    <row r="1987" spans="1:29">
      <c r="A1987" s="48"/>
      <c r="B1987" s="48"/>
      <c r="C1987" s="48"/>
      <c r="D1987" s="48"/>
      <c r="E1987" s="48"/>
      <c r="F1987" s="48"/>
      <c r="G1987" s="48"/>
      <c r="H1987" s="48"/>
      <c r="I1987" s="48"/>
      <c r="J1987" s="48"/>
      <c r="K1987" s="48"/>
      <c r="L1987" s="48"/>
      <c r="M1987" s="48"/>
      <c r="N1987" s="48"/>
      <c r="O1987" s="48"/>
      <c r="P1987" s="48"/>
      <c r="Q1987" s="48"/>
      <c r="R1987" s="48"/>
      <c r="S1987" s="48"/>
      <c r="T1987" s="48"/>
      <c r="U1987" s="48"/>
      <c r="V1987" s="48"/>
      <c r="W1987" s="48"/>
      <c r="X1987" s="48"/>
      <c r="Y1987" s="48"/>
      <c r="Z1987" s="48"/>
      <c r="AA1987" s="48"/>
      <c r="AB1987" s="48"/>
      <c r="AC1987" s="48"/>
    </row>
    <row r="1988" spans="1:29">
      <c r="A1988" s="48"/>
      <c r="B1988" s="48"/>
      <c r="C1988" s="48"/>
      <c r="D1988" s="48"/>
      <c r="E1988" s="48"/>
      <c r="F1988" s="48"/>
      <c r="G1988" s="48"/>
      <c r="H1988" s="48"/>
      <c r="I1988" s="48"/>
      <c r="J1988" s="48"/>
      <c r="K1988" s="48"/>
      <c r="L1988" s="48"/>
      <c r="M1988" s="48"/>
      <c r="N1988" s="48"/>
      <c r="O1988" s="48"/>
      <c r="P1988" s="48"/>
      <c r="Q1988" s="48"/>
      <c r="R1988" s="48"/>
      <c r="S1988" s="48"/>
      <c r="T1988" s="48"/>
      <c r="U1988" s="48"/>
      <c r="V1988" s="48"/>
      <c r="W1988" s="48"/>
      <c r="X1988" s="48"/>
      <c r="Y1988" s="48"/>
      <c r="Z1988" s="48"/>
      <c r="AA1988" s="48"/>
      <c r="AB1988" s="48"/>
      <c r="AC1988" s="48"/>
    </row>
    <row r="1989" spans="1:29">
      <c r="A1989" s="48"/>
      <c r="B1989" s="48"/>
      <c r="C1989" s="48"/>
      <c r="D1989" s="48"/>
      <c r="E1989" s="48"/>
      <c r="F1989" s="48"/>
      <c r="G1989" s="48"/>
      <c r="H1989" s="48"/>
      <c r="I1989" s="48"/>
      <c r="J1989" s="48"/>
      <c r="K1989" s="48"/>
      <c r="L1989" s="48"/>
      <c r="M1989" s="48"/>
      <c r="N1989" s="48"/>
      <c r="O1989" s="48"/>
      <c r="P1989" s="48"/>
      <c r="Q1989" s="48"/>
      <c r="R1989" s="48"/>
      <c r="S1989" s="48"/>
      <c r="T1989" s="48"/>
      <c r="U1989" s="48"/>
      <c r="V1989" s="48"/>
      <c r="W1989" s="48"/>
      <c r="X1989" s="48"/>
      <c r="Y1989" s="48"/>
      <c r="Z1989" s="48"/>
      <c r="AA1989" s="48"/>
      <c r="AB1989" s="48"/>
      <c r="AC1989" s="48"/>
    </row>
    <row r="1990" spans="1:29">
      <c r="A1990" s="48"/>
      <c r="B1990" s="48"/>
      <c r="C1990" s="48"/>
      <c r="D1990" s="48"/>
      <c r="E1990" s="48"/>
      <c r="F1990" s="48"/>
      <c r="G1990" s="48"/>
      <c r="H1990" s="48"/>
      <c r="I1990" s="48"/>
      <c r="J1990" s="48"/>
      <c r="K1990" s="48"/>
      <c r="L1990" s="48"/>
      <c r="M1990" s="48"/>
      <c r="N1990" s="48"/>
      <c r="O1990" s="48"/>
      <c r="P1990" s="48"/>
      <c r="Q1990" s="48"/>
      <c r="R1990" s="48"/>
      <c r="S1990" s="48"/>
      <c r="T1990" s="48"/>
      <c r="U1990" s="48"/>
      <c r="V1990" s="48"/>
      <c r="W1990" s="48"/>
      <c r="X1990" s="48"/>
      <c r="Y1990" s="48"/>
      <c r="Z1990" s="48"/>
      <c r="AA1990" s="48"/>
      <c r="AB1990" s="48"/>
      <c r="AC1990" s="48"/>
    </row>
    <row r="1991" spans="1:29">
      <c r="A1991" s="48"/>
      <c r="B1991" s="48"/>
      <c r="C1991" s="48"/>
      <c r="D1991" s="48"/>
      <c r="E1991" s="48"/>
      <c r="F1991" s="48"/>
      <c r="G1991" s="48"/>
      <c r="H1991" s="48"/>
      <c r="I1991" s="48"/>
      <c r="J1991" s="48"/>
      <c r="K1991" s="48"/>
      <c r="L1991" s="48"/>
      <c r="M1991" s="48"/>
      <c r="N1991" s="48"/>
      <c r="O1991" s="48"/>
      <c r="P1991" s="48"/>
      <c r="Q1991" s="48"/>
      <c r="R1991" s="48"/>
      <c r="S1991" s="48"/>
      <c r="T1991" s="48"/>
      <c r="U1991" s="48"/>
      <c r="V1991" s="48"/>
      <c r="W1991" s="48"/>
      <c r="X1991" s="48"/>
      <c r="Y1991" s="48"/>
      <c r="Z1991" s="48"/>
      <c r="AA1991" s="48"/>
      <c r="AB1991" s="48"/>
      <c r="AC1991" s="48"/>
    </row>
    <row r="1992" spans="1:29">
      <c r="A1992" s="48"/>
      <c r="B1992" s="48"/>
      <c r="C1992" s="48"/>
      <c r="D1992" s="48"/>
      <c r="E1992" s="48"/>
      <c r="F1992" s="48"/>
      <c r="G1992" s="48"/>
      <c r="H1992" s="48"/>
      <c r="I1992" s="48"/>
      <c r="J1992" s="48"/>
      <c r="K1992" s="48"/>
      <c r="L1992" s="48"/>
      <c r="M1992" s="48"/>
      <c r="N1992" s="48"/>
      <c r="O1992" s="48"/>
      <c r="P1992" s="48"/>
      <c r="Q1992" s="48"/>
      <c r="R1992" s="48"/>
      <c r="S1992" s="48"/>
      <c r="T1992" s="48"/>
      <c r="U1992" s="48"/>
      <c r="V1992" s="48"/>
      <c r="W1992" s="48"/>
      <c r="X1992" s="48"/>
      <c r="Y1992" s="48"/>
      <c r="Z1992" s="48"/>
      <c r="AA1992" s="48"/>
      <c r="AB1992" s="48"/>
      <c r="AC1992" s="48"/>
    </row>
    <row r="1993" spans="1:29">
      <c r="A1993" s="48"/>
      <c r="B1993" s="48"/>
      <c r="C1993" s="48"/>
      <c r="D1993" s="48"/>
      <c r="E1993" s="48"/>
      <c r="F1993" s="48"/>
      <c r="G1993" s="48"/>
      <c r="H1993" s="48"/>
      <c r="I1993" s="48"/>
      <c r="J1993" s="48"/>
      <c r="K1993" s="48"/>
      <c r="L1993" s="48"/>
      <c r="M1993" s="48"/>
      <c r="N1993" s="48"/>
      <c r="O1993" s="48"/>
      <c r="P1993" s="48"/>
      <c r="Q1993" s="48"/>
      <c r="R1993" s="48"/>
      <c r="S1993" s="48"/>
      <c r="T1993" s="48"/>
      <c r="U1993" s="48"/>
      <c r="V1993" s="48"/>
      <c r="W1993" s="48"/>
      <c r="X1993" s="48"/>
      <c r="Y1993" s="48"/>
      <c r="Z1993" s="48"/>
      <c r="AA1993" s="48"/>
      <c r="AB1993" s="48"/>
      <c r="AC1993" s="48"/>
    </row>
    <row r="1994" spans="1:29">
      <c r="A1994" s="48"/>
      <c r="B1994" s="48"/>
      <c r="C1994" s="48"/>
      <c r="D1994" s="48"/>
      <c r="E1994" s="48"/>
      <c r="F1994" s="48"/>
      <c r="G1994" s="48"/>
      <c r="H1994" s="48"/>
      <c r="I1994" s="48"/>
      <c r="J1994" s="48"/>
      <c r="K1994" s="48"/>
      <c r="L1994" s="48"/>
      <c r="M1994" s="48"/>
      <c r="N1994" s="48"/>
      <c r="O1994" s="48"/>
      <c r="P1994" s="48"/>
      <c r="Q1994" s="48"/>
      <c r="R1994" s="48"/>
      <c r="S1994" s="48"/>
      <c r="T1994" s="48"/>
      <c r="U1994" s="48"/>
      <c r="V1994" s="48"/>
      <c r="W1994" s="48"/>
      <c r="X1994" s="48"/>
      <c r="Y1994" s="48"/>
      <c r="Z1994" s="48"/>
      <c r="AA1994" s="48"/>
      <c r="AB1994" s="48"/>
      <c r="AC1994" s="48"/>
    </row>
    <row r="1995" spans="1:29">
      <c r="A1995" s="48"/>
      <c r="B1995" s="48"/>
      <c r="C1995" s="48"/>
      <c r="D1995" s="48"/>
      <c r="E1995" s="48"/>
      <c r="F1995" s="48"/>
      <c r="G1995" s="48"/>
      <c r="H1995" s="48"/>
      <c r="I1995" s="48"/>
      <c r="J1995" s="48"/>
      <c r="K1995" s="48"/>
      <c r="L1995" s="48"/>
      <c r="M1995" s="48"/>
      <c r="N1995" s="48"/>
      <c r="O1995" s="48"/>
      <c r="P1995" s="48"/>
      <c r="Q1995" s="48"/>
      <c r="R1995" s="48"/>
      <c r="S1995" s="48"/>
      <c r="T1995" s="48"/>
      <c r="U1995" s="48"/>
      <c r="V1995" s="48"/>
      <c r="W1995" s="48"/>
      <c r="X1995" s="48"/>
      <c r="Y1995" s="48"/>
      <c r="Z1995" s="48"/>
      <c r="AA1995" s="48"/>
      <c r="AB1995" s="48"/>
      <c r="AC1995" s="48"/>
    </row>
    <row r="1996" spans="1:29">
      <c r="A1996" s="48"/>
      <c r="B1996" s="48"/>
      <c r="C1996" s="48"/>
      <c r="D1996" s="48"/>
      <c r="E1996" s="48"/>
      <c r="F1996" s="48"/>
      <c r="G1996" s="48"/>
      <c r="H1996" s="48"/>
      <c r="I1996" s="48"/>
      <c r="J1996" s="48"/>
      <c r="K1996" s="48"/>
      <c r="L1996" s="48"/>
      <c r="M1996" s="48"/>
      <c r="N1996" s="48"/>
      <c r="O1996" s="48"/>
      <c r="P1996" s="48"/>
      <c r="Q1996" s="48"/>
      <c r="R1996" s="48"/>
      <c r="S1996" s="48"/>
      <c r="T1996" s="48"/>
      <c r="U1996" s="48"/>
      <c r="V1996" s="48"/>
      <c r="W1996" s="48"/>
      <c r="X1996" s="48"/>
      <c r="Y1996" s="48"/>
      <c r="Z1996" s="48"/>
      <c r="AA1996" s="48"/>
      <c r="AB1996" s="48"/>
      <c r="AC1996" s="48"/>
    </row>
    <row r="1997" spans="1:29">
      <c r="A1997" s="48"/>
      <c r="B1997" s="48"/>
      <c r="C1997" s="48"/>
      <c r="D1997" s="48"/>
      <c r="E1997" s="48"/>
      <c r="F1997" s="48"/>
      <c r="G1997" s="48"/>
      <c r="H1997" s="48"/>
      <c r="I1997" s="48"/>
      <c r="J1997" s="48"/>
      <c r="K1997" s="48"/>
      <c r="L1997" s="48"/>
      <c r="M1997" s="48"/>
      <c r="N1997" s="48"/>
      <c r="O1997" s="48"/>
      <c r="P1997" s="48"/>
      <c r="Q1997" s="48"/>
      <c r="R1997" s="48"/>
      <c r="S1997" s="48"/>
      <c r="T1997" s="48"/>
      <c r="U1997" s="48"/>
      <c r="V1997" s="48"/>
      <c r="W1997" s="48"/>
      <c r="X1997" s="48"/>
      <c r="Y1997" s="48"/>
      <c r="Z1997" s="48"/>
      <c r="AA1997" s="48"/>
      <c r="AB1997" s="48"/>
      <c r="AC1997" s="48"/>
    </row>
    <row r="1998" spans="1:29">
      <c r="A1998" s="48"/>
      <c r="B1998" s="48"/>
      <c r="C1998" s="48"/>
      <c r="D1998" s="48"/>
      <c r="E1998" s="48"/>
      <c r="F1998" s="48"/>
      <c r="G1998" s="48"/>
      <c r="H1998" s="48"/>
      <c r="I1998" s="48"/>
      <c r="J1998" s="48"/>
      <c r="K1998" s="48"/>
      <c r="L1998" s="48"/>
      <c r="M1998" s="48"/>
      <c r="N1998" s="48"/>
      <c r="O1998" s="48"/>
      <c r="P1998" s="48"/>
      <c r="Q1998" s="48"/>
      <c r="R1998" s="48"/>
      <c r="S1998" s="48"/>
      <c r="T1998" s="48"/>
      <c r="U1998" s="48"/>
      <c r="V1998" s="48"/>
      <c r="W1998" s="48"/>
      <c r="X1998" s="48"/>
      <c r="Y1998" s="48"/>
      <c r="Z1998" s="48"/>
      <c r="AA1998" s="48"/>
      <c r="AB1998" s="48"/>
      <c r="AC1998" s="48"/>
    </row>
    <row r="1999" spans="1:29">
      <c r="A1999" s="48"/>
      <c r="B1999" s="48"/>
      <c r="C1999" s="48"/>
      <c r="D1999" s="48"/>
      <c r="E1999" s="48"/>
      <c r="F1999" s="48"/>
      <c r="G1999" s="48"/>
      <c r="H1999" s="48"/>
      <c r="I1999" s="48"/>
      <c r="J1999" s="48"/>
      <c r="K1999" s="48"/>
      <c r="L1999" s="48"/>
      <c r="M1999" s="48"/>
      <c r="N1999" s="48"/>
      <c r="O1999" s="48"/>
      <c r="P1999" s="48"/>
      <c r="Q1999" s="48"/>
      <c r="R1999" s="48"/>
      <c r="S1999" s="48"/>
      <c r="T1999" s="48"/>
      <c r="U1999" s="48"/>
      <c r="V1999" s="48"/>
      <c r="W1999" s="48"/>
      <c r="X1999" s="48"/>
      <c r="Y1999" s="48"/>
      <c r="Z1999" s="48"/>
      <c r="AA1999" s="48"/>
      <c r="AB1999" s="48"/>
      <c r="AC1999" s="48"/>
    </row>
    <row r="2000" spans="1:29">
      <c r="A2000" s="48"/>
      <c r="B2000" s="48"/>
      <c r="C2000" s="48"/>
      <c r="D2000" s="48"/>
      <c r="E2000" s="48"/>
      <c r="F2000" s="48"/>
      <c r="G2000" s="48"/>
      <c r="H2000" s="48"/>
      <c r="I2000" s="48"/>
      <c r="J2000" s="48"/>
      <c r="K2000" s="48"/>
      <c r="L2000" s="48"/>
      <c r="M2000" s="48"/>
      <c r="N2000" s="48"/>
      <c r="O2000" s="48"/>
      <c r="P2000" s="48"/>
      <c r="Q2000" s="48"/>
      <c r="R2000" s="48"/>
      <c r="S2000" s="48"/>
      <c r="T2000" s="48"/>
      <c r="U2000" s="48"/>
      <c r="V2000" s="48"/>
      <c r="W2000" s="48"/>
      <c r="X2000" s="48"/>
      <c r="Y2000" s="48"/>
      <c r="Z2000" s="48"/>
      <c r="AA2000" s="48"/>
      <c r="AB2000" s="48"/>
      <c r="AC2000" s="48"/>
    </row>
    <row r="2001" spans="1:29">
      <c r="A2001" s="48"/>
      <c r="B2001" s="48"/>
      <c r="C2001" s="48"/>
      <c r="D2001" s="48"/>
      <c r="E2001" s="48"/>
      <c r="F2001" s="48"/>
      <c r="G2001" s="48"/>
      <c r="H2001" s="48"/>
      <c r="I2001" s="48"/>
      <c r="J2001" s="48"/>
      <c r="K2001" s="48"/>
      <c r="L2001" s="48"/>
      <c r="M2001" s="48"/>
      <c r="N2001" s="48"/>
      <c r="O2001" s="48"/>
      <c r="P2001" s="48"/>
      <c r="Q2001" s="48"/>
      <c r="R2001" s="48"/>
      <c r="S2001" s="48"/>
      <c r="T2001" s="48"/>
      <c r="U2001" s="48"/>
      <c r="V2001" s="48"/>
      <c r="W2001" s="48"/>
      <c r="X2001" s="48"/>
      <c r="Y2001" s="48"/>
      <c r="Z2001" s="48"/>
      <c r="AA2001" s="48"/>
      <c r="AB2001" s="48"/>
      <c r="AC2001" s="48"/>
    </row>
    <row r="2002" spans="1:29">
      <c r="A2002" s="48"/>
      <c r="B2002" s="48"/>
      <c r="C2002" s="48"/>
      <c r="D2002" s="48"/>
      <c r="E2002" s="48"/>
      <c r="F2002" s="48"/>
      <c r="G2002" s="48"/>
      <c r="H2002" s="48"/>
      <c r="I2002" s="48"/>
      <c r="J2002" s="48"/>
      <c r="K2002" s="48"/>
      <c r="L2002" s="48"/>
      <c r="M2002" s="48"/>
      <c r="N2002" s="48"/>
      <c r="O2002" s="48"/>
      <c r="P2002" s="48"/>
      <c r="Q2002" s="48"/>
      <c r="R2002" s="48"/>
      <c r="S2002" s="48"/>
      <c r="T2002" s="48"/>
      <c r="U2002" s="48"/>
      <c r="V2002" s="48"/>
      <c r="W2002" s="48"/>
      <c r="X2002" s="48"/>
      <c r="Y2002" s="48"/>
      <c r="Z2002" s="48"/>
      <c r="AA2002" s="48"/>
      <c r="AB2002" s="48"/>
      <c r="AC2002" s="48"/>
    </row>
    <row r="2003" spans="1:29">
      <c r="A2003" s="48"/>
      <c r="B2003" s="48"/>
      <c r="C2003" s="48"/>
      <c r="D2003" s="48"/>
      <c r="E2003" s="48"/>
      <c r="F2003" s="48"/>
      <c r="G2003" s="48"/>
      <c r="H2003" s="48"/>
      <c r="I2003" s="48"/>
      <c r="J2003" s="48"/>
      <c r="K2003" s="48"/>
      <c r="L2003" s="48"/>
      <c r="M2003" s="48"/>
      <c r="N2003" s="48"/>
      <c r="O2003" s="48"/>
      <c r="P2003" s="48"/>
      <c r="Q2003" s="48"/>
      <c r="R2003" s="48"/>
      <c r="S2003" s="48"/>
      <c r="T2003" s="48"/>
      <c r="U2003" s="48"/>
      <c r="V2003" s="48"/>
      <c r="W2003" s="48"/>
      <c r="X2003" s="48"/>
      <c r="Y2003" s="48"/>
      <c r="Z2003" s="48"/>
      <c r="AA2003" s="48"/>
      <c r="AB2003" s="48"/>
      <c r="AC2003" s="48"/>
    </row>
    <row r="2004" spans="1:29">
      <c r="A2004" s="48"/>
      <c r="B2004" s="48"/>
      <c r="C2004" s="48"/>
      <c r="D2004" s="48"/>
      <c r="E2004" s="48"/>
      <c r="F2004" s="48"/>
      <c r="G2004" s="48"/>
      <c r="H2004" s="48"/>
      <c r="I2004" s="48"/>
      <c r="J2004" s="48"/>
      <c r="K2004" s="48"/>
      <c r="L2004" s="48"/>
      <c r="M2004" s="48"/>
      <c r="N2004" s="48"/>
      <c r="O2004" s="48"/>
      <c r="P2004" s="48"/>
      <c r="Q2004" s="48"/>
      <c r="R2004" s="48"/>
      <c r="S2004" s="48"/>
      <c r="T2004" s="48"/>
      <c r="U2004" s="48"/>
      <c r="V2004" s="48"/>
      <c r="W2004" s="48"/>
      <c r="X2004" s="48"/>
      <c r="Y2004" s="48"/>
      <c r="Z2004" s="48"/>
      <c r="AA2004" s="48"/>
      <c r="AB2004" s="48"/>
      <c r="AC2004" s="48"/>
    </row>
    <row r="2005" spans="1:29">
      <c r="A2005" s="48"/>
      <c r="B2005" s="48"/>
      <c r="C2005" s="48"/>
      <c r="D2005" s="48"/>
      <c r="E2005" s="48"/>
      <c r="F2005" s="48"/>
      <c r="G2005" s="48"/>
      <c r="H2005" s="48"/>
      <c r="I2005" s="48"/>
      <c r="J2005" s="48"/>
      <c r="K2005" s="48"/>
      <c r="L2005" s="48"/>
      <c r="M2005" s="48"/>
      <c r="N2005" s="48"/>
      <c r="O2005" s="48"/>
      <c r="P2005" s="48"/>
      <c r="Q2005" s="48"/>
      <c r="R2005" s="48"/>
      <c r="S2005" s="48"/>
      <c r="T2005" s="48"/>
      <c r="U2005" s="48"/>
      <c r="V2005" s="48"/>
      <c r="W2005" s="48"/>
      <c r="X2005" s="48"/>
      <c r="Y2005" s="48"/>
      <c r="Z2005" s="48"/>
      <c r="AA2005" s="48"/>
      <c r="AB2005" s="48"/>
      <c r="AC2005" s="48"/>
    </row>
    <row r="2006" spans="1:29">
      <c r="A2006" s="48"/>
      <c r="B2006" s="48"/>
      <c r="C2006" s="48"/>
      <c r="D2006" s="48"/>
      <c r="E2006" s="48"/>
      <c r="F2006" s="48"/>
      <c r="G2006" s="48"/>
      <c r="H2006" s="48"/>
      <c r="I2006" s="48"/>
      <c r="J2006" s="48"/>
      <c r="K2006" s="48"/>
      <c r="L2006" s="48"/>
      <c r="M2006" s="48"/>
      <c r="N2006" s="48"/>
      <c r="O2006" s="48"/>
      <c r="P2006" s="48"/>
      <c r="Q2006" s="48"/>
      <c r="R2006" s="48"/>
      <c r="S2006" s="48"/>
      <c r="T2006" s="48"/>
      <c r="U2006" s="48"/>
      <c r="V2006" s="48"/>
      <c r="W2006" s="48"/>
      <c r="X2006" s="48"/>
      <c r="Y2006" s="48"/>
      <c r="Z2006" s="48"/>
      <c r="AA2006" s="48"/>
      <c r="AB2006" s="48"/>
      <c r="AC2006" s="48"/>
    </row>
    <row r="2007" spans="1:29">
      <c r="A2007" s="48"/>
      <c r="B2007" s="48"/>
      <c r="C2007" s="48"/>
      <c r="D2007" s="48"/>
      <c r="E2007" s="48"/>
      <c r="F2007" s="48"/>
      <c r="G2007" s="48"/>
      <c r="H2007" s="48"/>
      <c r="I2007" s="48"/>
      <c r="J2007" s="48"/>
      <c r="K2007" s="48"/>
      <c r="L2007" s="48"/>
      <c r="M2007" s="48"/>
      <c r="N2007" s="48"/>
      <c r="O2007" s="48"/>
      <c r="P2007" s="48"/>
      <c r="Q2007" s="48"/>
      <c r="R2007" s="48"/>
      <c r="S2007" s="48"/>
      <c r="T2007" s="48"/>
      <c r="U2007" s="48"/>
      <c r="V2007" s="48"/>
      <c r="W2007" s="48"/>
      <c r="X2007" s="48"/>
      <c r="Y2007" s="48"/>
      <c r="Z2007" s="48"/>
      <c r="AA2007" s="48"/>
      <c r="AB2007" s="48"/>
      <c r="AC2007" s="48"/>
    </row>
    <row r="2008" spans="1:29">
      <c r="A2008" s="48"/>
      <c r="B2008" s="48"/>
      <c r="C2008" s="48"/>
      <c r="D2008" s="48"/>
      <c r="E2008" s="48"/>
      <c r="F2008" s="48"/>
      <c r="G2008" s="48"/>
      <c r="H2008" s="48"/>
      <c r="I2008" s="48"/>
      <c r="J2008" s="48"/>
      <c r="K2008" s="48"/>
      <c r="L2008" s="48"/>
      <c r="M2008" s="48"/>
      <c r="N2008" s="48"/>
      <c r="O2008" s="48"/>
      <c r="P2008" s="48"/>
      <c r="Q2008" s="48"/>
      <c r="R2008" s="48"/>
      <c r="S2008" s="48"/>
      <c r="T2008" s="48"/>
      <c r="U2008" s="48"/>
      <c r="V2008" s="48"/>
      <c r="W2008" s="48"/>
      <c r="X2008" s="48"/>
      <c r="Y2008" s="48"/>
      <c r="Z2008" s="48"/>
      <c r="AA2008" s="48"/>
      <c r="AB2008" s="48"/>
      <c r="AC2008" s="48"/>
    </row>
    <row r="2009" spans="1:29">
      <c r="A2009" s="48"/>
      <c r="B2009" s="48"/>
      <c r="C2009" s="48"/>
      <c r="D2009" s="48"/>
      <c r="E2009" s="48"/>
      <c r="F2009" s="48"/>
      <c r="G2009" s="48"/>
      <c r="H2009" s="48"/>
      <c r="I2009" s="48"/>
      <c r="J2009" s="48"/>
      <c r="K2009" s="48"/>
      <c r="L2009" s="48"/>
      <c r="M2009" s="48"/>
      <c r="N2009" s="48"/>
      <c r="O2009" s="48"/>
      <c r="P2009" s="48"/>
      <c r="Q2009" s="48"/>
      <c r="R2009" s="48"/>
      <c r="S2009" s="48"/>
      <c r="T2009" s="48"/>
      <c r="U2009" s="48"/>
      <c r="V2009" s="48"/>
      <c r="W2009" s="48"/>
      <c r="X2009" s="48"/>
      <c r="Y2009" s="48"/>
      <c r="Z2009" s="48"/>
      <c r="AA2009" s="48"/>
      <c r="AB2009" s="48"/>
      <c r="AC2009" s="48"/>
    </row>
    <row r="2010" spans="1:29">
      <c r="A2010" s="48"/>
      <c r="B2010" s="48"/>
      <c r="C2010" s="48"/>
      <c r="D2010" s="48"/>
      <c r="E2010" s="48"/>
      <c r="F2010" s="48"/>
      <c r="G2010" s="48"/>
      <c r="H2010" s="48"/>
      <c r="I2010" s="48"/>
      <c r="J2010" s="48"/>
      <c r="K2010" s="48"/>
      <c r="L2010" s="48"/>
      <c r="M2010" s="48"/>
      <c r="N2010" s="48"/>
      <c r="O2010" s="48"/>
      <c r="P2010" s="48"/>
      <c r="Q2010" s="48"/>
      <c r="R2010" s="48"/>
      <c r="S2010" s="48"/>
      <c r="T2010" s="48"/>
      <c r="U2010" s="48"/>
      <c r="V2010" s="48"/>
      <c r="W2010" s="48"/>
      <c r="X2010" s="48"/>
      <c r="Y2010" s="48"/>
      <c r="Z2010" s="48"/>
      <c r="AA2010" s="48"/>
      <c r="AB2010" s="48"/>
      <c r="AC2010" s="48"/>
    </row>
    <row r="2011" spans="1:29">
      <c r="A2011" s="48"/>
      <c r="B2011" s="48"/>
      <c r="C2011" s="48"/>
      <c r="D2011" s="48"/>
      <c r="E2011" s="48"/>
      <c r="F2011" s="48"/>
      <c r="G2011" s="48"/>
      <c r="H2011" s="48"/>
      <c r="I2011" s="48"/>
      <c r="J2011" s="48"/>
      <c r="K2011" s="48"/>
      <c r="L2011" s="48"/>
      <c r="M2011" s="48"/>
      <c r="N2011" s="48"/>
      <c r="O2011" s="48"/>
      <c r="P2011" s="48"/>
      <c r="Q2011" s="48"/>
      <c r="R2011" s="48"/>
      <c r="S2011" s="48"/>
      <c r="T2011" s="48"/>
      <c r="U2011" s="48"/>
      <c r="V2011" s="48"/>
      <c r="W2011" s="48"/>
      <c r="X2011" s="48"/>
      <c r="Y2011" s="48"/>
      <c r="Z2011" s="48"/>
      <c r="AA2011" s="48"/>
      <c r="AB2011" s="48"/>
      <c r="AC2011" s="48"/>
    </row>
    <row r="2012" spans="1:29">
      <c r="A2012" s="48"/>
      <c r="B2012" s="48"/>
      <c r="C2012" s="48"/>
      <c r="D2012" s="48"/>
      <c r="E2012" s="48"/>
      <c r="F2012" s="48"/>
      <c r="G2012" s="48"/>
      <c r="H2012" s="48"/>
      <c r="I2012" s="48"/>
      <c r="J2012" s="48"/>
      <c r="K2012" s="48"/>
      <c r="L2012" s="48"/>
      <c r="M2012" s="48"/>
      <c r="N2012" s="48"/>
      <c r="O2012" s="48"/>
      <c r="P2012" s="48"/>
      <c r="Q2012" s="48"/>
      <c r="R2012" s="48"/>
      <c r="S2012" s="48"/>
      <c r="T2012" s="48"/>
      <c r="U2012" s="48"/>
      <c r="V2012" s="48"/>
      <c r="W2012" s="48"/>
      <c r="X2012" s="48"/>
      <c r="Y2012" s="48"/>
      <c r="Z2012" s="48"/>
      <c r="AA2012" s="48"/>
      <c r="AB2012" s="48"/>
      <c r="AC2012" s="48"/>
    </row>
    <row r="2013" spans="1:29">
      <c r="A2013" s="48"/>
      <c r="B2013" s="48"/>
      <c r="C2013" s="48"/>
      <c r="D2013" s="48"/>
      <c r="E2013" s="48"/>
      <c r="F2013" s="48"/>
      <c r="G2013" s="48"/>
      <c r="H2013" s="48"/>
      <c r="I2013" s="48"/>
      <c r="J2013" s="48"/>
      <c r="K2013" s="48"/>
      <c r="L2013" s="48"/>
      <c r="M2013" s="48"/>
      <c r="N2013" s="48"/>
      <c r="O2013" s="48"/>
      <c r="P2013" s="48"/>
      <c r="Q2013" s="48"/>
      <c r="R2013" s="48"/>
      <c r="S2013" s="48"/>
      <c r="T2013" s="48"/>
      <c r="U2013" s="48"/>
      <c r="V2013" s="48"/>
      <c r="W2013" s="48"/>
      <c r="X2013" s="48"/>
      <c r="Y2013" s="48"/>
      <c r="Z2013" s="48"/>
      <c r="AA2013" s="48"/>
      <c r="AB2013" s="48"/>
      <c r="AC2013" s="48"/>
    </row>
    <row r="2014" spans="1:29">
      <c r="A2014" s="48"/>
      <c r="B2014" s="48"/>
      <c r="C2014" s="48"/>
      <c r="D2014" s="48"/>
      <c r="E2014" s="48"/>
      <c r="F2014" s="48"/>
      <c r="G2014" s="48"/>
      <c r="H2014" s="48"/>
      <c r="I2014" s="48"/>
      <c r="J2014" s="48"/>
      <c r="K2014" s="48"/>
      <c r="L2014" s="48"/>
      <c r="M2014" s="48"/>
      <c r="N2014" s="48"/>
      <c r="O2014" s="48"/>
      <c r="P2014" s="48"/>
      <c r="Q2014" s="48"/>
      <c r="R2014" s="48"/>
      <c r="S2014" s="48"/>
      <c r="T2014" s="48"/>
      <c r="U2014" s="48"/>
      <c r="V2014" s="48"/>
      <c r="W2014" s="48"/>
      <c r="X2014" s="48"/>
      <c r="Y2014" s="48"/>
      <c r="Z2014" s="48"/>
      <c r="AA2014" s="48"/>
      <c r="AB2014" s="48"/>
      <c r="AC2014" s="48"/>
    </row>
    <row r="2015" spans="1:29">
      <c r="A2015" s="48"/>
      <c r="B2015" s="48"/>
      <c r="C2015" s="48"/>
      <c r="D2015" s="48"/>
      <c r="E2015" s="48"/>
      <c r="F2015" s="48"/>
      <c r="G2015" s="48"/>
      <c r="H2015" s="48"/>
      <c r="I2015" s="48"/>
      <c r="J2015" s="48"/>
      <c r="K2015" s="48"/>
      <c r="L2015" s="48"/>
      <c r="M2015" s="48"/>
      <c r="N2015" s="48"/>
      <c r="O2015" s="48"/>
      <c r="P2015" s="48"/>
      <c r="Q2015" s="48"/>
      <c r="R2015" s="48"/>
      <c r="S2015" s="48"/>
      <c r="T2015" s="48"/>
      <c r="U2015" s="48"/>
      <c r="V2015" s="48"/>
      <c r="W2015" s="48"/>
      <c r="X2015" s="48"/>
      <c r="Y2015" s="48"/>
      <c r="Z2015" s="48"/>
      <c r="AA2015" s="48"/>
      <c r="AB2015" s="48"/>
      <c r="AC2015" s="48"/>
    </row>
    <row r="2016" spans="1:29">
      <c r="A2016" s="48"/>
      <c r="B2016" s="48"/>
      <c r="C2016" s="48"/>
      <c r="D2016" s="48"/>
      <c r="E2016" s="48"/>
      <c r="F2016" s="48"/>
      <c r="G2016" s="48"/>
      <c r="H2016" s="48"/>
      <c r="I2016" s="48"/>
      <c r="J2016" s="48"/>
      <c r="K2016" s="48"/>
      <c r="L2016" s="48"/>
      <c r="M2016" s="48"/>
      <c r="N2016" s="48"/>
      <c r="O2016" s="48"/>
      <c r="P2016" s="48"/>
      <c r="Q2016" s="48"/>
      <c r="R2016" s="48"/>
      <c r="S2016" s="48"/>
      <c r="T2016" s="48"/>
      <c r="U2016" s="48"/>
      <c r="V2016" s="48"/>
      <c r="W2016" s="48"/>
      <c r="X2016" s="48"/>
      <c r="Y2016" s="48"/>
      <c r="Z2016" s="48"/>
      <c r="AA2016" s="48"/>
      <c r="AB2016" s="48"/>
      <c r="AC2016" s="48"/>
    </row>
    <row r="2017" spans="1:29">
      <c r="A2017" s="48"/>
      <c r="B2017" s="48"/>
      <c r="C2017" s="48"/>
      <c r="D2017" s="48"/>
      <c r="E2017" s="48"/>
      <c r="F2017" s="48"/>
      <c r="G2017" s="48"/>
      <c r="H2017" s="48"/>
      <c r="I2017" s="48"/>
      <c r="J2017" s="48"/>
      <c r="K2017" s="48"/>
      <c r="L2017" s="48"/>
      <c r="M2017" s="48"/>
      <c r="N2017" s="48"/>
      <c r="O2017" s="48"/>
      <c r="P2017" s="48"/>
      <c r="Q2017" s="48"/>
      <c r="R2017" s="48"/>
      <c r="S2017" s="48"/>
      <c r="T2017" s="48"/>
      <c r="U2017" s="48"/>
      <c r="V2017" s="48"/>
      <c r="W2017" s="48"/>
      <c r="X2017" s="48"/>
      <c r="Y2017" s="48"/>
      <c r="Z2017" s="48"/>
      <c r="AA2017" s="48"/>
      <c r="AB2017" s="48"/>
      <c r="AC2017" s="48"/>
    </row>
    <row r="2018" spans="1:29">
      <c r="A2018" s="48"/>
      <c r="B2018" s="48"/>
      <c r="C2018" s="48"/>
      <c r="D2018" s="48"/>
      <c r="E2018" s="48"/>
      <c r="F2018" s="48"/>
      <c r="G2018" s="48"/>
      <c r="H2018" s="48"/>
      <c r="I2018" s="48"/>
      <c r="J2018" s="48"/>
      <c r="K2018" s="48"/>
      <c r="L2018" s="48"/>
      <c r="M2018" s="48"/>
      <c r="N2018" s="48"/>
      <c r="O2018" s="48"/>
      <c r="P2018" s="48"/>
      <c r="Q2018" s="48"/>
      <c r="R2018" s="48"/>
      <c r="S2018" s="48"/>
      <c r="T2018" s="48"/>
      <c r="U2018" s="48"/>
      <c r="V2018" s="48"/>
      <c r="W2018" s="48"/>
      <c r="X2018" s="48"/>
      <c r="Y2018" s="48"/>
      <c r="Z2018" s="48"/>
      <c r="AA2018" s="48"/>
      <c r="AB2018" s="48"/>
      <c r="AC2018" s="48"/>
    </row>
    <row r="2019" spans="1:29">
      <c r="A2019" s="48"/>
      <c r="B2019" s="48"/>
      <c r="C2019" s="48"/>
      <c r="D2019" s="48"/>
      <c r="E2019" s="48"/>
      <c r="F2019" s="48"/>
      <c r="G2019" s="48"/>
      <c r="H2019" s="48"/>
      <c r="I2019" s="48"/>
      <c r="J2019" s="48"/>
      <c r="K2019" s="48"/>
      <c r="L2019" s="48"/>
      <c r="M2019" s="48"/>
      <c r="N2019" s="48"/>
      <c r="O2019" s="48"/>
      <c r="P2019" s="48"/>
      <c r="Q2019" s="48"/>
      <c r="R2019" s="48"/>
      <c r="S2019" s="48"/>
      <c r="T2019" s="48"/>
      <c r="U2019" s="48"/>
      <c r="V2019" s="48"/>
      <c r="W2019" s="48"/>
      <c r="X2019" s="48"/>
      <c r="Y2019" s="48"/>
      <c r="Z2019" s="48"/>
      <c r="AA2019" s="48"/>
      <c r="AB2019" s="48"/>
      <c r="AC2019" s="48"/>
    </row>
    <row r="2020" spans="1:29">
      <c r="A2020" s="48"/>
      <c r="B2020" s="48"/>
      <c r="C2020" s="48"/>
      <c r="D2020" s="48"/>
      <c r="E2020" s="48"/>
      <c r="F2020" s="48"/>
      <c r="G2020" s="48"/>
      <c r="H2020" s="48"/>
      <c r="I2020" s="48"/>
      <c r="J2020" s="48"/>
      <c r="K2020" s="48"/>
      <c r="L2020" s="48"/>
      <c r="M2020" s="48"/>
      <c r="N2020" s="48"/>
      <c r="O2020" s="48"/>
      <c r="P2020" s="48"/>
      <c r="Q2020" s="48"/>
      <c r="R2020" s="48"/>
      <c r="S2020" s="48"/>
      <c r="T2020" s="48"/>
      <c r="U2020" s="48"/>
      <c r="V2020" s="48"/>
      <c r="W2020" s="48"/>
      <c r="X2020" s="48"/>
      <c r="Y2020" s="48"/>
      <c r="Z2020" s="48"/>
      <c r="AA2020" s="48"/>
      <c r="AB2020" s="48"/>
      <c r="AC2020" s="48"/>
    </row>
    <row r="2021" spans="1:29">
      <c r="A2021" s="48"/>
      <c r="B2021" s="48"/>
      <c r="C2021" s="48"/>
      <c r="D2021" s="48"/>
      <c r="E2021" s="48"/>
      <c r="F2021" s="48"/>
      <c r="G2021" s="48"/>
      <c r="H2021" s="48"/>
      <c r="I2021" s="48"/>
      <c r="J2021" s="48"/>
      <c r="K2021" s="48"/>
      <c r="L2021" s="48"/>
      <c r="M2021" s="48"/>
      <c r="N2021" s="48"/>
      <c r="O2021" s="48"/>
      <c r="P2021" s="48"/>
      <c r="Q2021" s="48"/>
      <c r="R2021" s="48"/>
      <c r="S2021" s="48"/>
      <c r="T2021" s="48"/>
      <c r="U2021" s="48"/>
      <c r="V2021" s="48"/>
      <c r="W2021" s="48"/>
      <c r="X2021" s="48"/>
      <c r="Y2021" s="48"/>
      <c r="Z2021" s="48"/>
      <c r="AA2021" s="48"/>
      <c r="AB2021" s="48"/>
      <c r="AC2021" s="48"/>
    </row>
    <row r="2022" spans="1:29">
      <c r="A2022" s="48"/>
      <c r="B2022" s="48"/>
      <c r="C2022" s="48"/>
      <c r="D2022" s="48"/>
      <c r="E2022" s="48"/>
      <c r="F2022" s="48"/>
      <c r="G2022" s="48"/>
      <c r="H2022" s="48"/>
      <c r="I2022" s="48"/>
      <c r="J2022" s="48"/>
      <c r="K2022" s="48"/>
      <c r="L2022" s="48"/>
      <c r="M2022" s="48"/>
      <c r="N2022" s="48"/>
      <c r="O2022" s="48"/>
      <c r="P2022" s="48"/>
      <c r="Q2022" s="48"/>
      <c r="R2022" s="48"/>
      <c r="S2022" s="48"/>
      <c r="T2022" s="48"/>
      <c r="U2022" s="48"/>
      <c r="V2022" s="48"/>
      <c r="W2022" s="48"/>
      <c r="X2022" s="48"/>
      <c r="Y2022" s="48"/>
      <c r="Z2022" s="48"/>
      <c r="AA2022" s="48"/>
      <c r="AB2022" s="48"/>
      <c r="AC2022" s="48"/>
    </row>
    <row r="2023" spans="1:29">
      <c r="A2023" s="48"/>
      <c r="B2023" s="48"/>
      <c r="C2023" s="48"/>
      <c r="D2023" s="48"/>
      <c r="E2023" s="48"/>
      <c r="F2023" s="48"/>
      <c r="G2023" s="48"/>
      <c r="H2023" s="48"/>
      <c r="I2023" s="48"/>
      <c r="J2023" s="48"/>
      <c r="K2023" s="48"/>
      <c r="L2023" s="48"/>
      <c r="M2023" s="48"/>
      <c r="N2023" s="48"/>
      <c r="O2023" s="48"/>
      <c r="P2023" s="48"/>
      <c r="Q2023" s="48"/>
      <c r="R2023" s="48"/>
      <c r="S2023" s="48"/>
      <c r="T2023" s="48"/>
      <c r="U2023" s="48"/>
      <c r="V2023" s="48"/>
      <c r="W2023" s="48"/>
      <c r="X2023" s="48"/>
      <c r="Y2023" s="48"/>
      <c r="Z2023" s="48"/>
      <c r="AA2023" s="48"/>
      <c r="AB2023" s="48"/>
      <c r="AC2023" s="48"/>
    </row>
    <row r="2024" spans="1:29">
      <c r="A2024" s="48"/>
      <c r="B2024" s="48"/>
      <c r="C2024" s="48"/>
      <c r="D2024" s="48"/>
      <c r="E2024" s="48"/>
      <c r="F2024" s="48"/>
      <c r="G2024" s="48"/>
      <c r="H2024" s="48"/>
      <c r="I2024" s="48"/>
      <c r="J2024" s="48"/>
      <c r="K2024" s="48"/>
      <c r="L2024" s="48"/>
      <c r="M2024" s="48"/>
      <c r="N2024" s="48"/>
      <c r="O2024" s="48"/>
      <c r="P2024" s="48"/>
      <c r="Q2024" s="48"/>
      <c r="R2024" s="48"/>
      <c r="S2024" s="48"/>
      <c r="T2024" s="48"/>
      <c r="U2024" s="48"/>
      <c r="V2024" s="48"/>
      <c r="W2024" s="48"/>
      <c r="X2024" s="48"/>
      <c r="Y2024" s="48"/>
      <c r="Z2024" s="48"/>
      <c r="AA2024" s="48"/>
      <c r="AB2024" s="48"/>
      <c r="AC2024" s="48"/>
    </row>
    <row r="2025" spans="1:29">
      <c r="A2025" s="48"/>
      <c r="B2025" s="48"/>
      <c r="C2025" s="48"/>
      <c r="D2025" s="48"/>
      <c r="E2025" s="48"/>
      <c r="F2025" s="48"/>
      <c r="G2025" s="48"/>
      <c r="H2025" s="48"/>
      <c r="I2025" s="48"/>
      <c r="J2025" s="48"/>
      <c r="K2025" s="48"/>
      <c r="L2025" s="48"/>
      <c r="M2025" s="48"/>
      <c r="N2025" s="48"/>
      <c r="O2025" s="48"/>
      <c r="P2025" s="48"/>
      <c r="Q2025" s="48"/>
      <c r="R2025" s="48"/>
      <c r="S2025" s="48"/>
      <c r="T2025" s="48"/>
      <c r="U2025" s="48"/>
      <c r="V2025" s="48"/>
      <c r="W2025" s="48"/>
      <c r="X2025" s="48"/>
      <c r="Y2025" s="48"/>
      <c r="Z2025" s="48"/>
      <c r="AA2025" s="48"/>
      <c r="AB2025" s="48"/>
      <c r="AC2025" s="48"/>
    </row>
    <row r="2026" spans="1:29">
      <c r="A2026" s="48"/>
      <c r="B2026" s="48"/>
      <c r="C2026" s="48"/>
      <c r="D2026" s="48"/>
      <c r="E2026" s="48"/>
      <c r="F2026" s="48"/>
      <c r="G2026" s="48"/>
      <c r="H2026" s="48"/>
      <c r="I2026" s="48"/>
      <c r="J2026" s="48"/>
      <c r="K2026" s="48"/>
      <c r="L2026" s="48"/>
      <c r="M2026" s="48"/>
      <c r="N2026" s="48"/>
      <c r="O2026" s="48"/>
      <c r="P2026" s="48"/>
      <c r="Q2026" s="48"/>
      <c r="R2026" s="48"/>
      <c r="S2026" s="48"/>
      <c r="T2026" s="48"/>
      <c r="U2026" s="48"/>
      <c r="V2026" s="48"/>
      <c r="W2026" s="48"/>
      <c r="X2026" s="48"/>
      <c r="Y2026" s="48"/>
      <c r="Z2026" s="48"/>
      <c r="AA2026" s="48"/>
      <c r="AB2026" s="48"/>
      <c r="AC2026" s="48"/>
    </row>
    <row r="2027" spans="1:29">
      <c r="A2027" s="48"/>
      <c r="B2027" s="48"/>
      <c r="C2027" s="48"/>
      <c r="D2027" s="48"/>
      <c r="E2027" s="48"/>
      <c r="F2027" s="48"/>
      <c r="G2027" s="48"/>
      <c r="H2027" s="48"/>
      <c r="I2027" s="48"/>
      <c r="J2027" s="48"/>
      <c r="K2027" s="48"/>
      <c r="L2027" s="48"/>
      <c r="M2027" s="48"/>
      <c r="N2027" s="48"/>
      <c r="O2027" s="48"/>
      <c r="P2027" s="48"/>
      <c r="Q2027" s="48"/>
      <c r="R2027" s="48"/>
      <c r="S2027" s="48"/>
      <c r="T2027" s="48"/>
      <c r="U2027" s="48"/>
      <c r="V2027" s="48"/>
      <c r="W2027" s="48"/>
      <c r="X2027" s="48"/>
      <c r="Y2027" s="48"/>
      <c r="Z2027" s="48"/>
      <c r="AA2027" s="48"/>
      <c r="AB2027" s="48"/>
      <c r="AC2027" s="48"/>
    </row>
    <row r="2028" spans="1:29">
      <c r="A2028" s="48"/>
      <c r="B2028" s="48"/>
      <c r="C2028" s="48"/>
      <c r="D2028" s="48"/>
      <c r="E2028" s="48"/>
      <c r="F2028" s="48"/>
      <c r="G2028" s="48"/>
      <c r="H2028" s="48"/>
      <c r="I2028" s="48"/>
      <c r="J2028" s="48"/>
      <c r="K2028" s="48"/>
      <c r="L2028" s="48"/>
      <c r="M2028" s="48"/>
      <c r="N2028" s="48"/>
      <c r="O2028" s="48"/>
      <c r="P2028" s="48"/>
      <c r="Q2028" s="48"/>
      <c r="R2028" s="48"/>
      <c r="S2028" s="48"/>
      <c r="T2028" s="48"/>
      <c r="U2028" s="48"/>
      <c r="V2028" s="48"/>
      <c r="W2028" s="48"/>
      <c r="X2028" s="48"/>
      <c r="Y2028" s="48"/>
      <c r="Z2028" s="48"/>
      <c r="AA2028" s="48"/>
      <c r="AB2028" s="48"/>
      <c r="AC2028" s="48"/>
    </row>
    <row r="2029" spans="1:29">
      <c r="A2029" s="48"/>
      <c r="B2029" s="48"/>
      <c r="C2029" s="48"/>
      <c r="D2029" s="48"/>
      <c r="E2029" s="48"/>
      <c r="F2029" s="48"/>
      <c r="G2029" s="48"/>
      <c r="H2029" s="48"/>
      <c r="I2029" s="48"/>
      <c r="J2029" s="48"/>
      <c r="K2029" s="48"/>
      <c r="L2029" s="48"/>
      <c r="M2029" s="48"/>
      <c r="N2029" s="48"/>
      <c r="O2029" s="48"/>
      <c r="P2029" s="48"/>
      <c r="Q2029" s="48"/>
      <c r="R2029" s="48"/>
      <c r="S2029" s="48"/>
      <c r="T2029" s="48"/>
      <c r="U2029" s="48"/>
      <c r="V2029" s="48"/>
      <c r="W2029" s="48"/>
      <c r="X2029" s="48"/>
      <c r="Y2029" s="48"/>
      <c r="Z2029" s="48"/>
      <c r="AA2029" s="48"/>
      <c r="AB2029" s="48"/>
      <c r="AC2029" s="48"/>
    </row>
    <row r="2030" spans="1:29">
      <c r="A2030" s="48"/>
      <c r="B2030" s="48"/>
      <c r="C2030" s="48"/>
      <c r="D2030" s="48"/>
      <c r="E2030" s="48"/>
      <c r="F2030" s="48"/>
      <c r="G2030" s="48"/>
      <c r="H2030" s="48"/>
      <c r="I2030" s="48"/>
      <c r="J2030" s="48"/>
      <c r="K2030" s="48"/>
      <c r="L2030" s="48"/>
      <c r="M2030" s="48"/>
      <c r="N2030" s="48"/>
      <c r="O2030" s="48"/>
      <c r="P2030" s="48"/>
      <c r="Q2030" s="48"/>
      <c r="R2030" s="48"/>
      <c r="S2030" s="48"/>
      <c r="T2030" s="48"/>
      <c r="U2030" s="48"/>
      <c r="V2030" s="48"/>
      <c r="W2030" s="48"/>
      <c r="X2030" s="48"/>
      <c r="Y2030" s="48"/>
      <c r="Z2030" s="48"/>
      <c r="AA2030" s="48"/>
      <c r="AB2030" s="48"/>
      <c r="AC2030" s="48"/>
    </row>
    <row r="2031" spans="1:29">
      <c r="A2031" s="48"/>
      <c r="B2031" s="48"/>
      <c r="C2031" s="48"/>
      <c r="D2031" s="48"/>
      <c r="E2031" s="48"/>
      <c r="F2031" s="48"/>
      <c r="G2031" s="48"/>
      <c r="H2031" s="48"/>
      <c r="I2031" s="48"/>
      <c r="J2031" s="48"/>
      <c r="K2031" s="48"/>
      <c r="L2031" s="48"/>
      <c r="M2031" s="48"/>
      <c r="N2031" s="48"/>
      <c r="O2031" s="48"/>
      <c r="P2031" s="48"/>
      <c r="Q2031" s="48"/>
      <c r="R2031" s="48"/>
      <c r="S2031" s="48"/>
      <c r="T2031" s="48"/>
      <c r="U2031" s="48"/>
      <c r="V2031" s="48"/>
      <c r="W2031" s="48"/>
      <c r="X2031" s="48"/>
      <c r="Y2031" s="48"/>
      <c r="Z2031" s="48"/>
      <c r="AA2031" s="48"/>
      <c r="AB2031" s="48"/>
      <c r="AC2031" s="48"/>
    </row>
    <row r="2032" spans="1:29">
      <c r="A2032" s="48"/>
      <c r="B2032" s="48"/>
      <c r="C2032" s="48"/>
      <c r="D2032" s="48"/>
      <c r="E2032" s="48"/>
      <c r="F2032" s="48"/>
      <c r="G2032" s="48"/>
      <c r="H2032" s="48"/>
      <c r="I2032" s="48"/>
      <c r="J2032" s="48"/>
      <c r="K2032" s="48"/>
      <c r="L2032" s="48"/>
      <c r="M2032" s="48"/>
      <c r="N2032" s="48"/>
      <c r="O2032" s="48"/>
      <c r="P2032" s="48"/>
      <c r="Q2032" s="48"/>
      <c r="R2032" s="48"/>
      <c r="S2032" s="48"/>
      <c r="T2032" s="48"/>
      <c r="U2032" s="48"/>
      <c r="V2032" s="48"/>
      <c r="W2032" s="48"/>
      <c r="X2032" s="48"/>
      <c r="Y2032" s="48"/>
      <c r="Z2032" s="48"/>
      <c r="AA2032" s="48"/>
      <c r="AB2032" s="48"/>
      <c r="AC2032" s="48"/>
    </row>
    <row r="2033" spans="1:29">
      <c r="A2033" s="48"/>
      <c r="B2033" s="48"/>
      <c r="C2033" s="48"/>
      <c r="D2033" s="48"/>
      <c r="E2033" s="48"/>
      <c r="F2033" s="48"/>
      <c r="G2033" s="48"/>
      <c r="H2033" s="48"/>
      <c r="I2033" s="48"/>
      <c r="J2033" s="48"/>
      <c r="K2033" s="48"/>
      <c r="L2033" s="48"/>
      <c r="M2033" s="48"/>
      <c r="N2033" s="48"/>
      <c r="O2033" s="48"/>
      <c r="P2033" s="48"/>
      <c r="Q2033" s="48"/>
      <c r="R2033" s="48"/>
      <c r="S2033" s="48"/>
      <c r="T2033" s="48"/>
      <c r="U2033" s="48"/>
      <c r="V2033" s="48"/>
      <c r="W2033" s="48"/>
      <c r="X2033" s="48"/>
      <c r="Y2033" s="48"/>
      <c r="Z2033" s="48"/>
      <c r="AA2033" s="48"/>
      <c r="AB2033" s="48"/>
      <c r="AC2033" s="48"/>
    </row>
    <row r="2034" spans="1:29">
      <c r="A2034" s="48"/>
      <c r="B2034" s="48"/>
      <c r="C2034" s="48"/>
      <c r="D2034" s="48"/>
      <c r="E2034" s="48"/>
      <c r="F2034" s="48"/>
      <c r="G2034" s="48"/>
      <c r="H2034" s="48"/>
      <c r="I2034" s="48"/>
      <c r="J2034" s="48"/>
      <c r="K2034" s="48"/>
      <c r="L2034" s="48"/>
      <c r="M2034" s="48"/>
      <c r="N2034" s="48"/>
      <c r="O2034" s="48"/>
      <c r="P2034" s="48"/>
      <c r="Q2034" s="48"/>
      <c r="R2034" s="48"/>
      <c r="S2034" s="48"/>
      <c r="T2034" s="48"/>
      <c r="U2034" s="48"/>
      <c r="V2034" s="48"/>
      <c r="W2034" s="48"/>
      <c r="X2034" s="48"/>
      <c r="Y2034" s="48"/>
      <c r="Z2034" s="48"/>
      <c r="AA2034" s="48"/>
      <c r="AB2034" s="48"/>
      <c r="AC2034" s="48"/>
    </row>
    <row r="2035" spans="1:29">
      <c r="A2035" s="48"/>
      <c r="B2035" s="48"/>
      <c r="C2035" s="48"/>
      <c r="D2035" s="48"/>
      <c r="E2035" s="48"/>
      <c r="F2035" s="48"/>
      <c r="G2035" s="48"/>
      <c r="H2035" s="48"/>
      <c r="I2035" s="48"/>
      <c r="J2035" s="48"/>
      <c r="K2035" s="48"/>
      <c r="L2035" s="48"/>
      <c r="M2035" s="48"/>
      <c r="N2035" s="48"/>
      <c r="O2035" s="48"/>
      <c r="P2035" s="48"/>
      <c r="Q2035" s="48"/>
      <c r="R2035" s="48"/>
      <c r="S2035" s="48"/>
      <c r="T2035" s="48"/>
      <c r="U2035" s="48"/>
      <c r="V2035" s="48"/>
      <c r="W2035" s="48"/>
      <c r="X2035" s="48"/>
      <c r="Y2035" s="48"/>
      <c r="Z2035" s="48"/>
      <c r="AA2035" s="48"/>
      <c r="AB2035" s="48"/>
      <c r="AC2035" s="48"/>
    </row>
    <row r="2036" spans="1:29">
      <c r="A2036" s="48"/>
      <c r="B2036" s="48"/>
      <c r="C2036" s="48"/>
      <c r="D2036" s="48"/>
      <c r="E2036" s="48"/>
      <c r="F2036" s="48"/>
      <c r="G2036" s="48"/>
      <c r="H2036" s="48"/>
      <c r="I2036" s="48"/>
      <c r="J2036" s="48"/>
      <c r="K2036" s="48"/>
      <c r="L2036" s="48"/>
      <c r="M2036" s="48"/>
      <c r="N2036" s="48"/>
      <c r="O2036" s="48"/>
      <c r="P2036" s="48"/>
      <c r="Q2036" s="48"/>
      <c r="R2036" s="48"/>
      <c r="S2036" s="48"/>
      <c r="T2036" s="48"/>
      <c r="U2036" s="48"/>
      <c r="V2036" s="48"/>
      <c r="W2036" s="48"/>
      <c r="X2036" s="48"/>
      <c r="Y2036" s="48"/>
      <c r="Z2036" s="48"/>
      <c r="AA2036" s="48"/>
      <c r="AB2036" s="48"/>
      <c r="AC2036" s="48"/>
    </row>
    <row r="2037" spans="1:29">
      <c r="A2037" s="48"/>
      <c r="B2037" s="48"/>
      <c r="C2037" s="48"/>
      <c r="D2037" s="48"/>
      <c r="E2037" s="48"/>
      <c r="F2037" s="48"/>
      <c r="G2037" s="48"/>
      <c r="H2037" s="48"/>
      <c r="I2037" s="48"/>
      <c r="J2037" s="48"/>
      <c r="K2037" s="48"/>
      <c r="L2037" s="48"/>
      <c r="M2037" s="48"/>
      <c r="N2037" s="48"/>
      <c r="O2037" s="48"/>
      <c r="P2037" s="48"/>
      <c r="Q2037" s="48"/>
      <c r="R2037" s="48"/>
      <c r="S2037" s="48"/>
      <c r="T2037" s="48"/>
      <c r="U2037" s="48"/>
      <c r="V2037" s="48"/>
      <c r="W2037" s="48"/>
      <c r="X2037" s="48"/>
      <c r="Y2037" s="48"/>
      <c r="Z2037" s="48"/>
      <c r="AA2037" s="48"/>
      <c r="AB2037" s="48"/>
      <c r="AC2037" s="48"/>
    </row>
    <row r="2038" spans="1:29">
      <c r="A2038" s="48"/>
      <c r="B2038" s="48"/>
      <c r="C2038" s="48"/>
      <c r="D2038" s="48"/>
      <c r="E2038" s="48"/>
      <c r="F2038" s="48"/>
      <c r="G2038" s="48"/>
      <c r="H2038" s="48"/>
      <c r="I2038" s="48"/>
      <c r="J2038" s="48"/>
      <c r="K2038" s="48"/>
      <c r="L2038" s="48"/>
      <c r="M2038" s="48"/>
      <c r="N2038" s="48"/>
      <c r="O2038" s="48"/>
      <c r="P2038" s="48"/>
      <c r="Q2038" s="48"/>
      <c r="R2038" s="48"/>
      <c r="S2038" s="48"/>
      <c r="T2038" s="48"/>
      <c r="U2038" s="48"/>
      <c r="V2038" s="48"/>
      <c r="W2038" s="48"/>
      <c r="X2038" s="48"/>
      <c r="Y2038" s="48"/>
      <c r="Z2038" s="48"/>
      <c r="AA2038" s="48"/>
      <c r="AB2038" s="48"/>
      <c r="AC2038" s="48"/>
    </row>
    <row r="2039" spans="1:29">
      <c r="A2039" s="48"/>
      <c r="B2039" s="48"/>
      <c r="C2039" s="48"/>
      <c r="D2039" s="48"/>
      <c r="E2039" s="48"/>
      <c r="F2039" s="48"/>
      <c r="G2039" s="48"/>
      <c r="H2039" s="48"/>
      <c r="I2039" s="48"/>
      <c r="J2039" s="48"/>
      <c r="K2039" s="48"/>
      <c r="L2039" s="48"/>
      <c r="M2039" s="48"/>
      <c r="N2039" s="48"/>
      <c r="O2039" s="48"/>
      <c r="P2039" s="48"/>
      <c r="Q2039" s="48"/>
      <c r="R2039" s="48"/>
      <c r="S2039" s="48"/>
      <c r="T2039" s="48"/>
      <c r="U2039" s="48"/>
      <c r="V2039" s="48"/>
      <c r="W2039" s="48"/>
      <c r="X2039" s="48"/>
      <c r="Y2039" s="48"/>
      <c r="Z2039" s="48"/>
      <c r="AA2039" s="48"/>
      <c r="AB2039" s="48"/>
      <c r="AC2039" s="48"/>
    </row>
    <row r="2040" spans="1:29">
      <c r="A2040" s="48"/>
      <c r="B2040" s="48"/>
      <c r="C2040" s="48"/>
      <c r="D2040" s="48"/>
      <c r="E2040" s="48"/>
      <c r="F2040" s="48"/>
      <c r="G2040" s="48"/>
      <c r="H2040" s="48"/>
      <c r="I2040" s="48"/>
      <c r="J2040" s="48"/>
      <c r="K2040" s="48"/>
      <c r="L2040" s="48"/>
      <c r="M2040" s="48"/>
      <c r="N2040" s="48"/>
      <c r="O2040" s="48"/>
      <c r="P2040" s="48"/>
      <c r="Q2040" s="48"/>
      <c r="R2040" s="48"/>
      <c r="S2040" s="48"/>
      <c r="T2040" s="48"/>
      <c r="U2040" s="48"/>
      <c r="V2040" s="48"/>
      <c r="W2040" s="48"/>
      <c r="X2040" s="48"/>
      <c r="Y2040" s="48"/>
      <c r="Z2040" s="48"/>
      <c r="AA2040" s="48"/>
      <c r="AB2040" s="48"/>
      <c r="AC2040" s="48"/>
    </row>
    <row r="2041" spans="1:29">
      <c r="A2041" s="48"/>
      <c r="B2041" s="48"/>
      <c r="C2041" s="48"/>
      <c r="D2041" s="48"/>
      <c r="E2041" s="48"/>
      <c r="F2041" s="48"/>
      <c r="G2041" s="48"/>
      <c r="H2041" s="48"/>
      <c r="I2041" s="48"/>
      <c r="J2041" s="48"/>
      <c r="K2041" s="48"/>
      <c r="L2041" s="48"/>
      <c r="M2041" s="48"/>
      <c r="N2041" s="48"/>
      <c r="O2041" s="48"/>
      <c r="P2041" s="48"/>
      <c r="Q2041" s="48"/>
      <c r="R2041" s="48"/>
      <c r="S2041" s="48"/>
      <c r="T2041" s="48"/>
      <c r="U2041" s="48"/>
      <c r="V2041" s="48"/>
      <c r="W2041" s="48"/>
      <c r="X2041" s="48"/>
      <c r="Y2041" s="48"/>
      <c r="Z2041" s="48"/>
      <c r="AA2041" s="48"/>
      <c r="AB2041" s="48"/>
      <c r="AC2041" s="48"/>
    </row>
    <row r="2042" spans="1:29">
      <c r="A2042" s="48"/>
      <c r="B2042" s="48"/>
      <c r="C2042" s="48"/>
      <c r="D2042" s="48"/>
      <c r="E2042" s="48"/>
      <c r="F2042" s="48"/>
      <c r="G2042" s="48"/>
      <c r="H2042" s="48"/>
      <c r="I2042" s="48"/>
      <c r="J2042" s="48"/>
      <c r="K2042" s="48"/>
      <c r="L2042" s="48"/>
      <c r="M2042" s="48"/>
      <c r="N2042" s="48"/>
      <c r="O2042" s="48"/>
      <c r="P2042" s="48"/>
      <c r="Q2042" s="48"/>
      <c r="R2042" s="48"/>
      <c r="S2042" s="48"/>
      <c r="T2042" s="48"/>
      <c r="U2042" s="48"/>
      <c r="V2042" s="48"/>
      <c r="W2042" s="48"/>
      <c r="X2042" s="48"/>
      <c r="Y2042" s="48"/>
      <c r="Z2042" s="48"/>
      <c r="AA2042" s="48"/>
      <c r="AB2042" s="48"/>
      <c r="AC2042" s="48"/>
    </row>
    <row r="2043" spans="1:29">
      <c r="A2043" s="48"/>
      <c r="B2043" s="48"/>
      <c r="C2043" s="48"/>
      <c r="D2043" s="48"/>
      <c r="E2043" s="48"/>
      <c r="F2043" s="48"/>
      <c r="G2043" s="48"/>
      <c r="H2043" s="48"/>
      <c r="I2043" s="48"/>
      <c r="J2043" s="48"/>
      <c r="K2043" s="48"/>
      <c r="L2043" s="48"/>
      <c r="M2043" s="48"/>
      <c r="N2043" s="48"/>
      <c r="O2043" s="48"/>
      <c r="P2043" s="48"/>
      <c r="Q2043" s="48"/>
      <c r="R2043" s="48"/>
      <c r="S2043" s="48"/>
      <c r="T2043" s="48"/>
      <c r="U2043" s="48"/>
      <c r="V2043" s="48"/>
      <c r="W2043" s="48"/>
      <c r="X2043" s="48"/>
      <c r="Y2043" s="48"/>
      <c r="Z2043" s="48"/>
      <c r="AA2043" s="48"/>
      <c r="AB2043" s="48"/>
      <c r="AC2043" s="48"/>
    </row>
    <row r="2044" spans="1:29">
      <c r="A2044" s="48"/>
      <c r="B2044" s="48"/>
      <c r="C2044" s="48"/>
      <c r="D2044" s="48"/>
      <c r="E2044" s="48"/>
      <c r="F2044" s="48"/>
      <c r="G2044" s="48"/>
      <c r="H2044" s="48"/>
      <c r="I2044" s="48"/>
      <c r="J2044" s="48"/>
      <c r="K2044" s="48"/>
      <c r="L2044" s="48"/>
      <c r="M2044" s="48"/>
      <c r="N2044" s="48"/>
      <c r="O2044" s="48"/>
      <c r="P2044" s="48"/>
      <c r="Q2044" s="48"/>
      <c r="R2044" s="48"/>
      <c r="S2044" s="48"/>
      <c r="T2044" s="48"/>
      <c r="U2044" s="48"/>
      <c r="V2044" s="48"/>
      <c r="W2044" s="48"/>
      <c r="X2044" s="48"/>
      <c r="Y2044" s="48"/>
      <c r="Z2044" s="48"/>
      <c r="AA2044" s="48"/>
      <c r="AB2044" s="48"/>
      <c r="AC2044" s="48"/>
    </row>
    <row r="2045" spans="1:29">
      <c r="A2045" s="48"/>
      <c r="B2045" s="48"/>
      <c r="C2045" s="48"/>
      <c r="D2045" s="48"/>
      <c r="E2045" s="48"/>
      <c r="F2045" s="48"/>
      <c r="G2045" s="48"/>
      <c r="H2045" s="48"/>
      <c r="I2045" s="48"/>
      <c r="J2045" s="48"/>
      <c r="K2045" s="48"/>
      <c r="L2045" s="48"/>
      <c r="M2045" s="48"/>
      <c r="N2045" s="48"/>
      <c r="O2045" s="48"/>
      <c r="P2045" s="48"/>
      <c r="Q2045" s="48"/>
      <c r="R2045" s="48"/>
      <c r="S2045" s="48"/>
      <c r="T2045" s="48"/>
      <c r="U2045" s="48"/>
      <c r="V2045" s="48"/>
      <c r="W2045" s="48"/>
      <c r="X2045" s="48"/>
      <c r="Y2045" s="48"/>
      <c r="Z2045" s="48"/>
      <c r="AA2045" s="48"/>
      <c r="AB2045" s="48"/>
      <c r="AC2045" s="48"/>
    </row>
    <row r="2046" spans="1:29">
      <c r="A2046" s="48"/>
      <c r="B2046" s="48"/>
      <c r="C2046" s="48"/>
      <c r="D2046" s="48"/>
      <c r="E2046" s="48"/>
      <c r="F2046" s="48"/>
      <c r="G2046" s="48"/>
      <c r="H2046" s="48"/>
      <c r="I2046" s="48"/>
      <c r="J2046" s="48"/>
      <c r="K2046" s="48"/>
      <c r="L2046" s="48"/>
      <c r="M2046" s="48"/>
      <c r="N2046" s="48"/>
      <c r="O2046" s="48"/>
      <c r="P2046" s="48"/>
      <c r="Q2046" s="48"/>
      <c r="R2046" s="48"/>
      <c r="S2046" s="48"/>
      <c r="T2046" s="48"/>
      <c r="U2046" s="48"/>
      <c r="V2046" s="48"/>
      <c r="W2046" s="48"/>
      <c r="X2046" s="48"/>
      <c r="Y2046" s="48"/>
      <c r="Z2046" s="48"/>
      <c r="AA2046" s="48"/>
      <c r="AB2046" s="48"/>
      <c r="AC2046" s="48"/>
    </row>
    <row r="2047" spans="1:29">
      <c r="A2047" s="48"/>
      <c r="B2047" s="48"/>
      <c r="C2047" s="48"/>
      <c r="D2047" s="48"/>
      <c r="E2047" s="48"/>
      <c r="F2047" s="48"/>
      <c r="G2047" s="48"/>
      <c r="H2047" s="48"/>
      <c r="I2047" s="48"/>
      <c r="J2047" s="48"/>
      <c r="K2047" s="48"/>
      <c r="L2047" s="48"/>
      <c r="M2047" s="48"/>
      <c r="N2047" s="48"/>
      <c r="O2047" s="48"/>
      <c r="P2047" s="48"/>
      <c r="Q2047" s="48"/>
      <c r="R2047" s="48"/>
      <c r="S2047" s="48"/>
      <c r="T2047" s="48"/>
      <c r="U2047" s="48"/>
      <c r="V2047" s="48"/>
      <c r="W2047" s="48"/>
      <c r="X2047" s="48"/>
      <c r="Y2047" s="48"/>
      <c r="Z2047" s="48"/>
      <c r="AA2047" s="48"/>
      <c r="AB2047" s="48"/>
      <c r="AC2047" s="48"/>
    </row>
    <row r="2048" spans="1:29">
      <c r="A2048" s="48"/>
      <c r="B2048" s="48"/>
      <c r="C2048" s="48"/>
      <c r="D2048" s="48"/>
      <c r="E2048" s="48"/>
      <c r="F2048" s="48"/>
      <c r="G2048" s="48"/>
      <c r="H2048" s="48"/>
      <c r="I2048" s="48"/>
      <c r="J2048" s="48"/>
      <c r="K2048" s="48"/>
      <c r="L2048" s="48"/>
      <c r="M2048" s="48"/>
      <c r="N2048" s="48"/>
      <c r="O2048" s="48"/>
      <c r="P2048" s="48"/>
      <c r="Q2048" s="48"/>
      <c r="R2048" s="48"/>
      <c r="S2048" s="48"/>
      <c r="T2048" s="48"/>
      <c r="U2048" s="48"/>
      <c r="V2048" s="48"/>
      <c r="W2048" s="48"/>
      <c r="X2048" s="48"/>
      <c r="Y2048" s="48"/>
      <c r="Z2048" s="48"/>
      <c r="AA2048" s="48"/>
      <c r="AB2048" s="48"/>
      <c r="AC2048" s="48"/>
    </row>
    <row r="2049" spans="1:29">
      <c r="A2049" s="48"/>
      <c r="B2049" s="48"/>
      <c r="C2049" s="48"/>
      <c r="D2049" s="48"/>
      <c r="E2049" s="48"/>
      <c r="F2049" s="48"/>
      <c r="G2049" s="48"/>
      <c r="H2049" s="48"/>
      <c r="I2049" s="48"/>
      <c r="J2049" s="48"/>
      <c r="K2049" s="48"/>
      <c r="L2049" s="48"/>
      <c r="M2049" s="48"/>
      <c r="N2049" s="48"/>
      <c r="O2049" s="48"/>
      <c r="P2049" s="48"/>
      <c r="Q2049" s="48"/>
      <c r="R2049" s="48"/>
      <c r="S2049" s="48"/>
      <c r="T2049" s="48"/>
      <c r="U2049" s="48"/>
      <c r="V2049" s="48"/>
      <c r="W2049" s="48"/>
      <c r="X2049" s="48"/>
      <c r="Y2049" s="48"/>
      <c r="Z2049" s="48"/>
      <c r="AA2049" s="48"/>
      <c r="AB2049" s="48"/>
      <c r="AC2049" s="48"/>
    </row>
    <row r="2050" spans="1:29">
      <c r="A2050" s="48"/>
      <c r="B2050" s="48"/>
      <c r="C2050" s="48"/>
      <c r="D2050" s="48"/>
      <c r="E2050" s="48"/>
      <c r="F2050" s="48"/>
      <c r="G2050" s="48"/>
      <c r="H2050" s="48"/>
      <c r="I2050" s="48"/>
      <c r="J2050" s="48"/>
      <c r="K2050" s="48"/>
      <c r="L2050" s="48"/>
      <c r="M2050" s="48"/>
      <c r="N2050" s="48"/>
      <c r="O2050" s="48"/>
      <c r="P2050" s="48"/>
      <c r="Q2050" s="48"/>
      <c r="R2050" s="48"/>
      <c r="S2050" s="48"/>
      <c r="T2050" s="48"/>
      <c r="U2050" s="48"/>
      <c r="V2050" s="48"/>
      <c r="W2050" s="48"/>
      <c r="X2050" s="48"/>
      <c r="Y2050" s="48"/>
      <c r="Z2050" s="48"/>
      <c r="AA2050" s="48"/>
      <c r="AB2050" s="48"/>
      <c r="AC2050" s="48"/>
    </row>
    <row r="2051" spans="1:29">
      <c r="A2051" s="48"/>
      <c r="B2051" s="48"/>
      <c r="C2051" s="48"/>
      <c r="D2051" s="48"/>
      <c r="E2051" s="48"/>
      <c r="F2051" s="48"/>
      <c r="G2051" s="48"/>
      <c r="H2051" s="48"/>
      <c r="I2051" s="48"/>
      <c r="J2051" s="48"/>
      <c r="K2051" s="48"/>
      <c r="L2051" s="48"/>
      <c r="M2051" s="48"/>
      <c r="N2051" s="48"/>
      <c r="O2051" s="48"/>
      <c r="P2051" s="48"/>
      <c r="Q2051" s="48"/>
      <c r="R2051" s="48"/>
      <c r="S2051" s="48"/>
      <c r="T2051" s="48"/>
      <c r="U2051" s="48"/>
      <c r="V2051" s="48"/>
      <c r="W2051" s="48"/>
      <c r="X2051" s="48"/>
      <c r="Y2051" s="48"/>
      <c r="Z2051" s="48"/>
      <c r="AA2051" s="48"/>
      <c r="AB2051" s="48"/>
      <c r="AC2051" s="48"/>
    </row>
    <row r="2052" spans="1:29">
      <c r="A2052" s="48"/>
      <c r="B2052" s="48"/>
      <c r="C2052" s="48"/>
      <c r="D2052" s="48"/>
      <c r="E2052" s="48"/>
      <c r="F2052" s="48"/>
      <c r="G2052" s="48"/>
      <c r="H2052" s="48"/>
      <c r="I2052" s="48"/>
      <c r="J2052" s="48"/>
      <c r="K2052" s="48"/>
      <c r="L2052" s="48"/>
      <c r="M2052" s="48"/>
      <c r="N2052" s="48"/>
      <c r="O2052" s="48"/>
      <c r="P2052" s="48"/>
      <c r="Q2052" s="48"/>
      <c r="R2052" s="48"/>
      <c r="S2052" s="48"/>
      <c r="T2052" s="48"/>
      <c r="U2052" s="48"/>
      <c r="V2052" s="48"/>
      <c r="W2052" s="48"/>
      <c r="X2052" s="48"/>
      <c r="Y2052" s="48"/>
      <c r="Z2052" s="48"/>
      <c r="AA2052" s="48"/>
      <c r="AB2052" s="48"/>
      <c r="AC2052" s="48"/>
    </row>
    <row r="2053" spans="1:29">
      <c r="A2053" s="48"/>
      <c r="B2053" s="48"/>
      <c r="C2053" s="48"/>
      <c r="D2053" s="48"/>
      <c r="E2053" s="48"/>
      <c r="F2053" s="48"/>
      <c r="G2053" s="48"/>
      <c r="H2053" s="48"/>
      <c r="I2053" s="48"/>
      <c r="J2053" s="48"/>
      <c r="K2053" s="48"/>
      <c r="L2053" s="48"/>
      <c r="M2053" s="48"/>
      <c r="N2053" s="48"/>
      <c r="O2053" s="48"/>
      <c r="P2053" s="48"/>
      <c r="Q2053" s="48"/>
      <c r="R2053" s="48"/>
      <c r="S2053" s="48"/>
      <c r="T2053" s="48"/>
      <c r="U2053" s="48"/>
      <c r="V2053" s="48"/>
      <c r="W2053" s="48"/>
      <c r="X2053" s="48"/>
      <c r="Y2053" s="48"/>
      <c r="Z2053" s="48"/>
      <c r="AA2053" s="48"/>
      <c r="AB2053" s="48"/>
      <c r="AC2053" s="48"/>
    </row>
    <row r="2054" spans="1:29">
      <c r="A2054" s="48"/>
      <c r="B2054" s="48"/>
      <c r="C2054" s="48"/>
      <c r="D2054" s="48"/>
      <c r="E2054" s="48"/>
      <c r="F2054" s="48"/>
      <c r="G2054" s="48"/>
      <c r="H2054" s="48"/>
      <c r="I2054" s="48"/>
      <c r="J2054" s="48"/>
      <c r="K2054" s="48"/>
      <c r="L2054" s="48"/>
      <c r="M2054" s="48"/>
      <c r="N2054" s="48"/>
      <c r="O2054" s="48"/>
      <c r="P2054" s="48"/>
      <c r="Q2054" s="48"/>
      <c r="R2054" s="48"/>
      <c r="S2054" s="48"/>
      <c r="T2054" s="48"/>
      <c r="U2054" s="48"/>
      <c r="V2054" s="48"/>
      <c r="W2054" s="48"/>
      <c r="X2054" s="48"/>
      <c r="Y2054" s="48"/>
      <c r="Z2054" s="48"/>
      <c r="AA2054" s="48"/>
      <c r="AB2054" s="48"/>
      <c r="AC2054" s="48"/>
    </row>
    <row r="2055" spans="1:29">
      <c r="A2055" s="48"/>
      <c r="B2055" s="48"/>
      <c r="C2055" s="48"/>
      <c r="D2055" s="48"/>
      <c r="E2055" s="48"/>
      <c r="F2055" s="48"/>
      <c r="G2055" s="48"/>
      <c r="H2055" s="48"/>
      <c r="I2055" s="48"/>
      <c r="J2055" s="48"/>
      <c r="K2055" s="48"/>
      <c r="L2055" s="48"/>
      <c r="M2055" s="48"/>
      <c r="N2055" s="48"/>
      <c r="O2055" s="48"/>
      <c r="P2055" s="48"/>
      <c r="Q2055" s="48"/>
      <c r="R2055" s="48"/>
      <c r="S2055" s="48"/>
      <c r="T2055" s="48"/>
      <c r="U2055" s="48"/>
      <c r="V2055" s="48"/>
      <c r="W2055" s="48"/>
      <c r="X2055" s="48"/>
      <c r="Y2055" s="48"/>
      <c r="Z2055" s="48"/>
      <c r="AA2055" s="48"/>
      <c r="AB2055" s="48"/>
      <c r="AC2055" s="48"/>
    </row>
    <row r="2056" spans="1:29">
      <c r="A2056" s="48"/>
      <c r="B2056" s="48"/>
      <c r="C2056" s="48"/>
      <c r="D2056" s="48"/>
      <c r="E2056" s="48"/>
      <c r="F2056" s="48"/>
      <c r="G2056" s="48"/>
      <c r="H2056" s="48"/>
      <c r="I2056" s="48"/>
      <c r="J2056" s="48"/>
      <c r="K2056" s="48"/>
      <c r="L2056" s="48"/>
      <c r="M2056" s="48"/>
      <c r="N2056" s="48"/>
      <c r="O2056" s="48"/>
      <c r="P2056" s="48"/>
      <c r="Q2056" s="48"/>
      <c r="R2056" s="48"/>
      <c r="S2056" s="48"/>
      <c r="T2056" s="48"/>
      <c r="U2056" s="48"/>
      <c r="V2056" s="48"/>
      <c r="W2056" s="48"/>
      <c r="X2056" s="48"/>
      <c r="Y2056" s="48"/>
      <c r="Z2056" s="48"/>
      <c r="AA2056" s="48"/>
      <c r="AB2056" s="48"/>
      <c r="AC2056" s="48"/>
    </row>
    <row r="2057" spans="1:29">
      <c r="A2057" s="48"/>
      <c r="B2057" s="48"/>
      <c r="C2057" s="48"/>
      <c r="D2057" s="48"/>
      <c r="E2057" s="48"/>
      <c r="F2057" s="48"/>
      <c r="G2057" s="48"/>
      <c r="H2057" s="48"/>
      <c r="I2057" s="48"/>
      <c r="J2057" s="48"/>
      <c r="K2057" s="48"/>
      <c r="L2057" s="48"/>
      <c r="M2057" s="48"/>
      <c r="N2057" s="48"/>
      <c r="O2057" s="48"/>
      <c r="P2057" s="48"/>
      <c r="Q2057" s="48"/>
      <c r="R2057" s="48"/>
      <c r="S2057" s="48"/>
      <c r="T2057" s="48"/>
      <c r="U2057" s="48"/>
      <c r="V2057" s="48"/>
      <c r="W2057" s="48"/>
      <c r="X2057" s="48"/>
      <c r="Y2057" s="48"/>
      <c r="Z2057" s="48"/>
      <c r="AA2057" s="48"/>
      <c r="AB2057" s="48"/>
      <c r="AC2057" s="48"/>
    </row>
    <row r="2058" spans="1:29">
      <c r="A2058" s="48"/>
      <c r="B2058" s="48"/>
      <c r="C2058" s="48"/>
      <c r="D2058" s="48"/>
      <c r="E2058" s="48"/>
      <c r="F2058" s="48"/>
      <c r="G2058" s="48"/>
      <c r="H2058" s="48"/>
      <c r="I2058" s="48"/>
      <c r="J2058" s="48"/>
      <c r="K2058" s="48"/>
      <c r="L2058" s="48"/>
      <c r="M2058" s="48"/>
      <c r="N2058" s="48"/>
      <c r="O2058" s="48"/>
      <c r="P2058" s="48"/>
      <c r="Q2058" s="48"/>
      <c r="R2058" s="48"/>
      <c r="S2058" s="48"/>
      <c r="T2058" s="48"/>
      <c r="U2058" s="48"/>
      <c r="V2058" s="48"/>
      <c r="W2058" s="48"/>
      <c r="X2058" s="48"/>
      <c r="Y2058" s="48"/>
      <c r="Z2058" s="48"/>
      <c r="AA2058" s="48"/>
      <c r="AB2058" s="48"/>
      <c r="AC2058" s="48"/>
    </row>
    <row r="2059" spans="1:29">
      <c r="A2059" s="48"/>
      <c r="B2059" s="48"/>
      <c r="C2059" s="48"/>
      <c r="D2059" s="48"/>
      <c r="E2059" s="48"/>
      <c r="F2059" s="48"/>
      <c r="G2059" s="48"/>
      <c r="H2059" s="48"/>
      <c r="I2059" s="48"/>
      <c r="J2059" s="48"/>
      <c r="K2059" s="48"/>
      <c r="L2059" s="48"/>
      <c r="M2059" s="48"/>
      <c r="N2059" s="48"/>
      <c r="O2059" s="48"/>
      <c r="P2059" s="48"/>
      <c r="Q2059" s="48"/>
      <c r="R2059" s="48"/>
      <c r="S2059" s="48"/>
      <c r="T2059" s="48"/>
      <c r="U2059" s="48"/>
      <c r="V2059" s="48"/>
      <c r="W2059" s="48"/>
      <c r="X2059" s="48"/>
      <c r="Y2059" s="48"/>
      <c r="Z2059" s="48"/>
      <c r="AA2059" s="48"/>
      <c r="AB2059" s="48"/>
      <c r="AC2059" s="48"/>
    </row>
    <row r="2060" spans="1:29">
      <c r="A2060" s="48"/>
      <c r="B2060" s="48"/>
      <c r="C2060" s="48"/>
      <c r="D2060" s="48"/>
      <c r="E2060" s="48"/>
      <c r="F2060" s="48"/>
      <c r="G2060" s="48"/>
      <c r="H2060" s="48"/>
      <c r="I2060" s="48"/>
      <c r="J2060" s="48"/>
      <c r="K2060" s="48"/>
      <c r="L2060" s="48"/>
      <c r="M2060" s="48"/>
      <c r="N2060" s="48"/>
      <c r="O2060" s="48"/>
      <c r="P2060" s="48"/>
      <c r="Q2060" s="48"/>
      <c r="R2060" s="48"/>
      <c r="S2060" s="48"/>
      <c r="T2060" s="48"/>
      <c r="U2060" s="48"/>
      <c r="V2060" s="48"/>
      <c r="W2060" s="48"/>
      <c r="X2060" s="48"/>
      <c r="Y2060" s="48"/>
      <c r="Z2060" s="48"/>
      <c r="AA2060" s="48"/>
      <c r="AB2060" s="48"/>
      <c r="AC2060" s="48"/>
    </row>
    <row r="2061" spans="1:29">
      <c r="A2061" s="48"/>
      <c r="B2061" s="48"/>
      <c r="C2061" s="48"/>
      <c r="D2061" s="48"/>
      <c r="E2061" s="48"/>
      <c r="F2061" s="48"/>
      <c r="G2061" s="48"/>
      <c r="H2061" s="48"/>
      <c r="I2061" s="48"/>
      <c r="J2061" s="48"/>
      <c r="K2061" s="48"/>
      <c r="L2061" s="48"/>
      <c r="M2061" s="48"/>
      <c r="N2061" s="48"/>
      <c r="O2061" s="48"/>
      <c r="P2061" s="48"/>
      <c r="Q2061" s="48"/>
      <c r="R2061" s="48"/>
      <c r="S2061" s="48"/>
      <c r="T2061" s="48"/>
      <c r="U2061" s="48"/>
      <c r="V2061" s="48"/>
      <c r="W2061" s="48"/>
      <c r="X2061" s="48"/>
      <c r="Y2061" s="48"/>
      <c r="Z2061" s="48"/>
      <c r="AA2061" s="48"/>
      <c r="AB2061" s="48"/>
      <c r="AC2061" s="48"/>
    </row>
    <row r="2062" spans="1:29">
      <c r="A2062" s="48"/>
      <c r="B2062" s="48"/>
      <c r="C2062" s="48"/>
      <c r="D2062" s="48"/>
      <c r="E2062" s="48"/>
      <c r="F2062" s="48"/>
      <c r="G2062" s="48"/>
      <c r="H2062" s="48"/>
      <c r="I2062" s="48"/>
      <c r="J2062" s="48"/>
      <c r="K2062" s="48"/>
      <c r="L2062" s="48"/>
      <c r="M2062" s="48"/>
      <c r="N2062" s="48"/>
      <c r="O2062" s="48"/>
      <c r="P2062" s="48"/>
      <c r="Q2062" s="48"/>
      <c r="R2062" s="48"/>
      <c r="S2062" s="48"/>
      <c r="T2062" s="48"/>
      <c r="U2062" s="48"/>
      <c r="V2062" s="48"/>
      <c r="W2062" s="48"/>
      <c r="X2062" s="48"/>
      <c r="Y2062" s="48"/>
      <c r="Z2062" s="48"/>
      <c r="AA2062" s="48"/>
      <c r="AB2062" s="48"/>
      <c r="AC2062" s="48"/>
    </row>
    <row r="2063" spans="1:29">
      <c r="A2063" s="48"/>
      <c r="B2063" s="48"/>
      <c r="C2063" s="48"/>
      <c r="D2063" s="48"/>
      <c r="E2063" s="48"/>
      <c r="F2063" s="48"/>
      <c r="G2063" s="48"/>
      <c r="H2063" s="48"/>
      <c r="I2063" s="48"/>
      <c r="J2063" s="48"/>
      <c r="K2063" s="48"/>
      <c r="L2063" s="48"/>
      <c r="M2063" s="48"/>
      <c r="N2063" s="48"/>
      <c r="O2063" s="48"/>
      <c r="P2063" s="48"/>
      <c r="Q2063" s="48"/>
      <c r="R2063" s="48"/>
      <c r="S2063" s="48"/>
      <c r="T2063" s="48"/>
      <c r="U2063" s="48"/>
      <c r="V2063" s="48"/>
      <c r="W2063" s="48"/>
      <c r="X2063" s="48"/>
      <c r="Y2063" s="48"/>
      <c r="Z2063" s="48"/>
      <c r="AA2063" s="48"/>
      <c r="AB2063" s="48"/>
      <c r="AC2063" s="48"/>
    </row>
    <row r="2064" spans="1:29">
      <c r="A2064" s="48"/>
      <c r="B2064" s="48"/>
      <c r="C2064" s="48"/>
      <c r="D2064" s="48"/>
      <c r="E2064" s="48"/>
      <c r="F2064" s="48"/>
      <c r="G2064" s="48"/>
      <c r="H2064" s="48"/>
      <c r="I2064" s="48"/>
      <c r="J2064" s="48"/>
      <c r="K2064" s="48"/>
      <c r="L2064" s="48"/>
      <c r="M2064" s="48"/>
      <c r="N2064" s="48"/>
      <c r="O2064" s="48"/>
      <c r="P2064" s="48"/>
      <c r="Q2064" s="48"/>
      <c r="R2064" s="48"/>
      <c r="S2064" s="48"/>
      <c r="T2064" s="48"/>
      <c r="U2064" s="48"/>
      <c r="V2064" s="48"/>
      <c r="W2064" s="48"/>
      <c r="X2064" s="48"/>
      <c r="Y2064" s="48"/>
      <c r="Z2064" s="48"/>
      <c r="AA2064" s="48"/>
      <c r="AB2064" s="48"/>
      <c r="AC2064" s="48"/>
    </row>
    <row r="2065" spans="1:29">
      <c r="A2065" s="48"/>
      <c r="B2065" s="48"/>
      <c r="C2065" s="48"/>
      <c r="D2065" s="48"/>
      <c r="E2065" s="48"/>
      <c r="F2065" s="48"/>
      <c r="G2065" s="48"/>
      <c r="H2065" s="48"/>
      <c r="I2065" s="48"/>
      <c r="J2065" s="48"/>
      <c r="K2065" s="48"/>
      <c r="L2065" s="48"/>
      <c r="M2065" s="48"/>
      <c r="N2065" s="48"/>
      <c r="O2065" s="48"/>
      <c r="P2065" s="48"/>
      <c r="Q2065" s="48"/>
      <c r="R2065" s="48"/>
      <c r="S2065" s="48"/>
      <c r="T2065" s="48"/>
      <c r="U2065" s="48"/>
      <c r="V2065" s="48"/>
      <c r="W2065" s="48"/>
      <c r="X2065" s="48"/>
      <c r="Y2065" s="48"/>
      <c r="Z2065" s="48"/>
      <c r="AA2065" s="48"/>
      <c r="AB2065" s="48"/>
      <c r="AC2065" s="48"/>
    </row>
    <row r="2066" spans="1:29">
      <c r="A2066" s="48"/>
      <c r="B2066" s="48"/>
      <c r="C2066" s="48"/>
      <c r="D2066" s="48"/>
      <c r="E2066" s="48"/>
      <c r="F2066" s="48"/>
      <c r="G2066" s="48"/>
      <c r="H2066" s="48"/>
      <c r="I2066" s="48"/>
      <c r="J2066" s="48"/>
      <c r="K2066" s="48"/>
      <c r="L2066" s="48"/>
      <c r="M2066" s="48"/>
      <c r="N2066" s="48"/>
      <c r="O2066" s="48"/>
      <c r="P2066" s="48"/>
      <c r="Q2066" s="48"/>
      <c r="R2066" s="48"/>
      <c r="S2066" s="48"/>
      <c r="T2066" s="48"/>
      <c r="U2066" s="48"/>
      <c r="V2066" s="48"/>
      <c r="W2066" s="48"/>
      <c r="X2066" s="48"/>
      <c r="Y2066" s="48"/>
      <c r="Z2066" s="48"/>
      <c r="AA2066" s="48"/>
      <c r="AB2066" s="48"/>
      <c r="AC2066" s="48"/>
    </row>
    <row r="2067" spans="1:29">
      <c r="A2067" s="48"/>
      <c r="B2067" s="48"/>
      <c r="C2067" s="48"/>
      <c r="D2067" s="48"/>
      <c r="E2067" s="48"/>
      <c r="F2067" s="48"/>
      <c r="G2067" s="48"/>
      <c r="H2067" s="48"/>
      <c r="I2067" s="48"/>
      <c r="J2067" s="48"/>
      <c r="K2067" s="48"/>
      <c r="L2067" s="48"/>
      <c r="M2067" s="48"/>
      <c r="N2067" s="48"/>
      <c r="O2067" s="48"/>
      <c r="P2067" s="48"/>
      <c r="Q2067" s="48"/>
      <c r="R2067" s="48"/>
      <c r="S2067" s="48"/>
      <c r="T2067" s="48"/>
      <c r="U2067" s="48"/>
      <c r="V2067" s="48"/>
      <c r="W2067" s="48"/>
      <c r="X2067" s="48"/>
      <c r="Y2067" s="48"/>
      <c r="Z2067" s="48"/>
      <c r="AA2067" s="48"/>
      <c r="AB2067" s="48"/>
      <c r="AC2067" s="48"/>
    </row>
    <row r="2068" spans="1:29">
      <c r="A2068" s="48"/>
      <c r="B2068" s="48"/>
      <c r="C2068" s="48"/>
      <c r="D2068" s="48"/>
      <c r="E2068" s="48"/>
      <c r="F2068" s="48"/>
      <c r="G2068" s="48"/>
      <c r="H2068" s="48"/>
      <c r="I2068" s="48"/>
      <c r="J2068" s="48"/>
      <c r="K2068" s="48"/>
      <c r="L2068" s="48"/>
      <c r="M2068" s="48"/>
      <c r="N2068" s="48"/>
      <c r="O2068" s="48"/>
      <c r="P2068" s="48"/>
      <c r="Q2068" s="48"/>
      <c r="R2068" s="48"/>
      <c r="S2068" s="48"/>
      <c r="T2068" s="48"/>
      <c r="U2068" s="48"/>
      <c r="V2068" s="48"/>
      <c r="W2068" s="48"/>
      <c r="X2068" s="48"/>
      <c r="Y2068" s="48"/>
      <c r="Z2068" s="48"/>
      <c r="AA2068" s="48"/>
      <c r="AB2068" s="48"/>
      <c r="AC2068" s="48"/>
    </row>
    <row r="2069" spans="1:29">
      <c r="A2069" s="48"/>
      <c r="B2069" s="48"/>
      <c r="C2069" s="48"/>
      <c r="D2069" s="48"/>
      <c r="E2069" s="48"/>
      <c r="F2069" s="48"/>
      <c r="G2069" s="48"/>
      <c r="H2069" s="48"/>
      <c r="I2069" s="48"/>
      <c r="J2069" s="48"/>
      <c r="K2069" s="48"/>
      <c r="L2069" s="48"/>
      <c r="M2069" s="48"/>
      <c r="N2069" s="48"/>
      <c r="O2069" s="48"/>
      <c r="P2069" s="48"/>
      <c r="Q2069" s="48"/>
      <c r="R2069" s="48"/>
      <c r="S2069" s="48"/>
      <c r="T2069" s="48"/>
      <c r="U2069" s="48"/>
      <c r="V2069" s="48"/>
      <c r="W2069" s="48"/>
      <c r="X2069" s="48"/>
      <c r="Y2069" s="48"/>
      <c r="Z2069" s="48"/>
      <c r="AA2069" s="48"/>
      <c r="AB2069" s="48"/>
      <c r="AC2069" s="48"/>
    </row>
    <row r="2070" spans="1:29">
      <c r="A2070" s="48"/>
      <c r="B2070" s="48"/>
      <c r="C2070" s="48"/>
      <c r="D2070" s="48"/>
      <c r="E2070" s="48"/>
      <c r="F2070" s="48"/>
      <c r="G2070" s="48"/>
      <c r="H2070" s="48"/>
      <c r="I2070" s="48"/>
      <c r="J2070" s="48"/>
      <c r="K2070" s="48"/>
      <c r="L2070" s="48"/>
      <c r="M2070" s="48"/>
      <c r="N2070" s="48"/>
      <c r="O2070" s="48"/>
      <c r="P2070" s="48"/>
      <c r="Q2070" s="48"/>
      <c r="R2070" s="48"/>
      <c r="S2070" s="48"/>
      <c r="T2070" s="48"/>
      <c r="U2070" s="48"/>
      <c r="V2070" s="48"/>
      <c r="W2070" s="48"/>
      <c r="X2070" s="48"/>
      <c r="Y2070" s="48"/>
      <c r="Z2070" s="48"/>
      <c r="AA2070" s="48"/>
      <c r="AB2070" s="48"/>
      <c r="AC2070" s="48"/>
    </row>
    <row r="2071" spans="1:29">
      <c r="A2071" s="48"/>
      <c r="B2071" s="48"/>
      <c r="C2071" s="48"/>
      <c r="D2071" s="48"/>
      <c r="E2071" s="48"/>
      <c r="F2071" s="48"/>
      <c r="G2071" s="48"/>
      <c r="H2071" s="48"/>
      <c r="I2071" s="48"/>
      <c r="J2071" s="48"/>
      <c r="K2071" s="48"/>
      <c r="L2071" s="48"/>
      <c r="M2071" s="48"/>
      <c r="N2071" s="48"/>
      <c r="O2071" s="48"/>
      <c r="P2071" s="48"/>
      <c r="Q2071" s="48"/>
      <c r="R2071" s="48"/>
      <c r="S2071" s="48"/>
      <c r="T2071" s="48"/>
      <c r="U2071" s="48"/>
      <c r="V2071" s="48"/>
      <c r="W2071" s="48"/>
      <c r="X2071" s="48"/>
      <c r="Y2071" s="48"/>
      <c r="Z2071" s="48"/>
      <c r="AA2071" s="48"/>
      <c r="AB2071" s="48"/>
      <c r="AC2071" s="48"/>
    </row>
    <row r="2072" spans="1:29">
      <c r="A2072" s="48"/>
      <c r="B2072" s="48"/>
      <c r="C2072" s="48"/>
      <c r="D2072" s="48"/>
      <c r="E2072" s="48"/>
      <c r="F2072" s="48"/>
      <c r="G2072" s="48"/>
      <c r="H2072" s="48"/>
      <c r="I2072" s="48"/>
      <c r="J2072" s="48"/>
      <c r="K2072" s="48"/>
      <c r="L2072" s="48"/>
      <c r="M2072" s="48"/>
      <c r="N2072" s="48"/>
      <c r="O2072" s="48"/>
      <c r="P2072" s="48"/>
      <c r="Q2072" s="48"/>
      <c r="R2072" s="48"/>
      <c r="S2072" s="48"/>
      <c r="T2072" s="48"/>
      <c r="U2072" s="48"/>
      <c r="V2072" s="48"/>
      <c r="W2072" s="48"/>
      <c r="X2072" s="48"/>
      <c r="Y2072" s="48"/>
      <c r="Z2072" s="48"/>
      <c r="AA2072" s="48"/>
      <c r="AB2072" s="48"/>
      <c r="AC2072" s="48"/>
    </row>
    <row r="2073" spans="1:29">
      <c r="A2073" s="48"/>
      <c r="B2073" s="48"/>
      <c r="C2073" s="48"/>
      <c r="D2073" s="48"/>
      <c r="E2073" s="48"/>
      <c r="F2073" s="48"/>
      <c r="G2073" s="48"/>
      <c r="H2073" s="48"/>
      <c r="I2073" s="48"/>
      <c r="J2073" s="48"/>
      <c r="K2073" s="48"/>
      <c r="L2073" s="48"/>
      <c r="M2073" s="48"/>
      <c r="N2073" s="48"/>
      <c r="O2073" s="48"/>
      <c r="P2073" s="48"/>
      <c r="Q2073" s="48"/>
      <c r="R2073" s="48"/>
      <c r="S2073" s="48"/>
      <c r="T2073" s="48"/>
      <c r="U2073" s="48"/>
      <c r="V2073" s="48"/>
      <c r="W2073" s="48"/>
      <c r="X2073" s="48"/>
      <c r="Y2073" s="48"/>
      <c r="Z2073" s="48"/>
      <c r="AA2073" s="48"/>
      <c r="AB2073" s="48"/>
      <c r="AC2073" s="48"/>
    </row>
    <row r="2074" spans="1:29">
      <c r="A2074" s="48"/>
      <c r="B2074" s="48"/>
      <c r="C2074" s="48"/>
      <c r="D2074" s="48"/>
      <c r="E2074" s="48"/>
      <c r="F2074" s="48"/>
      <c r="G2074" s="48"/>
      <c r="H2074" s="48"/>
      <c r="I2074" s="48"/>
      <c r="J2074" s="48"/>
      <c r="K2074" s="48"/>
      <c r="L2074" s="48"/>
      <c r="M2074" s="48"/>
      <c r="N2074" s="48"/>
      <c r="O2074" s="48"/>
      <c r="P2074" s="48"/>
      <c r="Q2074" s="48"/>
      <c r="R2074" s="48"/>
      <c r="S2074" s="48"/>
      <c r="T2074" s="48"/>
      <c r="U2074" s="48"/>
      <c r="V2074" s="48"/>
      <c r="W2074" s="48"/>
      <c r="X2074" s="48"/>
      <c r="Y2074" s="48"/>
      <c r="Z2074" s="48"/>
      <c r="AA2074" s="48"/>
      <c r="AB2074" s="48"/>
      <c r="AC2074" s="48"/>
    </row>
    <row r="2075" spans="1:29">
      <c r="A2075" s="48"/>
      <c r="B2075" s="48"/>
      <c r="C2075" s="48"/>
      <c r="D2075" s="48"/>
      <c r="E2075" s="48"/>
      <c r="F2075" s="48"/>
      <c r="G2075" s="48"/>
      <c r="H2075" s="48"/>
      <c r="I2075" s="48"/>
      <c r="J2075" s="48"/>
      <c r="K2075" s="48"/>
      <c r="L2075" s="48"/>
      <c r="M2075" s="48"/>
      <c r="N2075" s="48"/>
      <c r="O2075" s="48"/>
      <c r="P2075" s="48"/>
      <c r="Q2075" s="48"/>
      <c r="R2075" s="48"/>
      <c r="S2075" s="48"/>
      <c r="T2075" s="48"/>
      <c r="U2075" s="48"/>
      <c r="V2075" s="48"/>
      <c r="W2075" s="48"/>
      <c r="X2075" s="48"/>
      <c r="Y2075" s="48"/>
      <c r="Z2075" s="48"/>
      <c r="AA2075" s="48"/>
      <c r="AB2075" s="48"/>
      <c r="AC2075" s="48"/>
    </row>
    <row r="2076" spans="1:29">
      <c r="A2076" s="48"/>
      <c r="B2076" s="48"/>
      <c r="C2076" s="48"/>
      <c r="D2076" s="48"/>
      <c r="E2076" s="48"/>
      <c r="F2076" s="48"/>
      <c r="G2076" s="48"/>
      <c r="H2076" s="48"/>
      <c r="I2076" s="48"/>
      <c r="J2076" s="48"/>
      <c r="K2076" s="48"/>
      <c r="L2076" s="48"/>
      <c r="M2076" s="48"/>
      <c r="N2076" s="48"/>
      <c r="O2076" s="48"/>
      <c r="P2076" s="48"/>
      <c r="Q2076" s="48"/>
      <c r="R2076" s="48"/>
      <c r="S2076" s="48"/>
      <c r="T2076" s="48"/>
      <c r="U2076" s="48"/>
      <c r="V2076" s="48"/>
      <c r="W2076" s="48"/>
      <c r="X2076" s="48"/>
      <c r="Y2076" s="48"/>
      <c r="Z2076" s="48"/>
      <c r="AA2076" s="48"/>
      <c r="AB2076" s="48"/>
      <c r="AC2076" s="48"/>
    </row>
    <row r="2077" spans="1:29">
      <c r="A2077" s="48"/>
      <c r="B2077" s="48"/>
      <c r="C2077" s="48"/>
      <c r="D2077" s="48"/>
      <c r="E2077" s="48"/>
      <c r="F2077" s="48"/>
      <c r="G2077" s="48"/>
      <c r="H2077" s="48"/>
      <c r="I2077" s="48"/>
      <c r="J2077" s="48"/>
      <c r="K2077" s="48"/>
      <c r="L2077" s="48"/>
      <c r="M2077" s="48"/>
      <c r="N2077" s="48"/>
      <c r="O2077" s="48"/>
      <c r="P2077" s="48"/>
      <c r="Q2077" s="48"/>
      <c r="R2077" s="48"/>
      <c r="S2077" s="48"/>
      <c r="T2077" s="48"/>
      <c r="U2077" s="48"/>
      <c r="V2077" s="48"/>
      <c r="W2077" s="48"/>
      <c r="X2077" s="48"/>
      <c r="Y2077" s="48"/>
      <c r="Z2077" s="48"/>
      <c r="AA2077" s="48"/>
      <c r="AB2077" s="48"/>
      <c r="AC2077" s="48"/>
    </row>
    <row r="2078" spans="1:29">
      <c r="A2078" s="48"/>
      <c r="B2078" s="48"/>
      <c r="C2078" s="48"/>
      <c r="D2078" s="48"/>
      <c r="E2078" s="48"/>
      <c r="F2078" s="48"/>
      <c r="G2078" s="48"/>
      <c r="H2078" s="48"/>
      <c r="I2078" s="48"/>
      <c r="J2078" s="48"/>
      <c r="K2078" s="48"/>
      <c r="L2078" s="48"/>
      <c r="M2078" s="48"/>
      <c r="N2078" s="48"/>
      <c r="O2078" s="48"/>
      <c r="P2078" s="48"/>
      <c r="Q2078" s="48"/>
      <c r="R2078" s="48"/>
      <c r="S2078" s="48"/>
      <c r="T2078" s="48"/>
      <c r="U2078" s="48"/>
      <c r="V2078" s="48"/>
      <c r="W2078" s="48"/>
      <c r="X2078" s="48"/>
      <c r="Y2078" s="48"/>
      <c r="Z2078" s="48"/>
      <c r="AA2078" s="48"/>
      <c r="AB2078" s="48"/>
      <c r="AC2078" s="48"/>
    </row>
    <row r="2079" spans="1:29">
      <c r="A2079" s="48"/>
      <c r="B2079" s="48"/>
      <c r="C2079" s="48"/>
      <c r="D2079" s="48"/>
      <c r="E2079" s="48"/>
      <c r="F2079" s="48"/>
      <c r="G2079" s="48"/>
      <c r="H2079" s="48"/>
      <c r="I2079" s="48"/>
      <c r="J2079" s="48"/>
      <c r="K2079" s="48"/>
      <c r="L2079" s="48"/>
      <c r="M2079" s="48"/>
      <c r="N2079" s="48"/>
      <c r="O2079" s="48"/>
      <c r="P2079" s="48"/>
      <c r="Q2079" s="48"/>
      <c r="R2079" s="48"/>
      <c r="S2079" s="48"/>
      <c r="T2079" s="48"/>
      <c r="U2079" s="48"/>
      <c r="V2079" s="48"/>
      <c r="W2079" s="48"/>
      <c r="X2079" s="48"/>
      <c r="Y2079" s="48"/>
      <c r="Z2079" s="48"/>
      <c r="AA2079" s="48"/>
      <c r="AB2079" s="48"/>
      <c r="AC2079" s="48"/>
    </row>
    <row r="2080" spans="1:29">
      <c r="A2080" s="48"/>
      <c r="B2080" s="48"/>
      <c r="C2080" s="48"/>
      <c r="D2080" s="48"/>
      <c r="E2080" s="48"/>
      <c r="F2080" s="48"/>
      <c r="G2080" s="48"/>
      <c r="H2080" s="48"/>
      <c r="I2080" s="48"/>
      <c r="J2080" s="48"/>
      <c r="K2080" s="48"/>
      <c r="L2080" s="48"/>
      <c r="M2080" s="48"/>
      <c r="N2080" s="48"/>
      <c r="O2080" s="48"/>
      <c r="P2080" s="48"/>
      <c r="Q2080" s="48"/>
      <c r="R2080" s="48"/>
      <c r="S2080" s="48"/>
      <c r="T2080" s="48"/>
      <c r="U2080" s="48"/>
      <c r="V2080" s="48"/>
      <c r="W2080" s="48"/>
      <c r="X2080" s="48"/>
      <c r="Y2080" s="48"/>
      <c r="Z2080" s="48"/>
      <c r="AA2080" s="48"/>
      <c r="AB2080" s="48"/>
      <c r="AC2080" s="48"/>
    </row>
    <row r="2081" spans="1:29">
      <c r="A2081" s="48"/>
      <c r="B2081" s="48"/>
      <c r="C2081" s="48"/>
      <c r="D2081" s="48"/>
      <c r="E2081" s="48"/>
      <c r="F2081" s="48"/>
      <c r="G2081" s="48"/>
      <c r="H2081" s="48"/>
      <c r="I2081" s="48"/>
      <c r="J2081" s="48"/>
      <c r="K2081" s="48"/>
      <c r="L2081" s="48"/>
      <c r="M2081" s="48"/>
      <c r="N2081" s="48"/>
      <c r="O2081" s="48"/>
      <c r="P2081" s="48"/>
      <c r="Q2081" s="48"/>
      <c r="R2081" s="48"/>
      <c r="S2081" s="48"/>
      <c r="T2081" s="48"/>
      <c r="U2081" s="48"/>
      <c r="V2081" s="48"/>
      <c r="W2081" s="48"/>
      <c r="X2081" s="48"/>
      <c r="Y2081" s="48"/>
      <c r="Z2081" s="48"/>
      <c r="AA2081" s="48"/>
      <c r="AB2081" s="48"/>
      <c r="AC2081" s="48"/>
    </row>
    <row r="2082" spans="1:29">
      <c r="A2082" s="48"/>
      <c r="B2082" s="48"/>
      <c r="C2082" s="48"/>
      <c r="D2082" s="48"/>
      <c r="E2082" s="48"/>
      <c r="F2082" s="48"/>
      <c r="G2082" s="48"/>
      <c r="H2082" s="48"/>
      <c r="I2082" s="48"/>
      <c r="J2082" s="48"/>
      <c r="K2082" s="48"/>
      <c r="L2082" s="48"/>
      <c r="M2082" s="48"/>
      <c r="N2082" s="48"/>
      <c r="O2082" s="48"/>
      <c r="P2082" s="48"/>
      <c r="Q2082" s="48"/>
      <c r="R2082" s="48"/>
      <c r="S2082" s="48"/>
      <c r="T2082" s="48"/>
      <c r="U2082" s="48"/>
      <c r="V2082" s="48"/>
      <c r="W2082" s="48"/>
      <c r="X2082" s="48"/>
      <c r="Y2082" s="48"/>
      <c r="Z2082" s="48"/>
      <c r="AA2082" s="48"/>
      <c r="AB2082" s="48"/>
      <c r="AC2082" s="48"/>
    </row>
    <row r="2083" spans="1:29">
      <c r="A2083" s="48"/>
      <c r="B2083" s="48"/>
      <c r="C2083" s="48"/>
      <c r="D2083" s="48"/>
      <c r="E2083" s="48"/>
      <c r="F2083" s="48"/>
      <c r="G2083" s="48"/>
      <c r="H2083" s="48"/>
      <c r="I2083" s="48"/>
      <c r="J2083" s="48"/>
      <c r="K2083" s="48"/>
      <c r="L2083" s="48"/>
      <c r="M2083" s="48"/>
      <c r="N2083" s="48"/>
      <c r="O2083" s="48"/>
      <c r="P2083" s="48"/>
      <c r="Q2083" s="48"/>
      <c r="R2083" s="48"/>
      <c r="S2083" s="48"/>
      <c r="T2083" s="48"/>
      <c r="U2083" s="48"/>
      <c r="V2083" s="48"/>
      <c r="W2083" s="48"/>
      <c r="X2083" s="48"/>
      <c r="Y2083" s="48"/>
      <c r="Z2083" s="48"/>
      <c r="AA2083" s="48"/>
      <c r="AB2083" s="48"/>
      <c r="AC2083" s="48"/>
    </row>
    <row r="2084" spans="1:29">
      <c r="A2084" s="48"/>
      <c r="B2084" s="48"/>
      <c r="C2084" s="48"/>
      <c r="D2084" s="48"/>
      <c r="E2084" s="48"/>
      <c r="F2084" s="48"/>
      <c r="G2084" s="48"/>
      <c r="H2084" s="48"/>
      <c r="I2084" s="48"/>
      <c r="J2084" s="48"/>
      <c r="K2084" s="48"/>
      <c r="L2084" s="48"/>
      <c r="M2084" s="48"/>
      <c r="N2084" s="48"/>
      <c r="O2084" s="48"/>
      <c r="P2084" s="48"/>
      <c r="Q2084" s="48"/>
      <c r="R2084" s="48"/>
      <c r="S2084" s="48"/>
      <c r="T2084" s="48"/>
      <c r="U2084" s="48"/>
      <c r="V2084" s="48"/>
      <c r="W2084" s="48"/>
      <c r="X2084" s="48"/>
      <c r="Y2084" s="48"/>
      <c r="Z2084" s="48"/>
      <c r="AA2084" s="48"/>
      <c r="AB2084" s="48"/>
      <c r="AC2084" s="48"/>
    </row>
    <row r="2085" spans="1:29">
      <c r="A2085" s="48"/>
      <c r="B2085" s="48"/>
      <c r="C2085" s="48"/>
      <c r="D2085" s="48"/>
      <c r="E2085" s="48"/>
      <c r="F2085" s="48"/>
      <c r="G2085" s="48"/>
      <c r="H2085" s="48"/>
      <c r="I2085" s="48"/>
      <c r="J2085" s="48"/>
      <c r="K2085" s="48"/>
      <c r="L2085" s="48"/>
      <c r="M2085" s="48"/>
      <c r="N2085" s="48"/>
      <c r="O2085" s="48"/>
      <c r="P2085" s="48"/>
      <c r="Q2085" s="48"/>
      <c r="R2085" s="48"/>
      <c r="S2085" s="48"/>
      <c r="T2085" s="48"/>
      <c r="U2085" s="48"/>
      <c r="V2085" s="48"/>
      <c r="W2085" s="48"/>
      <c r="X2085" s="48"/>
      <c r="Y2085" s="48"/>
      <c r="Z2085" s="48"/>
      <c r="AA2085" s="48"/>
      <c r="AB2085" s="48"/>
      <c r="AC2085" s="48"/>
    </row>
    <row r="2086" spans="1:29">
      <c r="A2086" s="48"/>
      <c r="B2086" s="48"/>
      <c r="C2086" s="48"/>
      <c r="D2086" s="48"/>
      <c r="E2086" s="48"/>
      <c r="F2086" s="48"/>
      <c r="G2086" s="48"/>
      <c r="H2086" s="48"/>
      <c r="I2086" s="48"/>
      <c r="J2086" s="48"/>
      <c r="K2086" s="48"/>
      <c r="L2086" s="48"/>
      <c r="M2086" s="48"/>
      <c r="N2086" s="48"/>
      <c r="O2086" s="48"/>
      <c r="P2086" s="48"/>
      <c r="Q2086" s="48"/>
      <c r="R2086" s="48"/>
      <c r="S2086" s="48"/>
      <c r="T2086" s="48"/>
      <c r="U2086" s="48"/>
      <c r="V2086" s="48"/>
      <c r="W2086" s="48"/>
      <c r="X2086" s="48"/>
      <c r="Y2086" s="48"/>
      <c r="Z2086" s="48"/>
      <c r="AA2086" s="48"/>
      <c r="AB2086" s="48"/>
      <c r="AC2086" s="48"/>
    </row>
    <row r="2087" spans="1:29">
      <c r="A2087" s="48"/>
      <c r="B2087" s="48"/>
      <c r="C2087" s="48"/>
      <c r="D2087" s="48"/>
      <c r="E2087" s="48"/>
      <c r="F2087" s="48"/>
      <c r="G2087" s="48"/>
      <c r="H2087" s="48"/>
      <c r="I2087" s="48"/>
      <c r="J2087" s="48"/>
      <c r="K2087" s="48"/>
      <c r="L2087" s="48"/>
      <c r="M2087" s="48"/>
      <c r="N2087" s="48"/>
      <c r="O2087" s="48"/>
      <c r="P2087" s="48"/>
      <c r="Q2087" s="48"/>
      <c r="R2087" s="48"/>
      <c r="S2087" s="48"/>
      <c r="T2087" s="48"/>
      <c r="U2087" s="48"/>
      <c r="V2087" s="48"/>
      <c r="W2087" s="48"/>
      <c r="X2087" s="48"/>
      <c r="Y2087" s="48"/>
      <c r="Z2087" s="48"/>
      <c r="AA2087" s="48"/>
      <c r="AB2087" s="48"/>
      <c r="AC2087" s="48"/>
    </row>
    <row r="2088" spans="1:29">
      <c r="A2088" s="48"/>
      <c r="B2088" s="48"/>
      <c r="C2088" s="48"/>
      <c r="D2088" s="48"/>
      <c r="E2088" s="48"/>
      <c r="F2088" s="48"/>
      <c r="G2088" s="48"/>
      <c r="H2088" s="48"/>
      <c r="I2088" s="48"/>
      <c r="J2088" s="48"/>
      <c r="K2088" s="48"/>
      <c r="L2088" s="48"/>
      <c r="M2088" s="48"/>
      <c r="N2088" s="48"/>
      <c r="O2088" s="48"/>
      <c r="P2088" s="48"/>
      <c r="Q2088" s="48"/>
      <c r="R2088" s="48"/>
      <c r="S2088" s="48"/>
      <c r="T2088" s="48"/>
      <c r="U2088" s="48"/>
      <c r="V2088" s="48"/>
      <c r="W2088" s="48"/>
      <c r="X2088" s="48"/>
      <c r="Y2088" s="48"/>
      <c r="Z2088" s="48"/>
      <c r="AA2088" s="48"/>
      <c r="AB2088" s="48"/>
      <c r="AC2088" s="48"/>
    </row>
    <row r="2089" spans="1:29">
      <c r="A2089" s="48"/>
      <c r="B2089" s="48"/>
      <c r="C2089" s="48"/>
      <c r="D2089" s="48"/>
      <c r="E2089" s="48"/>
      <c r="F2089" s="48"/>
      <c r="G2089" s="48"/>
      <c r="H2089" s="48"/>
      <c r="I2089" s="48"/>
      <c r="J2089" s="48"/>
      <c r="K2089" s="48"/>
      <c r="L2089" s="48"/>
      <c r="M2089" s="48"/>
      <c r="N2089" s="48"/>
      <c r="O2089" s="48"/>
      <c r="P2089" s="48"/>
      <c r="Q2089" s="48"/>
      <c r="R2089" s="48"/>
      <c r="S2089" s="48"/>
      <c r="T2089" s="48"/>
      <c r="U2089" s="48"/>
      <c r="V2089" s="48"/>
      <c r="W2089" s="48"/>
      <c r="X2089" s="48"/>
      <c r="Y2089" s="48"/>
      <c r="Z2089" s="48"/>
      <c r="AA2089" s="48"/>
      <c r="AB2089" s="48"/>
      <c r="AC2089" s="48"/>
    </row>
    <row r="2090" spans="1:29">
      <c r="A2090" s="48"/>
      <c r="B2090" s="48"/>
      <c r="C2090" s="48"/>
      <c r="D2090" s="48"/>
      <c r="E2090" s="48"/>
      <c r="F2090" s="48"/>
      <c r="G2090" s="48"/>
      <c r="H2090" s="48"/>
      <c r="I2090" s="48"/>
      <c r="J2090" s="48"/>
      <c r="K2090" s="48"/>
      <c r="L2090" s="48"/>
      <c r="M2090" s="48"/>
      <c r="N2090" s="48"/>
      <c r="O2090" s="48"/>
      <c r="P2090" s="48"/>
      <c r="Q2090" s="48"/>
      <c r="R2090" s="48"/>
      <c r="S2090" s="48"/>
      <c r="T2090" s="48"/>
      <c r="U2090" s="48"/>
      <c r="V2090" s="48"/>
      <c r="W2090" s="48"/>
      <c r="X2090" s="48"/>
      <c r="Y2090" s="48"/>
      <c r="Z2090" s="48"/>
      <c r="AA2090" s="48"/>
      <c r="AB2090" s="48"/>
      <c r="AC2090" s="48"/>
    </row>
    <row r="2091" spans="1:29">
      <c r="A2091" s="48"/>
      <c r="B2091" s="48"/>
      <c r="C2091" s="48"/>
      <c r="D2091" s="48"/>
      <c r="E2091" s="48"/>
      <c r="F2091" s="48"/>
      <c r="G2091" s="48"/>
      <c r="H2091" s="48"/>
      <c r="I2091" s="48"/>
      <c r="J2091" s="48"/>
      <c r="K2091" s="48"/>
      <c r="L2091" s="48"/>
      <c r="M2091" s="48"/>
      <c r="N2091" s="48"/>
      <c r="O2091" s="48"/>
      <c r="P2091" s="48"/>
      <c r="Q2091" s="48"/>
      <c r="R2091" s="48"/>
      <c r="S2091" s="48"/>
      <c r="T2091" s="48"/>
      <c r="U2091" s="48"/>
      <c r="V2091" s="48"/>
      <c r="W2091" s="48"/>
      <c r="X2091" s="48"/>
      <c r="Y2091" s="48"/>
      <c r="Z2091" s="48"/>
      <c r="AA2091" s="48"/>
      <c r="AB2091" s="48"/>
      <c r="AC2091" s="48"/>
    </row>
    <row r="2092" spans="1:29">
      <c r="A2092" s="48"/>
      <c r="B2092" s="48"/>
      <c r="C2092" s="48"/>
      <c r="D2092" s="48"/>
      <c r="E2092" s="48"/>
      <c r="F2092" s="48"/>
      <c r="G2092" s="48"/>
      <c r="H2092" s="48"/>
      <c r="I2092" s="48"/>
      <c r="J2092" s="48"/>
      <c r="K2092" s="48"/>
      <c r="L2092" s="48"/>
      <c r="M2092" s="48"/>
      <c r="N2092" s="48"/>
      <c r="O2092" s="48"/>
      <c r="P2092" s="48"/>
      <c r="Q2092" s="48"/>
      <c r="R2092" s="48"/>
      <c r="S2092" s="48"/>
      <c r="T2092" s="48"/>
      <c r="U2092" s="48"/>
      <c r="V2092" s="48"/>
      <c r="W2092" s="48"/>
      <c r="X2092" s="48"/>
      <c r="Y2092" s="48"/>
      <c r="Z2092" s="48"/>
      <c r="AA2092" s="48"/>
      <c r="AB2092" s="48"/>
      <c r="AC2092" s="48"/>
    </row>
    <row r="2093" spans="1:29">
      <c r="A2093" s="48"/>
      <c r="B2093" s="48"/>
      <c r="C2093" s="48"/>
      <c r="D2093" s="48"/>
      <c r="E2093" s="48"/>
      <c r="F2093" s="48"/>
      <c r="G2093" s="48"/>
      <c r="H2093" s="48"/>
      <c r="I2093" s="48"/>
      <c r="J2093" s="48"/>
      <c r="K2093" s="48"/>
      <c r="L2093" s="48"/>
      <c r="M2093" s="48"/>
      <c r="N2093" s="48"/>
      <c r="O2093" s="48"/>
      <c r="P2093" s="48"/>
      <c r="Q2093" s="48"/>
      <c r="R2093" s="48"/>
      <c r="S2093" s="48"/>
      <c r="T2093" s="48"/>
      <c r="U2093" s="48"/>
      <c r="V2093" s="48"/>
      <c r="W2093" s="48"/>
      <c r="X2093" s="48"/>
      <c r="Y2093" s="48"/>
      <c r="Z2093" s="48"/>
      <c r="AA2093" s="48"/>
      <c r="AB2093" s="48"/>
      <c r="AC2093" s="48"/>
    </row>
    <row r="2094" spans="1:29">
      <c r="A2094" s="48"/>
      <c r="B2094" s="48"/>
      <c r="C2094" s="48"/>
      <c r="D2094" s="48"/>
      <c r="E2094" s="48"/>
      <c r="F2094" s="48"/>
      <c r="G2094" s="48"/>
      <c r="H2094" s="48"/>
      <c r="I2094" s="48"/>
      <c r="J2094" s="48"/>
      <c r="K2094" s="48"/>
      <c r="L2094" s="48"/>
      <c r="M2094" s="48"/>
      <c r="N2094" s="48"/>
      <c r="O2094" s="48"/>
      <c r="P2094" s="48"/>
      <c r="Q2094" s="48"/>
      <c r="R2094" s="48"/>
      <c r="S2094" s="48"/>
      <c r="T2094" s="48"/>
      <c r="U2094" s="48"/>
      <c r="V2094" s="48"/>
      <c r="W2094" s="48"/>
      <c r="X2094" s="48"/>
      <c r="Y2094" s="48"/>
      <c r="Z2094" s="48"/>
      <c r="AA2094" s="48"/>
      <c r="AB2094" s="48"/>
      <c r="AC2094" s="48"/>
    </row>
    <row r="2095" spans="1:29">
      <c r="A2095" s="48"/>
      <c r="B2095" s="48"/>
      <c r="C2095" s="48"/>
      <c r="D2095" s="48"/>
      <c r="E2095" s="48"/>
      <c r="F2095" s="48"/>
      <c r="G2095" s="48"/>
      <c r="H2095" s="48"/>
      <c r="I2095" s="48"/>
      <c r="J2095" s="48"/>
      <c r="K2095" s="48"/>
      <c r="L2095" s="48"/>
      <c r="M2095" s="48"/>
      <c r="N2095" s="48"/>
      <c r="O2095" s="48"/>
      <c r="P2095" s="48"/>
      <c r="Q2095" s="48"/>
      <c r="R2095" s="48"/>
      <c r="S2095" s="48"/>
      <c r="T2095" s="48"/>
      <c r="U2095" s="48"/>
      <c r="V2095" s="48"/>
      <c r="W2095" s="48"/>
      <c r="X2095" s="48"/>
      <c r="Y2095" s="48"/>
      <c r="Z2095" s="48"/>
      <c r="AA2095" s="48"/>
      <c r="AB2095" s="48"/>
      <c r="AC2095" s="48"/>
    </row>
    <row r="2096" spans="1:29">
      <c r="A2096" s="48"/>
      <c r="B2096" s="48"/>
      <c r="C2096" s="48"/>
      <c r="D2096" s="48"/>
      <c r="E2096" s="48"/>
      <c r="F2096" s="48"/>
      <c r="G2096" s="48"/>
      <c r="H2096" s="48"/>
      <c r="I2096" s="48"/>
      <c r="J2096" s="48"/>
      <c r="K2096" s="48"/>
      <c r="L2096" s="48"/>
      <c r="M2096" s="48"/>
      <c r="N2096" s="48"/>
      <c r="O2096" s="48"/>
      <c r="P2096" s="48"/>
      <c r="Q2096" s="48"/>
      <c r="R2096" s="48"/>
      <c r="S2096" s="48"/>
      <c r="T2096" s="48"/>
      <c r="U2096" s="48"/>
      <c r="V2096" s="48"/>
      <c r="W2096" s="48"/>
      <c r="X2096" s="48"/>
      <c r="Y2096" s="48"/>
      <c r="Z2096" s="48"/>
      <c r="AA2096" s="48"/>
      <c r="AB2096" s="48"/>
      <c r="AC2096" s="48"/>
    </row>
    <row r="2097" spans="1:29">
      <c r="A2097" s="48"/>
      <c r="B2097" s="48"/>
      <c r="C2097" s="48"/>
      <c r="D2097" s="48"/>
      <c r="E2097" s="48"/>
      <c r="F2097" s="48"/>
      <c r="G2097" s="48"/>
      <c r="H2097" s="48"/>
      <c r="I2097" s="48"/>
      <c r="J2097" s="48"/>
      <c r="K2097" s="48"/>
      <c r="L2097" s="48"/>
      <c r="M2097" s="48"/>
      <c r="N2097" s="48"/>
      <c r="O2097" s="48"/>
      <c r="P2097" s="48"/>
      <c r="Q2097" s="48"/>
      <c r="R2097" s="48"/>
      <c r="S2097" s="48"/>
      <c r="T2097" s="48"/>
      <c r="U2097" s="48"/>
      <c r="V2097" s="48"/>
      <c r="W2097" s="48"/>
      <c r="X2097" s="48"/>
      <c r="Y2097" s="48"/>
      <c r="Z2097" s="48"/>
      <c r="AA2097" s="48"/>
      <c r="AB2097" s="48"/>
      <c r="AC2097" s="48"/>
    </row>
    <row r="2098" spans="1:29">
      <c r="A2098" s="48"/>
      <c r="B2098" s="48"/>
      <c r="C2098" s="48"/>
      <c r="D2098" s="48"/>
      <c r="E2098" s="48"/>
      <c r="F2098" s="48"/>
      <c r="G2098" s="48"/>
      <c r="H2098" s="48"/>
      <c r="I2098" s="48"/>
      <c r="J2098" s="48"/>
      <c r="K2098" s="48"/>
      <c r="L2098" s="48"/>
      <c r="M2098" s="48"/>
      <c r="N2098" s="48"/>
      <c r="O2098" s="48"/>
      <c r="P2098" s="48"/>
      <c r="Q2098" s="48"/>
      <c r="R2098" s="48"/>
      <c r="S2098" s="48"/>
      <c r="T2098" s="48"/>
      <c r="U2098" s="48"/>
      <c r="V2098" s="48"/>
      <c r="W2098" s="48"/>
      <c r="X2098" s="48"/>
      <c r="Y2098" s="48"/>
      <c r="Z2098" s="48"/>
      <c r="AA2098" s="48"/>
      <c r="AB2098" s="48"/>
      <c r="AC2098" s="48"/>
    </row>
    <row r="2099" spans="1:29">
      <c r="A2099" s="48"/>
      <c r="B2099" s="48"/>
      <c r="C2099" s="48"/>
      <c r="D2099" s="48"/>
      <c r="E2099" s="48"/>
      <c r="F2099" s="48"/>
      <c r="G2099" s="48"/>
      <c r="H2099" s="48"/>
      <c r="I2099" s="48"/>
      <c r="J2099" s="48"/>
      <c r="K2099" s="48"/>
      <c r="L2099" s="48"/>
      <c r="M2099" s="48"/>
      <c r="N2099" s="48"/>
      <c r="O2099" s="48"/>
      <c r="P2099" s="48"/>
      <c r="Q2099" s="48"/>
      <c r="R2099" s="48"/>
      <c r="S2099" s="48"/>
      <c r="T2099" s="48"/>
      <c r="U2099" s="48"/>
      <c r="V2099" s="48"/>
      <c r="W2099" s="48"/>
      <c r="X2099" s="48"/>
      <c r="Y2099" s="48"/>
      <c r="Z2099" s="48"/>
      <c r="AA2099" s="48"/>
      <c r="AB2099" s="48"/>
      <c r="AC2099" s="48"/>
    </row>
    <row r="2100" spans="1:29">
      <c r="A2100" s="48"/>
      <c r="B2100" s="48"/>
      <c r="C2100" s="48"/>
      <c r="D2100" s="48"/>
      <c r="E2100" s="48"/>
      <c r="F2100" s="48"/>
      <c r="G2100" s="48"/>
      <c r="H2100" s="48"/>
      <c r="I2100" s="48"/>
      <c r="J2100" s="48"/>
      <c r="K2100" s="48"/>
      <c r="L2100" s="48"/>
      <c r="M2100" s="48"/>
      <c r="N2100" s="48"/>
      <c r="O2100" s="48"/>
      <c r="P2100" s="48"/>
      <c r="Q2100" s="48"/>
      <c r="R2100" s="48"/>
      <c r="S2100" s="48"/>
      <c r="T2100" s="48"/>
      <c r="U2100" s="48"/>
      <c r="V2100" s="48"/>
      <c r="W2100" s="48"/>
      <c r="X2100" s="48"/>
      <c r="Y2100" s="48"/>
      <c r="Z2100" s="48"/>
      <c r="AA2100" s="48"/>
      <c r="AB2100" s="48"/>
      <c r="AC2100" s="48"/>
    </row>
    <row r="2101" spans="1:29">
      <c r="A2101" s="48"/>
      <c r="B2101" s="48"/>
      <c r="C2101" s="48"/>
      <c r="D2101" s="48"/>
      <c r="E2101" s="48"/>
      <c r="F2101" s="48"/>
      <c r="G2101" s="48"/>
      <c r="H2101" s="48"/>
      <c r="I2101" s="48"/>
      <c r="J2101" s="48"/>
      <c r="K2101" s="48"/>
      <c r="L2101" s="48"/>
      <c r="M2101" s="48"/>
      <c r="N2101" s="48"/>
      <c r="O2101" s="48"/>
      <c r="P2101" s="48"/>
      <c r="Q2101" s="48"/>
      <c r="R2101" s="48"/>
      <c r="S2101" s="48"/>
      <c r="T2101" s="48"/>
      <c r="U2101" s="48"/>
      <c r="V2101" s="48"/>
      <c r="W2101" s="48"/>
      <c r="X2101" s="48"/>
      <c r="Y2101" s="48"/>
      <c r="Z2101" s="48"/>
      <c r="AA2101" s="48"/>
      <c r="AB2101" s="48"/>
      <c r="AC2101" s="48"/>
    </row>
    <row r="2102" spans="1:29">
      <c r="A2102" s="48"/>
      <c r="B2102" s="48"/>
      <c r="C2102" s="48"/>
      <c r="D2102" s="48"/>
      <c r="E2102" s="48"/>
      <c r="F2102" s="48"/>
      <c r="G2102" s="48"/>
      <c r="H2102" s="48"/>
      <c r="I2102" s="48"/>
      <c r="J2102" s="48"/>
      <c r="K2102" s="48"/>
      <c r="L2102" s="48"/>
      <c r="M2102" s="48"/>
      <c r="N2102" s="48"/>
      <c r="O2102" s="48"/>
      <c r="P2102" s="48"/>
      <c r="Q2102" s="48"/>
      <c r="R2102" s="48"/>
      <c r="S2102" s="48"/>
      <c r="T2102" s="48"/>
      <c r="U2102" s="48"/>
      <c r="V2102" s="48"/>
      <c r="W2102" s="48"/>
      <c r="X2102" s="48"/>
      <c r="Y2102" s="48"/>
      <c r="Z2102" s="48"/>
      <c r="AA2102" s="48"/>
      <c r="AB2102" s="48"/>
      <c r="AC2102" s="48"/>
    </row>
    <row r="2103" spans="1:29">
      <c r="A2103" s="48"/>
      <c r="B2103" s="48"/>
      <c r="C2103" s="48"/>
      <c r="D2103" s="48"/>
      <c r="E2103" s="48"/>
      <c r="F2103" s="48"/>
      <c r="G2103" s="48"/>
      <c r="H2103" s="48"/>
      <c r="I2103" s="48"/>
      <c r="J2103" s="48"/>
      <c r="K2103" s="48"/>
      <c r="L2103" s="48"/>
      <c r="M2103" s="48"/>
      <c r="N2103" s="48"/>
      <c r="O2103" s="48"/>
      <c r="P2103" s="48"/>
      <c r="Q2103" s="48"/>
      <c r="R2103" s="48"/>
      <c r="S2103" s="48"/>
      <c r="T2103" s="48"/>
      <c r="U2103" s="48"/>
      <c r="V2103" s="48"/>
      <c r="W2103" s="48"/>
      <c r="X2103" s="48"/>
      <c r="Y2103" s="48"/>
      <c r="Z2103" s="48"/>
      <c r="AA2103" s="48"/>
      <c r="AB2103" s="48"/>
      <c r="AC2103" s="48"/>
    </row>
    <row r="2104" spans="1:29">
      <c r="A2104" s="48"/>
      <c r="B2104" s="48"/>
      <c r="C2104" s="48"/>
      <c r="D2104" s="48"/>
      <c r="E2104" s="48"/>
      <c r="F2104" s="48"/>
      <c r="G2104" s="48"/>
      <c r="H2104" s="48"/>
      <c r="I2104" s="48"/>
      <c r="J2104" s="48"/>
      <c r="K2104" s="48"/>
      <c r="L2104" s="48"/>
      <c r="M2104" s="48"/>
      <c r="N2104" s="48"/>
      <c r="O2104" s="48"/>
      <c r="P2104" s="48"/>
      <c r="Q2104" s="48"/>
      <c r="R2104" s="48"/>
      <c r="S2104" s="48"/>
      <c r="T2104" s="48"/>
      <c r="U2104" s="48"/>
      <c r="V2104" s="48"/>
      <c r="W2104" s="48"/>
      <c r="X2104" s="48"/>
      <c r="Y2104" s="48"/>
      <c r="Z2104" s="48"/>
      <c r="AA2104" s="48"/>
      <c r="AB2104" s="48"/>
      <c r="AC2104" s="48"/>
    </row>
    <row r="2105" spans="1:29">
      <c r="A2105" s="48"/>
      <c r="B2105" s="48"/>
      <c r="C2105" s="48"/>
      <c r="D2105" s="48"/>
      <c r="E2105" s="48"/>
      <c r="F2105" s="48"/>
      <c r="G2105" s="48"/>
      <c r="H2105" s="48"/>
      <c r="I2105" s="48"/>
      <c r="J2105" s="48"/>
      <c r="K2105" s="48"/>
      <c r="L2105" s="48"/>
      <c r="M2105" s="48"/>
      <c r="N2105" s="48"/>
      <c r="O2105" s="48"/>
      <c r="P2105" s="48"/>
      <c r="Q2105" s="48"/>
      <c r="R2105" s="48"/>
      <c r="S2105" s="48"/>
      <c r="T2105" s="48"/>
      <c r="U2105" s="48"/>
      <c r="V2105" s="48"/>
      <c r="W2105" s="48"/>
      <c r="X2105" s="48"/>
      <c r="Y2105" s="48"/>
      <c r="Z2105" s="48"/>
      <c r="AA2105" s="48"/>
      <c r="AB2105" s="48"/>
      <c r="AC2105" s="48"/>
    </row>
    <row r="2106" spans="1:29">
      <c r="A2106" s="48"/>
      <c r="B2106" s="48"/>
      <c r="C2106" s="48"/>
      <c r="D2106" s="48"/>
      <c r="E2106" s="48"/>
      <c r="F2106" s="48"/>
      <c r="G2106" s="48"/>
      <c r="H2106" s="48"/>
      <c r="I2106" s="48"/>
      <c r="J2106" s="48"/>
      <c r="K2106" s="48"/>
      <c r="L2106" s="48"/>
      <c r="M2106" s="48"/>
      <c r="N2106" s="48"/>
      <c r="O2106" s="48"/>
      <c r="P2106" s="48"/>
      <c r="Q2106" s="48"/>
      <c r="R2106" s="48"/>
      <c r="S2106" s="48"/>
      <c r="T2106" s="48"/>
      <c r="U2106" s="48"/>
      <c r="V2106" s="48"/>
      <c r="W2106" s="48"/>
      <c r="X2106" s="48"/>
      <c r="Y2106" s="48"/>
      <c r="Z2106" s="48"/>
      <c r="AA2106" s="48"/>
      <c r="AB2106" s="48"/>
      <c r="AC2106" s="48"/>
    </row>
    <row r="2107" spans="1:29">
      <c r="A2107" s="48"/>
      <c r="B2107" s="48"/>
      <c r="C2107" s="48"/>
      <c r="D2107" s="48"/>
      <c r="E2107" s="48"/>
      <c r="F2107" s="48"/>
      <c r="G2107" s="48"/>
      <c r="H2107" s="48"/>
      <c r="I2107" s="48"/>
      <c r="J2107" s="48"/>
      <c r="K2107" s="48"/>
      <c r="L2107" s="48"/>
      <c r="M2107" s="48"/>
      <c r="N2107" s="48"/>
      <c r="O2107" s="48"/>
      <c r="P2107" s="48"/>
      <c r="Q2107" s="48"/>
      <c r="R2107" s="48"/>
      <c r="S2107" s="48"/>
      <c r="T2107" s="48"/>
      <c r="U2107" s="48"/>
      <c r="V2107" s="48"/>
      <c r="W2107" s="48"/>
      <c r="X2107" s="48"/>
      <c r="Y2107" s="48"/>
      <c r="Z2107" s="48"/>
      <c r="AA2107" s="48"/>
      <c r="AB2107" s="48"/>
      <c r="AC2107" s="48"/>
    </row>
    <row r="2108" spans="1:29">
      <c r="A2108" s="48"/>
      <c r="B2108" s="48"/>
      <c r="C2108" s="48"/>
      <c r="D2108" s="48"/>
      <c r="E2108" s="48"/>
      <c r="F2108" s="48"/>
      <c r="G2108" s="48"/>
      <c r="H2108" s="48"/>
      <c r="I2108" s="48"/>
      <c r="J2108" s="48"/>
      <c r="K2108" s="48"/>
      <c r="L2108" s="48"/>
      <c r="M2108" s="48"/>
      <c r="N2108" s="48"/>
      <c r="O2108" s="48"/>
      <c r="P2108" s="48"/>
      <c r="Q2108" s="48"/>
      <c r="R2108" s="48"/>
      <c r="S2108" s="48"/>
      <c r="T2108" s="48"/>
      <c r="U2108" s="48"/>
      <c r="V2108" s="48"/>
      <c r="W2108" s="48"/>
      <c r="X2108" s="48"/>
      <c r="Y2108" s="48"/>
      <c r="Z2108" s="48"/>
      <c r="AA2108" s="48"/>
      <c r="AB2108" s="48"/>
      <c r="AC2108" s="48"/>
    </row>
    <row r="2109" spans="1:29">
      <c r="A2109" s="48"/>
      <c r="B2109" s="48"/>
      <c r="C2109" s="48"/>
      <c r="D2109" s="48"/>
      <c r="E2109" s="48"/>
      <c r="F2109" s="48"/>
      <c r="G2109" s="48"/>
      <c r="H2109" s="48"/>
      <c r="I2109" s="48"/>
      <c r="J2109" s="48"/>
      <c r="K2109" s="48"/>
      <c r="L2109" s="48"/>
      <c r="M2109" s="48"/>
      <c r="N2109" s="48"/>
      <c r="O2109" s="48"/>
      <c r="P2109" s="48"/>
      <c r="Q2109" s="48"/>
      <c r="R2109" s="48"/>
      <c r="S2109" s="48"/>
      <c r="T2109" s="48"/>
      <c r="U2109" s="48"/>
      <c r="V2109" s="48"/>
      <c r="W2109" s="48"/>
      <c r="X2109" s="48"/>
      <c r="Y2109" s="48"/>
      <c r="Z2109" s="48"/>
      <c r="AA2109" s="48"/>
      <c r="AB2109" s="48"/>
      <c r="AC2109" s="48"/>
    </row>
    <row r="2110" spans="1:29">
      <c r="A2110" s="48"/>
      <c r="B2110" s="48"/>
      <c r="C2110" s="48"/>
      <c r="D2110" s="48"/>
      <c r="E2110" s="48"/>
      <c r="F2110" s="48"/>
      <c r="G2110" s="48"/>
      <c r="H2110" s="48"/>
      <c r="I2110" s="48"/>
      <c r="J2110" s="48"/>
      <c r="K2110" s="48"/>
      <c r="L2110" s="48"/>
      <c r="M2110" s="48"/>
      <c r="N2110" s="48"/>
      <c r="O2110" s="48"/>
      <c r="P2110" s="48"/>
      <c r="Q2110" s="48"/>
      <c r="R2110" s="48"/>
      <c r="S2110" s="48"/>
      <c r="T2110" s="48"/>
      <c r="U2110" s="48"/>
      <c r="V2110" s="48"/>
      <c r="W2110" s="48"/>
      <c r="X2110" s="48"/>
      <c r="Y2110" s="48"/>
      <c r="Z2110" s="48"/>
      <c r="AA2110" s="48"/>
      <c r="AB2110" s="48"/>
      <c r="AC2110" s="48"/>
    </row>
    <row r="2111" spans="1:29">
      <c r="A2111" s="48"/>
      <c r="B2111" s="48"/>
      <c r="C2111" s="48"/>
      <c r="D2111" s="48"/>
      <c r="E2111" s="48"/>
      <c r="F2111" s="48"/>
      <c r="G2111" s="48"/>
      <c r="H2111" s="48"/>
      <c r="I2111" s="48"/>
      <c r="J2111" s="48"/>
      <c r="K2111" s="48"/>
      <c r="L2111" s="48"/>
      <c r="M2111" s="48"/>
      <c r="N2111" s="48"/>
      <c r="O2111" s="48"/>
      <c r="P2111" s="48"/>
      <c r="Q2111" s="48"/>
      <c r="R2111" s="48"/>
      <c r="S2111" s="48"/>
      <c r="T2111" s="48"/>
      <c r="U2111" s="48"/>
      <c r="V2111" s="48"/>
      <c r="W2111" s="48"/>
      <c r="X2111" s="48"/>
      <c r="Y2111" s="48"/>
      <c r="Z2111" s="48"/>
      <c r="AA2111" s="48"/>
      <c r="AB2111" s="48"/>
      <c r="AC2111" s="48"/>
    </row>
    <row r="2112" spans="1:29">
      <c r="A2112" s="48"/>
      <c r="B2112" s="48"/>
      <c r="C2112" s="48"/>
      <c r="D2112" s="48"/>
      <c r="E2112" s="48"/>
      <c r="F2112" s="48"/>
      <c r="G2112" s="48"/>
      <c r="H2112" s="48"/>
      <c r="I2112" s="48"/>
      <c r="J2112" s="48"/>
      <c r="K2112" s="48"/>
      <c r="L2112" s="48"/>
      <c r="M2112" s="48"/>
      <c r="N2112" s="48"/>
      <c r="O2112" s="48"/>
      <c r="P2112" s="48"/>
      <c r="Q2112" s="48"/>
      <c r="R2112" s="48"/>
      <c r="S2112" s="48"/>
      <c r="T2112" s="48"/>
      <c r="U2112" s="48"/>
      <c r="V2112" s="48"/>
      <c r="W2112" s="48"/>
      <c r="X2112" s="48"/>
      <c r="Y2112" s="48"/>
      <c r="Z2112" s="48"/>
      <c r="AA2112" s="48"/>
      <c r="AB2112" s="48"/>
      <c r="AC2112" s="48"/>
    </row>
    <row r="2113" spans="1:29">
      <c r="A2113" s="48"/>
      <c r="B2113" s="48"/>
      <c r="C2113" s="48"/>
      <c r="D2113" s="48"/>
      <c r="E2113" s="48"/>
      <c r="F2113" s="48"/>
      <c r="G2113" s="48"/>
      <c r="H2113" s="48"/>
      <c r="I2113" s="48"/>
      <c r="J2113" s="48"/>
      <c r="K2113" s="48"/>
      <c r="L2113" s="48"/>
      <c r="M2113" s="48"/>
      <c r="N2113" s="48"/>
      <c r="O2113" s="48"/>
      <c r="P2113" s="48"/>
      <c r="Q2113" s="48"/>
      <c r="R2113" s="48"/>
      <c r="S2113" s="48"/>
      <c r="T2113" s="48"/>
      <c r="U2113" s="48"/>
      <c r="V2113" s="48"/>
      <c r="W2113" s="48"/>
      <c r="X2113" s="48"/>
      <c r="Y2113" s="48"/>
      <c r="Z2113" s="48"/>
      <c r="AA2113" s="48"/>
      <c r="AB2113" s="48"/>
      <c r="AC2113" s="48"/>
    </row>
    <row r="2114" spans="1:29">
      <c r="A2114" s="48"/>
      <c r="B2114" s="48"/>
      <c r="C2114" s="48"/>
      <c r="D2114" s="48"/>
      <c r="E2114" s="48"/>
      <c r="F2114" s="48"/>
      <c r="G2114" s="48"/>
      <c r="H2114" s="48"/>
      <c r="I2114" s="48"/>
      <c r="J2114" s="48"/>
      <c r="K2114" s="48"/>
      <c r="L2114" s="48"/>
      <c r="M2114" s="48"/>
      <c r="N2114" s="48"/>
      <c r="O2114" s="48"/>
      <c r="P2114" s="48"/>
      <c r="Q2114" s="48"/>
      <c r="R2114" s="48"/>
      <c r="S2114" s="48"/>
      <c r="T2114" s="48"/>
      <c r="U2114" s="48"/>
      <c r="V2114" s="48"/>
      <c r="W2114" s="48"/>
      <c r="X2114" s="48"/>
      <c r="Y2114" s="48"/>
      <c r="Z2114" s="48"/>
      <c r="AA2114" s="48"/>
      <c r="AB2114" s="48"/>
      <c r="AC2114" s="48"/>
    </row>
    <row r="2115" spans="1:29">
      <c r="A2115" s="48"/>
      <c r="B2115" s="48"/>
      <c r="C2115" s="48"/>
      <c r="D2115" s="48"/>
      <c r="E2115" s="48"/>
      <c r="F2115" s="48"/>
      <c r="G2115" s="48"/>
      <c r="H2115" s="48"/>
      <c r="I2115" s="48"/>
      <c r="J2115" s="48"/>
      <c r="K2115" s="48"/>
      <c r="L2115" s="48"/>
      <c r="M2115" s="48"/>
      <c r="N2115" s="48"/>
      <c r="O2115" s="48"/>
      <c r="P2115" s="48"/>
      <c r="Q2115" s="48"/>
      <c r="R2115" s="48"/>
      <c r="S2115" s="48"/>
      <c r="T2115" s="48"/>
      <c r="U2115" s="48"/>
      <c r="V2115" s="48"/>
      <c r="W2115" s="48"/>
      <c r="X2115" s="48"/>
      <c r="Y2115" s="48"/>
      <c r="Z2115" s="48"/>
      <c r="AA2115" s="48"/>
      <c r="AB2115" s="48"/>
      <c r="AC2115" s="48"/>
    </row>
    <row r="2116" spans="1:29">
      <c r="A2116" s="48"/>
      <c r="B2116" s="48"/>
      <c r="C2116" s="48"/>
      <c r="D2116" s="48"/>
      <c r="E2116" s="48"/>
      <c r="F2116" s="48"/>
      <c r="G2116" s="48"/>
      <c r="H2116" s="48"/>
      <c r="I2116" s="48"/>
      <c r="J2116" s="48"/>
      <c r="K2116" s="48"/>
      <c r="L2116" s="48"/>
      <c r="M2116" s="48"/>
      <c r="N2116" s="48"/>
      <c r="O2116" s="48"/>
      <c r="P2116" s="48"/>
      <c r="Q2116" s="48"/>
      <c r="R2116" s="48"/>
      <c r="S2116" s="48"/>
      <c r="T2116" s="48"/>
      <c r="U2116" s="48"/>
      <c r="V2116" s="48"/>
      <c r="W2116" s="48"/>
      <c r="X2116" s="48"/>
      <c r="Y2116" s="48"/>
      <c r="Z2116" s="48"/>
      <c r="AA2116" s="48"/>
      <c r="AB2116" s="48"/>
      <c r="AC2116" s="48"/>
    </row>
    <row r="2117" spans="1:29">
      <c r="A2117" s="48"/>
      <c r="B2117" s="48"/>
      <c r="C2117" s="48"/>
      <c r="D2117" s="48"/>
      <c r="E2117" s="48"/>
      <c r="F2117" s="48"/>
      <c r="G2117" s="48"/>
      <c r="H2117" s="48"/>
      <c r="I2117" s="48"/>
      <c r="J2117" s="48"/>
      <c r="K2117" s="48"/>
      <c r="L2117" s="48"/>
      <c r="M2117" s="48"/>
      <c r="N2117" s="48"/>
      <c r="O2117" s="48"/>
      <c r="P2117" s="48"/>
      <c r="Q2117" s="48"/>
      <c r="R2117" s="48"/>
      <c r="S2117" s="48"/>
      <c r="T2117" s="48"/>
      <c r="U2117" s="48"/>
      <c r="V2117" s="48"/>
      <c r="W2117" s="48"/>
      <c r="X2117" s="48"/>
      <c r="Y2117" s="48"/>
      <c r="Z2117" s="48"/>
      <c r="AA2117" s="48"/>
      <c r="AB2117" s="48"/>
      <c r="AC2117" s="48"/>
    </row>
    <row r="2118" spans="1:29">
      <c r="A2118" s="48"/>
      <c r="B2118" s="48"/>
      <c r="C2118" s="48"/>
      <c r="D2118" s="48"/>
      <c r="E2118" s="48"/>
      <c r="F2118" s="48"/>
      <c r="G2118" s="48"/>
      <c r="H2118" s="48"/>
      <c r="I2118" s="48"/>
      <c r="J2118" s="48"/>
      <c r="K2118" s="48"/>
      <c r="L2118" s="48"/>
      <c r="M2118" s="48"/>
      <c r="N2118" s="48"/>
      <c r="O2118" s="48"/>
      <c r="P2118" s="48"/>
      <c r="Q2118" s="48"/>
      <c r="R2118" s="48"/>
      <c r="S2118" s="48"/>
      <c r="T2118" s="48"/>
      <c r="U2118" s="48"/>
      <c r="V2118" s="48"/>
      <c r="W2118" s="48"/>
      <c r="X2118" s="48"/>
      <c r="Y2118" s="48"/>
      <c r="Z2118" s="48"/>
      <c r="AA2118" s="48"/>
      <c r="AB2118" s="48"/>
      <c r="AC2118" s="48"/>
    </row>
    <row r="2119" spans="1:29">
      <c r="A2119" s="48"/>
      <c r="B2119" s="48"/>
      <c r="C2119" s="48"/>
      <c r="D2119" s="48"/>
      <c r="E2119" s="48"/>
      <c r="F2119" s="48"/>
      <c r="G2119" s="48"/>
      <c r="H2119" s="48"/>
      <c r="I2119" s="48"/>
      <c r="J2119" s="48"/>
      <c r="K2119" s="48"/>
      <c r="L2119" s="48"/>
      <c r="M2119" s="48"/>
      <c r="N2119" s="48"/>
      <c r="O2119" s="48"/>
      <c r="P2119" s="48"/>
      <c r="Q2119" s="48"/>
      <c r="R2119" s="48"/>
      <c r="S2119" s="48"/>
      <c r="T2119" s="48"/>
      <c r="U2119" s="48"/>
      <c r="V2119" s="48"/>
      <c r="W2119" s="48"/>
      <c r="X2119" s="48"/>
      <c r="Y2119" s="48"/>
      <c r="Z2119" s="48"/>
      <c r="AA2119" s="48"/>
      <c r="AB2119" s="48"/>
      <c r="AC2119" s="48"/>
    </row>
    <row r="2120" spans="1:29">
      <c r="A2120" s="48"/>
      <c r="B2120" s="48"/>
      <c r="C2120" s="48"/>
      <c r="D2120" s="48"/>
      <c r="E2120" s="48"/>
      <c r="F2120" s="48"/>
      <c r="G2120" s="48"/>
      <c r="H2120" s="48"/>
      <c r="I2120" s="48"/>
      <c r="J2120" s="48"/>
      <c r="K2120" s="48"/>
      <c r="L2120" s="48"/>
      <c r="M2120" s="48"/>
      <c r="N2120" s="48"/>
      <c r="O2120" s="48"/>
      <c r="P2120" s="48"/>
      <c r="Q2120" s="48"/>
      <c r="R2120" s="48"/>
      <c r="S2120" s="48"/>
      <c r="T2120" s="48"/>
      <c r="U2120" s="48"/>
      <c r="V2120" s="48"/>
      <c r="W2120" s="48"/>
      <c r="X2120" s="48"/>
      <c r="Y2120" s="48"/>
      <c r="Z2120" s="48"/>
      <c r="AA2120" s="48"/>
      <c r="AB2120" s="48"/>
      <c r="AC2120" s="48"/>
    </row>
    <row r="2121" spans="1:29">
      <c r="A2121" s="48"/>
      <c r="B2121" s="48"/>
      <c r="C2121" s="48"/>
      <c r="D2121" s="48"/>
      <c r="E2121" s="48"/>
      <c r="F2121" s="48"/>
      <c r="G2121" s="48"/>
      <c r="H2121" s="48"/>
      <c r="I2121" s="48"/>
      <c r="J2121" s="48"/>
      <c r="K2121" s="48"/>
      <c r="L2121" s="48"/>
      <c r="M2121" s="48"/>
      <c r="N2121" s="48"/>
      <c r="O2121" s="48"/>
      <c r="P2121" s="48"/>
      <c r="Q2121" s="48"/>
      <c r="R2121" s="48"/>
      <c r="S2121" s="48"/>
      <c r="T2121" s="48"/>
      <c r="U2121" s="48"/>
      <c r="V2121" s="48"/>
      <c r="W2121" s="48"/>
      <c r="X2121" s="48"/>
      <c r="Y2121" s="48"/>
      <c r="Z2121" s="48"/>
      <c r="AA2121" s="48"/>
      <c r="AB2121" s="48"/>
      <c r="AC2121" s="48"/>
    </row>
    <row r="2122" spans="1:29">
      <c r="A2122" s="48"/>
      <c r="B2122" s="48"/>
      <c r="C2122" s="48"/>
      <c r="D2122" s="48"/>
      <c r="E2122" s="48"/>
      <c r="F2122" s="48"/>
      <c r="G2122" s="48"/>
      <c r="H2122" s="48"/>
      <c r="I2122" s="48"/>
      <c r="J2122" s="48"/>
      <c r="K2122" s="48"/>
      <c r="L2122" s="48"/>
      <c r="M2122" s="48"/>
      <c r="N2122" s="48"/>
      <c r="O2122" s="48"/>
      <c r="P2122" s="48"/>
      <c r="Q2122" s="48"/>
      <c r="R2122" s="48"/>
      <c r="S2122" s="48"/>
      <c r="T2122" s="48"/>
      <c r="U2122" s="48"/>
      <c r="V2122" s="48"/>
      <c r="W2122" s="48"/>
      <c r="X2122" s="48"/>
      <c r="Y2122" s="48"/>
      <c r="Z2122" s="48"/>
      <c r="AA2122" s="48"/>
      <c r="AB2122" s="48"/>
      <c r="AC2122" s="48"/>
    </row>
    <row r="2123" spans="1:29">
      <c r="A2123" s="48"/>
      <c r="B2123" s="48"/>
      <c r="C2123" s="48"/>
      <c r="D2123" s="48"/>
      <c r="E2123" s="48"/>
      <c r="F2123" s="48"/>
      <c r="G2123" s="48"/>
      <c r="H2123" s="48"/>
      <c r="I2123" s="48"/>
      <c r="J2123" s="48"/>
      <c r="K2123" s="48"/>
      <c r="L2123" s="48"/>
      <c r="M2123" s="48"/>
      <c r="N2123" s="48"/>
      <c r="O2123" s="48"/>
      <c r="P2123" s="48"/>
      <c r="Q2123" s="48"/>
      <c r="R2123" s="48"/>
      <c r="S2123" s="48"/>
      <c r="T2123" s="48"/>
      <c r="U2123" s="48"/>
      <c r="V2123" s="48"/>
      <c r="W2123" s="48"/>
      <c r="X2123" s="48"/>
      <c r="Y2123" s="48"/>
      <c r="Z2123" s="48"/>
      <c r="AA2123" s="48"/>
      <c r="AB2123" s="48"/>
      <c r="AC2123" s="48"/>
    </row>
    <row r="2124" spans="1:29">
      <c r="A2124" s="48"/>
      <c r="B2124" s="48"/>
      <c r="C2124" s="48"/>
      <c r="D2124" s="48"/>
      <c r="E2124" s="48"/>
      <c r="F2124" s="48"/>
      <c r="G2124" s="48"/>
      <c r="H2124" s="48"/>
      <c r="I2124" s="48"/>
      <c r="J2124" s="48"/>
      <c r="K2124" s="48"/>
      <c r="L2124" s="48"/>
      <c r="M2124" s="48"/>
      <c r="N2124" s="48"/>
      <c r="O2124" s="48"/>
      <c r="P2124" s="48"/>
      <c r="Q2124" s="48"/>
      <c r="R2124" s="48"/>
      <c r="S2124" s="48"/>
      <c r="T2124" s="48"/>
      <c r="U2124" s="48"/>
      <c r="V2124" s="48"/>
      <c r="W2124" s="48"/>
      <c r="X2124" s="48"/>
      <c r="Y2124" s="48"/>
      <c r="Z2124" s="48"/>
      <c r="AA2124" s="48"/>
      <c r="AB2124" s="48"/>
      <c r="AC2124" s="48"/>
    </row>
    <row r="2125" spans="1:29">
      <c r="A2125" s="48"/>
      <c r="B2125" s="48"/>
      <c r="C2125" s="48"/>
      <c r="D2125" s="48"/>
      <c r="E2125" s="48"/>
      <c r="F2125" s="48"/>
      <c r="G2125" s="48"/>
      <c r="H2125" s="48"/>
      <c r="I2125" s="48"/>
      <c r="J2125" s="48"/>
      <c r="K2125" s="48"/>
      <c r="L2125" s="48"/>
      <c r="M2125" s="48"/>
      <c r="N2125" s="48"/>
      <c r="O2125" s="48"/>
      <c r="P2125" s="48"/>
      <c r="Q2125" s="48"/>
      <c r="R2125" s="48"/>
      <c r="S2125" s="48"/>
      <c r="T2125" s="48"/>
      <c r="U2125" s="48"/>
      <c r="V2125" s="48"/>
      <c r="W2125" s="48"/>
      <c r="X2125" s="48"/>
      <c r="Y2125" s="48"/>
      <c r="Z2125" s="48"/>
      <c r="AA2125" s="48"/>
      <c r="AB2125" s="48"/>
      <c r="AC2125" s="48"/>
    </row>
    <row r="2126" spans="1:29">
      <c r="A2126" s="48"/>
      <c r="B2126" s="48"/>
      <c r="C2126" s="48"/>
      <c r="D2126" s="48"/>
      <c r="E2126" s="48"/>
      <c r="F2126" s="48"/>
      <c r="G2126" s="48"/>
      <c r="H2126" s="48"/>
      <c r="I2126" s="48"/>
      <c r="J2126" s="48"/>
      <c r="K2126" s="48"/>
      <c r="L2126" s="48"/>
      <c r="M2126" s="48"/>
      <c r="N2126" s="48"/>
      <c r="O2126" s="48"/>
      <c r="P2126" s="48"/>
      <c r="Q2126" s="48"/>
      <c r="R2126" s="48"/>
      <c r="S2126" s="48"/>
      <c r="T2126" s="48"/>
      <c r="U2126" s="48"/>
      <c r="V2126" s="48"/>
      <c r="W2126" s="48"/>
      <c r="X2126" s="48"/>
      <c r="Y2126" s="48"/>
      <c r="Z2126" s="48"/>
      <c r="AA2126" s="48"/>
      <c r="AB2126" s="48"/>
      <c r="AC2126" s="48"/>
    </row>
    <row r="2127" spans="1:29">
      <c r="A2127" s="48"/>
      <c r="B2127" s="48"/>
      <c r="C2127" s="48"/>
      <c r="D2127" s="48"/>
      <c r="E2127" s="48"/>
      <c r="F2127" s="48"/>
      <c r="G2127" s="48"/>
      <c r="H2127" s="48"/>
      <c r="I2127" s="48"/>
      <c r="J2127" s="48"/>
      <c r="K2127" s="48"/>
      <c r="L2127" s="48"/>
      <c r="M2127" s="48"/>
      <c r="N2127" s="48"/>
      <c r="O2127" s="48"/>
      <c r="P2127" s="48"/>
      <c r="Q2127" s="48"/>
      <c r="R2127" s="48"/>
      <c r="S2127" s="48"/>
      <c r="T2127" s="48"/>
      <c r="U2127" s="48"/>
      <c r="V2127" s="48"/>
      <c r="W2127" s="48"/>
      <c r="X2127" s="48"/>
      <c r="Y2127" s="48"/>
      <c r="Z2127" s="48"/>
      <c r="AA2127" s="48"/>
      <c r="AB2127" s="48"/>
      <c r="AC2127" s="48"/>
    </row>
    <row r="2128" spans="1:29">
      <c r="A2128" s="48"/>
      <c r="B2128" s="48"/>
      <c r="C2128" s="48"/>
      <c r="D2128" s="48"/>
      <c r="E2128" s="48"/>
      <c r="F2128" s="48"/>
      <c r="G2128" s="48"/>
      <c r="H2128" s="48"/>
      <c r="I2128" s="48"/>
      <c r="J2128" s="48"/>
      <c r="K2128" s="48"/>
      <c r="L2128" s="48"/>
      <c r="M2128" s="48"/>
      <c r="N2128" s="48"/>
      <c r="O2128" s="48"/>
      <c r="P2128" s="48"/>
      <c r="Q2128" s="48"/>
      <c r="R2128" s="48"/>
      <c r="S2128" s="48"/>
      <c r="T2128" s="48"/>
      <c r="U2128" s="48"/>
      <c r="V2128" s="48"/>
      <c r="W2128" s="48"/>
      <c r="X2128" s="48"/>
      <c r="Y2128" s="48"/>
      <c r="Z2128" s="48"/>
      <c r="AA2128" s="48"/>
      <c r="AB2128" s="48"/>
      <c r="AC2128" s="48"/>
    </row>
    <row r="2129" spans="1:29">
      <c r="A2129" s="48"/>
      <c r="B2129" s="48"/>
      <c r="C2129" s="48"/>
      <c r="D2129" s="48"/>
      <c r="E2129" s="48"/>
      <c r="F2129" s="48"/>
      <c r="G2129" s="48"/>
      <c r="H2129" s="48"/>
      <c r="I2129" s="48"/>
      <c r="J2129" s="48"/>
      <c r="K2129" s="48"/>
      <c r="L2129" s="48"/>
      <c r="M2129" s="48"/>
      <c r="N2129" s="48"/>
      <c r="O2129" s="48"/>
      <c r="P2129" s="48"/>
      <c r="Q2129" s="48"/>
      <c r="R2129" s="48"/>
      <c r="S2129" s="48"/>
      <c r="T2129" s="48"/>
      <c r="U2129" s="48"/>
      <c r="V2129" s="48"/>
      <c r="W2129" s="48"/>
      <c r="X2129" s="48"/>
      <c r="Y2129" s="48"/>
      <c r="Z2129" s="48"/>
      <c r="AA2129" s="48"/>
      <c r="AB2129" s="48"/>
      <c r="AC2129" s="48"/>
    </row>
    <row r="2130" spans="1:29">
      <c r="A2130" s="48"/>
      <c r="B2130" s="48"/>
      <c r="C2130" s="48"/>
      <c r="D2130" s="48"/>
      <c r="E2130" s="48"/>
      <c r="F2130" s="48"/>
      <c r="G2130" s="48"/>
      <c r="H2130" s="48"/>
      <c r="I2130" s="48"/>
      <c r="J2130" s="48"/>
      <c r="K2130" s="48"/>
      <c r="L2130" s="48"/>
      <c r="M2130" s="48"/>
      <c r="N2130" s="48"/>
      <c r="O2130" s="48"/>
      <c r="P2130" s="48"/>
      <c r="Q2130" s="48"/>
      <c r="R2130" s="48"/>
      <c r="S2130" s="48"/>
      <c r="T2130" s="48"/>
      <c r="U2130" s="48"/>
      <c r="V2130" s="48"/>
      <c r="W2130" s="48"/>
      <c r="X2130" s="48"/>
      <c r="Y2130" s="48"/>
      <c r="Z2130" s="48"/>
      <c r="AA2130" s="48"/>
      <c r="AB2130" s="48"/>
      <c r="AC2130" s="48"/>
    </row>
    <row r="2131" spans="1:29">
      <c r="A2131" s="48"/>
      <c r="B2131" s="48"/>
      <c r="C2131" s="48"/>
      <c r="D2131" s="48"/>
      <c r="E2131" s="48"/>
      <c r="F2131" s="48"/>
      <c r="G2131" s="48"/>
      <c r="H2131" s="48"/>
      <c r="I2131" s="48"/>
      <c r="J2131" s="48"/>
      <c r="K2131" s="48"/>
      <c r="L2131" s="48"/>
      <c r="M2131" s="48"/>
      <c r="N2131" s="48"/>
      <c r="O2131" s="48"/>
      <c r="P2131" s="48"/>
      <c r="Q2131" s="48"/>
      <c r="R2131" s="48"/>
      <c r="S2131" s="48"/>
      <c r="T2131" s="48"/>
      <c r="U2131" s="48"/>
      <c r="V2131" s="48"/>
      <c r="W2131" s="48"/>
      <c r="X2131" s="48"/>
      <c r="Y2131" s="48"/>
      <c r="Z2131" s="48"/>
      <c r="AA2131" s="48"/>
      <c r="AB2131" s="48"/>
      <c r="AC2131" s="48"/>
    </row>
    <row r="2132" spans="1:29">
      <c r="A2132" s="48"/>
      <c r="B2132" s="48"/>
      <c r="C2132" s="48"/>
      <c r="D2132" s="48"/>
      <c r="E2132" s="48"/>
      <c r="F2132" s="48"/>
      <c r="G2132" s="48"/>
      <c r="H2132" s="48"/>
      <c r="I2132" s="48"/>
      <c r="J2132" s="48"/>
      <c r="K2132" s="48"/>
      <c r="L2132" s="48"/>
      <c r="M2132" s="48"/>
      <c r="N2132" s="48"/>
      <c r="O2132" s="48"/>
      <c r="P2132" s="48"/>
      <c r="Q2132" s="48"/>
      <c r="R2132" s="48"/>
      <c r="S2132" s="48"/>
      <c r="T2132" s="48"/>
      <c r="U2132" s="48"/>
      <c r="V2132" s="48"/>
      <c r="W2132" s="48"/>
      <c r="X2132" s="48"/>
      <c r="Y2132" s="48"/>
      <c r="Z2132" s="48"/>
      <c r="AA2132" s="48"/>
      <c r="AB2132" s="48"/>
      <c r="AC2132" s="48"/>
    </row>
    <row r="2133" spans="1:29">
      <c r="A2133" s="48"/>
      <c r="B2133" s="48"/>
      <c r="C2133" s="48"/>
      <c r="D2133" s="48"/>
      <c r="E2133" s="48"/>
      <c r="F2133" s="48"/>
      <c r="G2133" s="48"/>
      <c r="H2133" s="48"/>
      <c r="I2133" s="48"/>
      <c r="J2133" s="48"/>
      <c r="K2133" s="48"/>
      <c r="L2133" s="48"/>
      <c r="M2133" s="48"/>
      <c r="N2133" s="48"/>
      <c r="O2133" s="48"/>
      <c r="P2133" s="48"/>
      <c r="Q2133" s="48"/>
      <c r="R2133" s="48"/>
      <c r="S2133" s="48"/>
      <c r="T2133" s="48"/>
      <c r="U2133" s="48"/>
      <c r="V2133" s="48"/>
      <c r="W2133" s="48"/>
      <c r="X2133" s="48"/>
      <c r="Y2133" s="48"/>
      <c r="Z2133" s="48"/>
      <c r="AA2133" s="48"/>
      <c r="AB2133" s="48"/>
      <c r="AC2133" s="48"/>
    </row>
    <row r="2134" spans="1:29">
      <c r="A2134" s="48"/>
      <c r="B2134" s="48"/>
      <c r="C2134" s="48"/>
      <c r="D2134" s="48"/>
      <c r="E2134" s="48"/>
      <c r="F2134" s="48"/>
      <c r="G2134" s="48"/>
      <c r="H2134" s="48"/>
      <c r="I2134" s="48"/>
      <c r="J2134" s="48"/>
      <c r="K2134" s="48"/>
      <c r="L2134" s="48"/>
      <c r="M2134" s="48"/>
      <c r="N2134" s="48"/>
      <c r="O2134" s="48"/>
      <c r="P2134" s="48"/>
      <c r="Q2134" s="48"/>
      <c r="R2134" s="48"/>
      <c r="S2134" s="48"/>
      <c r="T2134" s="48"/>
      <c r="U2134" s="48"/>
      <c r="V2134" s="48"/>
      <c r="W2134" s="48"/>
      <c r="X2134" s="48"/>
      <c r="Y2134" s="48"/>
      <c r="Z2134" s="48"/>
      <c r="AA2134" s="48"/>
      <c r="AB2134" s="48"/>
      <c r="AC2134" s="48"/>
    </row>
    <row r="2135" spans="1:29">
      <c r="A2135" s="48"/>
      <c r="B2135" s="48"/>
      <c r="C2135" s="48"/>
      <c r="D2135" s="48"/>
      <c r="E2135" s="48"/>
      <c r="F2135" s="48"/>
      <c r="G2135" s="48"/>
      <c r="H2135" s="48"/>
      <c r="I2135" s="48"/>
      <c r="J2135" s="48"/>
      <c r="K2135" s="48"/>
      <c r="L2135" s="48"/>
      <c r="M2135" s="48"/>
      <c r="N2135" s="48"/>
      <c r="O2135" s="48"/>
      <c r="P2135" s="48"/>
      <c r="Q2135" s="48"/>
      <c r="R2135" s="48"/>
      <c r="S2135" s="48"/>
      <c r="T2135" s="48"/>
      <c r="U2135" s="48"/>
      <c r="V2135" s="48"/>
      <c r="W2135" s="48"/>
      <c r="X2135" s="48"/>
      <c r="Y2135" s="48"/>
      <c r="Z2135" s="48"/>
      <c r="AA2135" s="48"/>
      <c r="AB2135" s="48"/>
      <c r="AC2135" s="48"/>
    </row>
    <row r="2136" spans="1:29">
      <c r="A2136" s="48"/>
      <c r="B2136" s="48"/>
      <c r="C2136" s="48"/>
      <c r="D2136" s="48"/>
      <c r="E2136" s="48"/>
      <c r="F2136" s="48"/>
      <c r="G2136" s="48"/>
      <c r="H2136" s="48"/>
      <c r="I2136" s="48"/>
      <c r="J2136" s="48"/>
      <c r="K2136" s="48"/>
      <c r="L2136" s="48"/>
      <c r="M2136" s="48"/>
      <c r="N2136" s="48"/>
      <c r="O2136" s="48"/>
      <c r="P2136" s="48"/>
      <c r="Q2136" s="48"/>
      <c r="R2136" s="48"/>
      <c r="S2136" s="48"/>
      <c r="T2136" s="48"/>
      <c r="U2136" s="48"/>
      <c r="V2136" s="48"/>
      <c r="W2136" s="48"/>
      <c r="X2136" s="48"/>
      <c r="Y2136" s="48"/>
      <c r="Z2136" s="48"/>
      <c r="AA2136" s="48"/>
      <c r="AB2136" s="48"/>
      <c r="AC2136" s="48"/>
    </row>
    <row r="2137" spans="1:29">
      <c r="A2137" s="48"/>
      <c r="B2137" s="48"/>
      <c r="C2137" s="48"/>
      <c r="D2137" s="48"/>
      <c r="E2137" s="48"/>
      <c r="F2137" s="48"/>
      <c r="G2137" s="48"/>
      <c r="H2137" s="48"/>
      <c r="I2137" s="48"/>
      <c r="J2137" s="48"/>
      <c r="K2137" s="48"/>
      <c r="L2137" s="48"/>
      <c r="M2137" s="48"/>
      <c r="N2137" s="48"/>
      <c r="O2137" s="48"/>
      <c r="P2137" s="48"/>
      <c r="Q2137" s="48"/>
      <c r="R2137" s="48"/>
      <c r="S2137" s="48"/>
      <c r="T2137" s="48"/>
      <c r="U2137" s="48"/>
      <c r="V2137" s="48"/>
      <c r="W2137" s="48"/>
      <c r="X2137" s="48"/>
      <c r="Y2137" s="48"/>
      <c r="Z2137" s="48"/>
      <c r="AA2137" s="48"/>
      <c r="AB2137" s="48"/>
      <c r="AC2137" s="48"/>
    </row>
    <row r="2138" spans="1:29">
      <c r="A2138" s="48"/>
      <c r="B2138" s="48"/>
      <c r="C2138" s="48"/>
      <c r="D2138" s="48"/>
      <c r="E2138" s="48"/>
      <c r="F2138" s="48"/>
      <c r="G2138" s="48"/>
      <c r="H2138" s="48"/>
      <c r="I2138" s="48"/>
      <c r="J2138" s="48"/>
      <c r="K2138" s="48"/>
      <c r="L2138" s="48"/>
      <c r="M2138" s="48"/>
      <c r="N2138" s="48"/>
      <c r="O2138" s="48"/>
      <c r="P2138" s="48"/>
      <c r="Q2138" s="48"/>
      <c r="R2138" s="48"/>
      <c r="S2138" s="48"/>
      <c r="T2138" s="48"/>
      <c r="U2138" s="48"/>
      <c r="V2138" s="48"/>
      <c r="W2138" s="48"/>
      <c r="X2138" s="48"/>
      <c r="Y2138" s="48"/>
      <c r="Z2138" s="48"/>
      <c r="AA2138" s="48"/>
      <c r="AB2138" s="48"/>
      <c r="AC2138" s="48"/>
    </row>
    <row r="2139" spans="1:29">
      <c r="A2139" s="48"/>
      <c r="B2139" s="48"/>
      <c r="C2139" s="48"/>
      <c r="D2139" s="48"/>
      <c r="E2139" s="48"/>
      <c r="F2139" s="48"/>
      <c r="G2139" s="48"/>
      <c r="H2139" s="48"/>
      <c r="I2139" s="48"/>
      <c r="J2139" s="48"/>
      <c r="K2139" s="48"/>
      <c r="L2139" s="48"/>
      <c r="M2139" s="48"/>
      <c r="N2139" s="48"/>
      <c r="O2139" s="48"/>
      <c r="P2139" s="48"/>
      <c r="Q2139" s="48"/>
      <c r="R2139" s="48"/>
      <c r="S2139" s="48"/>
      <c r="T2139" s="48"/>
      <c r="U2139" s="48"/>
      <c r="V2139" s="48"/>
      <c r="W2139" s="48"/>
      <c r="X2139" s="48"/>
      <c r="Y2139" s="48"/>
      <c r="Z2139" s="48"/>
      <c r="AA2139" s="48"/>
      <c r="AB2139" s="48"/>
      <c r="AC2139" s="48"/>
    </row>
    <row r="2140" spans="1:29">
      <c r="A2140" s="48"/>
      <c r="B2140" s="48"/>
      <c r="C2140" s="48"/>
      <c r="D2140" s="48"/>
      <c r="E2140" s="48"/>
      <c r="F2140" s="48"/>
      <c r="G2140" s="48"/>
      <c r="H2140" s="48"/>
      <c r="I2140" s="48"/>
      <c r="J2140" s="48"/>
      <c r="K2140" s="48"/>
      <c r="L2140" s="48"/>
      <c r="M2140" s="48"/>
      <c r="N2140" s="48"/>
      <c r="O2140" s="48"/>
      <c r="P2140" s="48"/>
      <c r="Q2140" s="48"/>
      <c r="R2140" s="48"/>
      <c r="S2140" s="48"/>
      <c r="T2140" s="48"/>
      <c r="U2140" s="48"/>
      <c r="V2140" s="48"/>
      <c r="W2140" s="48"/>
      <c r="X2140" s="48"/>
      <c r="Y2140" s="48"/>
      <c r="Z2140" s="48"/>
      <c r="AA2140" s="48"/>
      <c r="AB2140" s="48"/>
      <c r="AC2140" s="48"/>
    </row>
    <row r="2141" spans="1:29">
      <c r="A2141" s="48"/>
      <c r="B2141" s="48"/>
      <c r="C2141" s="48"/>
      <c r="D2141" s="48"/>
      <c r="E2141" s="48"/>
      <c r="F2141" s="48"/>
      <c r="G2141" s="48"/>
      <c r="H2141" s="48"/>
      <c r="I2141" s="48"/>
      <c r="J2141" s="48"/>
      <c r="K2141" s="48"/>
      <c r="L2141" s="48"/>
      <c r="M2141" s="48"/>
      <c r="N2141" s="48"/>
      <c r="O2141" s="48"/>
      <c r="P2141" s="48"/>
      <c r="Q2141" s="48"/>
      <c r="R2141" s="48"/>
      <c r="S2141" s="48"/>
      <c r="T2141" s="48"/>
      <c r="U2141" s="48"/>
      <c r="V2141" s="48"/>
      <c r="W2141" s="48"/>
      <c r="X2141" s="48"/>
      <c r="Y2141" s="48"/>
      <c r="Z2141" s="48"/>
      <c r="AA2141" s="48"/>
      <c r="AB2141" s="48"/>
      <c r="AC2141" s="48"/>
    </row>
    <row r="2142" spans="1:29">
      <c r="A2142" s="48"/>
      <c r="B2142" s="48"/>
      <c r="C2142" s="48"/>
      <c r="D2142" s="48"/>
      <c r="E2142" s="48"/>
      <c r="F2142" s="48"/>
      <c r="G2142" s="48"/>
      <c r="H2142" s="48"/>
      <c r="I2142" s="48"/>
      <c r="J2142" s="48"/>
      <c r="K2142" s="48"/>
      <c r="L2142" s="48"/>
      <c r="M2142" s="48"/>
      <c r="N2142" s="48"/>
      <c r="O2142" s="48"/>
      <c r="P2142" s="48"/>
      <c r="Q2142" s="48"/>
      <c r="R2142" s="48"/>
      <c r="S2142" s="48"/>
      <c r="T2142" s="48"/>
      <c r="U2142" s="48"/>
      <c r="V2142" s="48"/>
      <c r="W2142" s="48"/>
      <c r="X2142" s="48"/>
      <c r="Y2142" s="48"/>
      <c r="Z2142" s="48"/>
      <c r="AA2142" s="48"/>
      <c r="AB2142" s="48"/>
      <c r="AC2142" s="48"/>
    </row>
    <row r="2143" spans="1:29">
      <c r="A2143" s="48"/>
      <c r="B2143" s="48"/>
      <c r="C2143" s="48"/>
      <c r="D2143" s="48"/>
      <c r="E2143" s="48"/>
      <c r="F2143" s="48"/>
      <c r="G2143" s="48"/>
      <c r="H2143" s="48"/>
      <c r="I2143" s="48"/>
      <c r="J2143" s="48"/>
      <c r="K2143" s="48"/>
      <c r="L2143" s="48"/>
      <c r="M2143" s="48"/>
      <c r="N2143" s="48"/>
      <c r="O2143" s="48"/>
      <c r="P2143" s="48"/>
      <c r="Q2143" s="48"/>
      <c r="R2143" s="48"/>
      <c r="S2143" s="48"/>
      <c r="T2143" s="48"/>
      <c r="U2143" s="48"/>
      <c r="V2143" s="48"/>
      <c r="W2143" s="48"/>
      <c r="X2143" s="48"/>
      <c r="Y2143" s="48"/>
      <c r="Z2143" s="48"/>
      <c r="AA2143" s="48"/>
      <c r="AB2143" s="48"/>
      <c r="AC2143" s="48"/>
    </row>
    <row r="2144" spans="1:29">
      <c r="A2144" s="48"/>
      <c r="B2144" s="48"/>
      <c r="C2144" s="48"/>
      <c r="D2144" s="48"/>
      <c r="E2144" s="48"/>
      <c r="F2144" s="48"/>
      <c r="G2144" s="48"/>
      <c r="H2144" s="48"/>
      <c r="I2144" s="48"/>
      <c r="J2144" s="48"/>
      <c r="K2144" s="48"/>
      <c r="L2144" s="48"/>
      <c r="M2144" s="48"/>
      <c r="N2144" s="48"/>
      <c r="O2144" s="48"/>
      <c r="P2144" s="48"/>
      <c r="Q2144" s="48"/>
      <c r="R2144" s="48"/>
      <c r="S2144" s="48"/>
      <c r="T2144" s="48"/>
      <c r="U2144" s="48"/>
      <c r="V2144" s="48"/>
      <c r="W2144" s="48"/>
      <c r="X2144" s="48"/>
      <c r="Y2144" s="48"/>
      <c r="Z2144" s="48"/>
      <c r="AA2144" s="48"/>
      <c r="AB2144" s="48"/>
      <c r="AC2144" s="48"/>
    </row>
    <row r="2145" spans="1:29">
      <c r="A2145" s="48"/>
      <c r="B2145" s="48"/>
      <c r="C2145" s="48"/>
      <c r="D2145" s="48"/>
      <c r="E2145" s="48"/>
      <c r="F2145" s="48"/>
      <c r="G2145" s="48"/>
      <c r="H2145" s="48"/>
      <c r="I2145" s="48"/>
      <c r="J2145" s="48"/>
      <c r="K2145" s="48"/>
      <c r="L2145" s="48"/>
      <c r="M2145" s="48"/>
      <c r="N2145" s="48"/>
      <c r="O2145" s="48"/>
      <c r="P2145" s="48"/>
      <c r="Q2145" s="48"/>
      <c r="R2145" s="48"/>
      <c r="S2145" s="48"/>
      <c r="T2145" s="48"/>
      <c r="U2145" s="48"/>
      <c r="V2145" s="48"/>
      <c r="W2145" s="48"/>
      <c r="X2145" s="48"/>
      <c r="Y2145" s="48"/>
      <c r="Z2145" s="48"/>
      <c r="AA2145" s="48"/>
      <c r="AB2145" s="48"/>
      <c r="AC2145" s="48"/>
    </row>
    <row r="2146" spans="1:29">
      <c r="A2146" s="48"/>
      <c r="B2146" s="48"/>
      <c r="C2146" s="48"/>
      <c r="D2146" s="48"/>
      <c r="E2146" s="48"/>
      <c r="F2146" s="48"/>
      <c r="G2146" s="48"/>
      <c r="H2146" s="48"/>
      <c r="I2146" s="48"/>
      <c r="J2146" s="48"/>
      <c r="K2146" s="48"/>
      <c r="L2146" s="48"/>
      <c r="M2146" s="48"/>
      <c r="N2146" s="48"/>
      <c r="O2146" s="48"/>
      <c r="P2146" s="48"/>
      <c r="Q2146" s="48"/>
      <c r="R2146" s="48"/>
      <c r="S2146" s="48"/>
      <c r="T2146" s="48"/>
      <c r="U2146" s="48"/>
      <c r="V2146" s="48"/>
      <c r="W2146" s="48"/>
      <c r="X2146" s="48"/>
      <c r="Y2146" s="48"/>
      <c r="Z2146" s="48"/>
      <c r="AA2146" s="48"/>
      <c r="AB2146" s="48"/>
      <c r="AC2146" s="48"/>
    </row>
    <row r="2147" spans="1:29">
      <c r="A2147" s="48"/>
      <c r="B2147" s="48"/>
      <c r="C2147" s="48"/>
      <c r="D2147" s="48"/>
      <c r="E2147" s="48"/>
      <c r="F2147" s="48"/>
      <c r="G2147" s="48"/>
      <c r="H2147" s="48"/>
      <c r="I2147" s="48"/>
      <c r="J2147" s="48"/>
      <c r="K2147" s="48"/>
      <c r="L2147" s="48"/>
      <c r="M2147" s="48"/>
      <c r="N2147" s="48"/>
      <c r="O2147" s="48"/>
      <c r="P2147" s="48"/>
      <c r="Q2147" s="48"/>
      <c r="R2147" s="48"/>
      <c r="S2147" s="48"/>
      <c r="T2147" s="48"/>
      <c r="U2147" s="48"/>
      <c r="V2147" s="48"/>
      <c r="W2147" s="48"/>
      <c r="X2147" s="48"/>
      <c r="Y2147" s="48"/>
      <c r="Z2147" s="48"/>
      <c r="AA2147" s="48"/>
      <c r="AB2147" s="48"/>
      <c r="AC2147" s="48"/>
    </row>
    <row r="2148" spans="1:29">
      <c r="A2148" s="48"/>
      <c r="B2148" s="48"/>
      <c r="C2148" s="48"/>
      <c r="D2148" s="48"/>
      <c r="E2148" s="48"/>
      <c r="F2148" s="48"/>
      <c r="G2148" s="48"/>
      <c r="H2148" s="48"/>
      <c r="I2148" s="48"/>
      <c r="J2148" s="48"/>
      <c r="K2148" s="48"/>
      <c r="L2148" s="48"/>
      <c r="M2148" s="48"/>
      <c r="N2148" s="48"/>
      <c r="O2148" s="48"/>
      <c r="P2148" s="48"/>
      <c r="Q2148" s="48"/>
      <c r="R2148" s="48"/>
      <c r="S2148" s="48"/>
      <c r="T2148" s="48"/>
      <c r="U2148" s="48"/>
      <c r="V2148" s="48"/>
      <c r="W2148" s="48"/>
      <c r="X2148" s="48"/>
      <c r="Y2148" s="48"/>
      <c r="Z2148" s="48"/>
      <c r="AA2148" s="48"/>
      <c r="AB2148" s="48"/>
      <c r="AC2148" s="48"/>
    </row>
    <row r="2149" spans="1:29">
      <c r="A2149" s="48"/>
      <c r="B2149" s="48"/>
      <c r="C2149" s="48"/>
      <c r="D2149" s="48"/>
      <c r="E2149" s="48"/>
      <c r="F2149" s="48"/>
      <c r="G2149" s="48"/>
      <c r="H2149" s="48"/>
      <c r="I2149" s="48"/>
      <c r="J2149" s="48"/>
      <c r="K2149" s="48"/>
      <c r="L2149" s="48"/>
      <c r="M2149" s="48"/>
      <c r="N2149" s="48"/>
      <c r="O2149" s="48"/>
      <c r="P2149" s="48"/>
      <c r="Q2149" s="48"/>
      <c r="R2149" s="48"/>
      <c r="S2149" s="48"/>
      <c r="T2149" s="48"/>
      <c r="U2149" s="48"/>
      <c r="V2149" s="48"/>
      <c r="W2149" s="48"/>
      <c r="X2149" s="48"/>
      <c r="Y2149" s="48"/>
      <c r="Z2149" s="48"/>
      <c r="AA2149" s="48"/>
      <c r="AB2149" s="48"/>
      <c r="AC2149" s="48"/>
    </row>
    <row r="2150" spans="1:29">
      <c r="A2150" s="48"/>
      <c r="B2150" s="48"/>
      <c r="C2150" s="48"/>
      <c r="D2150" s="48"/>
      <c r="E2150" s="48"/>
      <c r="F2150" s="48"/>
      <c r="G2150" s="48"/>
      <c r="H2150" s="48"/>
      <c r="I2150" s="48"/>
      <c r="J2150" s="48"/>
      <c r="K2150" s="48"/>
      <c r="L2150" s="48"/>
      <c r="M2150" s="48"/>
      <c r="N2150" s="48"/>
      <c r="O2150" s="48"/>
      <c r="P2150" s="48"/>
      <c r="Q2150" s="48"/>
      <c r="R2150" s="48"/>
      <c r="S2150" s="48"/>
      <c r="T2150" s="48"/>
      <c r="U2150" s="48"/>
      <c r="V2150" s="48"/>
      <c r="W2150" s="48"/>
      <c r="X2150" s="48"/>
      <c r="Y2150" s="48"/>
      <c r="Z2150" s="48"/>
      <c r="AA2150" s="48"/>
      <c r="AB2150" s="48"/>
      <c r="AC2150" s="48"/>
    </row>
    <row r="2151" spans="1:29">
      <c r="A2151" s="48"/>
      <c r="B2151" s="48"/>
      <c r="C2151" s="48"/>
      <c r="D2151" s="48"/>
      <c r="E2151" s="48"/>
      <c r="F2151" s="48"/>
      <c r="G2151" s="48"/>
      <c r="H2151" s="48"/>
      <c r="I2151" s="48"/>
      <c r="J2151" s="48"/>
      <c r="K2151" s="48"/>
      <c r="L2151" s="48"/>
      <c r="M2151" s="48"/>
      <c r="N2151" s="48"/>
      <c r="O2151" s="48"/>
      <c r="P2151" s="48"/>
      <c r="Q2151" s="48"/>
      <c r="R2151" s="48"/>
      <c r="S2151" s="48"/>
      <c r="T2151" s="48"/>
      <c r="U2151" s="48"/>
      <c r="V2151" s="48"/>
      <c r="W2151" s="48"/>
      <c r="X2151" s="48"/>
      <c r="Y2151" s="48"/>
      <c r="Z2151" s="48"/>
      <c r="AA2151" s="48"/>
      <c r="AB2151" s="48"/>
      <c r="AC2151" s="48"/>
    </row>
    <row r="2152" spans="1:29">
      <c r="A2152" s="48"/>
      <c r="B2152" s="48"/>
      <c r="C2152" s="48"/>
      <c r="D2152" s="48"/>
      <c r="E2152" s="48"/>
      <c r="F2152" s="48"/>
      <c r="G2152" s="48"/>
      <c r="H2152" s="48"/>
      <c r="I2152" s="48"/>
      <c r="J2152" s="48"/>
      <c r="K2152" s="48"/>
      <c r="L2152" s="48"/>
      <c r="M2152" s="48"/>
      <c r="N2152" s="48"/>
      <c r="O2152" s="48"/>
      <c r="P2152" s="48"/>
      <c r="Q2152" s="48"/>
      <c r="R2152" s="48"/>
      <c r="S2152" s="48"/>
      <c r="T2152" s="48"/>
      <c r="U2152" s="48"/>
      <c r="V2152" s="48"/>
      <c r="W2152" s="48"/>
      <c r="X2152" s="48"/>
      <c r="Y2152" s="48"/>
      <c r="Z2152" s="48"/>
      <c r="AA2152" s="48"/>
      <c r="AB2152" s="48"/>
      <c r="AC2152" s="48"/>
    </row>
    <row r="2153" spans="1:29">
      <c r="A2153" s="48"/>
      <c r="B2153" s="48"/>
      <c r="C2153" s="48"/>
      <c r="D2153" s="48"/>
      <c r="E2153" s="48"/>
      <c r="F2153" s="48"/>
      <c r="G2153" s="48"/>
      <c r="H2153" s="48"/>
      <c r="I2153" s="48"/>
      <c r="J2153" s="48"/>
      <c r="K2153" s="48"/>
      <c r="L2153" s="48"/>
      <c r="M2153" s="48"/>
      <c r="N2153" s="48"/>
      <c r="O2153" s="48"/>
      <c r="P2153" s="48"/>
      <c r="Q2153" s="48"/>
      <c r="R2153" s="48"/>
      <c r="S2153" s="48"/>
      <c r="T2153" s="48"/>
      <c r="U2153" s="48"/>
      <c r="V2153" s="48"/>
      <c r="W2153" s="48"/>
      <c r="X2153" s="48"/>
      <c r="Y2153" s="48"/>
      <c r="Z2153" s="48"/>
      <c r="AA2153" s="48"/>
      <c r="AB2153" s="48"/>
      <c r="AC2153" s="48"/>
    </row>
    <row r="2154" spans="1:29">
      <c r="A2154" s="48"/>
      <c r="B2154" s="48"/>
      <c r="C2154" s="48"/>
      <c r="D2154" s="48"/>
      <c r="E2154" s="48"/>
      <c r="F2154" s="48"/>
      <c r="G2154" s="48"/>
      <c r="H2154" s="48"/>
      <c r="I2154" s="48"/>
      <c r="J2154" s="48"/>
      <c r="K2154" s="48"/>
      <c r="L2154" s="48"/>
      <c r="M2154" s="48"/>
      <c r="N2154" s="48"/>
      <c r="O2154" s="48"/>
      <c r="P2154" s="48"/>
      <c r="Q2154" s="48"/>
      <c r="R2154" s="48"/>
      <c r="S2154" s="48"/>
      <c r="T2154" s="48"/>
      <c r="U2154" s="48"/>
      <c r="V2154" s="48"/>
      <c r="W2154" s="48"/>
      <c r="X2154" s="48"/>
      <c r="Y2154" s="48"/>
      <c r="Z2154" s="48"/>
      <c r="AA2154" s="48"/>
      <c r="AB2154" s="48"/>
      <c r="AC2154" s="48"/>
    </row>
    <row r="2155" spans="1:29">
      <c r="A2155" s="48"/>
      <c r="B2155" s="48"/>
      <c r="C2155" s="48"/>
      <c r="D2155" s="48"/>
      <c r="E2155" s="48"/>
      <c r="F2155" s="48"/>
      <c r="G2155" s="48"/>
      <c r="H2155" s="48"/>
      <c r="I2155" s="48"/>
      <c r="J2155" s="48"/>
      <c r="K2155" s="48"/>
      <c r="L2155" s="48"/>
      <c r="M2155" s="48"/>
      <c r="N2155" s="48"/>
      <c r="O2155" s="48"/>
      <c r="P2155" s="48"/>
      <c r="Q2155" s="48"/>
      <c r="R2155" s="48"/>
      <c r="S2155" s="48"/>
      <c r="T2155" s="48"/>
      <c r="U2155" s="48"/>
      <c r="V2155" s="48"/>
      <c r="W2155" s="48"/>
      <c r="X2155" s="48"/>
      <c r="Y2155" s="48"/>
      <c r="Z2155" s="48"/>
      <c r="AA2155" s="48"/>
      <c r="AB2155" s="48"/>
      <c r="AC2155" s="48"/>
    </row>
    <row r="2156" spans="1:29">
      <c r="A2156" s="48"/>
      <c r="B2156" s="48"/>
      <c r="C2156" s="48"/>
      <c r="D2156" s="48"/>
      <c r="E2156" s="48"/>
      <c r="F2156" s="48"/>
      <c r="G2156" s="48"/>
      <c r="H2156" s="48"/>
      <c r="I2156" s="48"/>
      <c r="J2156" s="48"/>
      <c r="K2156" s="48"/>
      <c r="L2156" s="48"/>
      <c r="M2156" s="48"/>
      <c r="N2156" s="48"/>
      <c r="O2156" s="48"/>
      <c r="P2156" s="48"/>
      <c r="Q2156" s="48"/>
      <c r="R2156" s="48"/>
      <c r="S2156" s="48"/>
      <c r="T2156" s="48"/>
      <c r="U2156" s="48"/>
      <c r="V2156" s="48"/>
      <c r="W2156" s="48"/>
      <c r="X2156" s="48"/>
      <c r="Y2156" s="48"/>
      <c r="Z2156" s="48"/>
      <c r="AA2156" s="48"/>
      <c r="AB2156" s="48"/>
      <c r="AC2156" s="48"/>
    </row>
    <row r="2157" spans="1:29">
      <c r="A2157" s="48"/>
      <c r="B2157" s="48"/>
      <c r="C2157" s="48"/>
      <c r="D2157" s="48"/>
      <c r="E2157" s="48"/>
      <c r="F2157" s="48"/>
      <c r="G2157" s="48"/>
      <c r="H2157" s="48"/>
      <c r="I2157" s="48"/>
      <c r="J2157" s="48"/>
      <c r="K2157" s="48"/>
      <c r="L2157" s="48"/>
      <c r="M2157" s="48"/>
      <c r="N2157" s="48"/>
      <c r="O2157" s="48"/>
      <c r="P2157" s="48"/>
      <c r="Q2157" s="48"/>
      <c r="R2157" s="48"/>
      <c r="S2157" s="48"/>
      <c r="T2157" s="48"/>
      <c r="U2157" s="48"/>
      <c r="V2157" s="48"/>
      <c r="W2157" s="48"/>
      <c r="X2157" s="48"/>
      <c r="Y2157" s="48"/>
      <c r="Z2157" s="48"/>
      <c r="AA2157" s="48"/>
      <c r="AB2157" s="48"/>
      <c r="AC2157" s="48"/>
    </row>
    <row r="2158" spans="1:29">
      <c r="A2158" s="48"/>
      <c r="B2158" s="48"/>
      <c r="C2158" s="48"/>
      <c r="D2158" s="48"/>
      <c r="E2158" s="48"/>
      <c r="F2158" s="48"/>
      <c r="G2158" s="48"/>
      <c r="H2158" s="48"/>
      <c r="I2158" s="48"/>
      <c r="J2158" s="48"/>
      <c r="K2158" s="48"/>
      <c r="L2158" s="48"/>
      <c r="M2158" s="48"/>
      <c r="N2158" s="48"/>
      <c r="O2158" s="48"/>
      <c r="P2158" s="48"/>
      <c r="Q2158" s="48"/>
      <c r="R2158" s="48"/>
      <c r="S2158" s="48"/>
      <c r="T2158" s="48"/>
      <c r="U2158" s="48"/>
      <c r="V2158" s="48"/>
      <c r="W2158" s="48"/>
      <c r="X2158" s="48"/>
      <c r="Y2158" s="48"/>
      <c r="Z2158" s="48"/>
      <c r="AA2158" s="48"/>
      <c r="AB2158" s="48"/>
      <c r="AC2158" s="48"/>
    </row>
    <row r="2159" spans="1:29">
      <c r="A2159" s="48"/>
      <c r="B2159" s="48"/>
      <c r="C2159" s="48"/>
      <c r="D2159" s="48"/>
      <c r="E2159" s="48"/>
      <c r="F2159" s="48"/>
      <c r="G2159" s="48"/>
      <c r="H2159" s="48"/>
      <c r="I2159" s="48"/>
      <c r="J2159" s="48"/>
      <c r="K2159" s="48"/>
      <c r="L2159" s="48"/>
      <c r="M2159" s="48"/>
      <c r="N2159" s="48"/>
      <c r="O2159" s="48"/>
      <c r="P2159" s="48"/>
      <c r="Q2159" s="48"/>
      <c r="R2159" s="48"/>
      <c r="S2159" s="48"/>
      <c r="T2159" s="48"/>
      <c r="U2159" s="48"/>
      <c r="V2159" s="48"/>
      <c r="W2159" s="48"/>
      <c r="X2159" s="48"/>
      <c r="Y2159" s="48"/>
      <c r="Z2159" s="48"/>
      <c r="AA2159" s="48"/>
      <c r="AB2159" s="48"/>
      <c r="AC2159" s="48"/>
    </row>
    <row r="2160" spans="1:29">
      <c r="A2160" s="48"/>
      <c r="B2160" s="48"/>
      <c r="C2160" s="48"/>
      <c r="D2160" s="48"/>
      <c r="E2160" s="48"/>
      <c r="F2160" s="48"/>
      <c r="G2160" s="48"/>
      <c r="H2160" s="48"/>
      <c r="I2160" s="48"/>
      <c r="J2160" s="48"/>
      <c r="K2160" s="48"/>
      <c r="L2160" s="48"/>
      <c r="M2160" s="48"/>
      <c r="N2160" s="48"/>
      <c r="O2160" s="48"/>
      <c r="P2160" s="48"/>
      <c r="Q2160" s="48"/>
      <c r="R2160" s="48"/>
      <c r="S2160" s="48"/>
      <c r="T2160" s="48"/>
      <c r="U2160" s="48"/>
      <c r="V2160" s="48"/>
      <c r="W2160" s="48"/>
      <c r="X2160" s="48"/>
      <c r="Y2160" s="48"/>
      <c r="Z2160" s="48"/>
      <c r="AA2160" s="48"/>
      <c r="AB2160" s="48"/>
      <c r="AC2160" s="48"/>
    </row>
    <row r="2161" spans="1:29">
      <c r="A2161" s="48"/>
      <c r="B2161" s="48"/>
      <c r="C2161" s="48"/>
      <c r="D2161" s="48"/>
      <c r="E2161" s="48"/>
      <c r="F2161" s="48"/>
      <c r="G2161" s="48"/>
      <c r="H2161" s="48"/>
      <c r="I2161" s="48"/>
      <c r="J2161" s="48"/>
      <c r="K2161" s="48"/>
      <c r="L2161" s="48"/>
      <c r="M2161" s="48"/>
      <c r="N2161" s="48"/>
      <c r="O2161" s="48"/>
      <c r="P2161" s="48"/>
      <c r="Q2161" s="48"/>
      <c r="R2161" s="48"/>
      <c r="S2161" s="48"/>
      <c r="T2161" s="48"/>
      <c r="U2161" s="48"/>
      <c r="V2161" s="48"/>
      <c r="W2161" s="48"/>
      <c r="X2161" s="48"/>
      <c r="Y2161" s="48"/>
      <c r="Z2161" s="48"/>
      <c r="AA2161" s="48"/>
      <c r="AB2161" s="48"/>
      <c r="AC2161" s="48"/>
    </row>
    <row r="2162" spans="1:29">
      <c r="A2162" s="48"/>
      <c r="B2162" s="48"/>
      <c r="C2162" s="48"/>
      <c r="D2162" s="48"/>
      <c r="E2162" s="48"/>
      <c r="F2162" s="48"/>
      <c r="G2162" s="48"/>
      <c r="H2162" s="48"/>
      <c r="I2162" s="48"/>
      <c r="J2162" s="48"/>
      <c r="K2162" s="48"/>
      <c r="L2162" s="48"/>
      <c r="M2162" s="48"/>
      <c r="N2162" s="48"/>
      <c r="O2162" s="48"/>
      <c r="P2162" s="48"/>
      <c r="Q2162" s="48"/>
      <c r="R2162" s="48"/>
      <c r="S2162" s="48"/>
      <c r="T2162" s="48"/>
      <c r="U2162" s="48"/>
      <c r="V2162" s="48"/>
      <c r="W2162" s="48"/>
      <c r="X2162" s="48"/>
      <c r="Y2162" s="48"/>
      <c r="Z2162" s="48"/>
      <c r="AA2162" s="48"/>
      <c r="AB2162" s="48"/>
      <c r="AC2162" s="48"/>
    </row>
    <row r="2163" spans="1:29">
      <c r="A2163" s="48"/>
      <c r="B2163" s="48"/>
      <c r="C2163" s="48"/>
      <c r="D2163" s="48"/>
      <c r="E2163" s="48"/>
      <c r="F2163" s="48"/>
      <c r="G2163" s="48"/>
      <c r="H2163" s="48"/>
      <c r="I2163" s="48"/>
      <c r="J2163" s="48"/>
      <c r="K2163" s="48"/>
      <c r="L2163" s="48"/>
      <c r="M2163" s="48"/>
      <c r="N2163" s="48"/>
      <c r="O2163" s="48"/>
      <c r="P2163" s="48"/>
      <c r="Q2163" s="48"/>
      <c r="R2163" s="48"/>
      <c r="S2163" s="48"/>
      <c r="T2163" s="48"/>
      <c r="U2163" s="48"/>
      <c r="V2163" s="48"/>
      <c r="W2163" s="48"/>
      <c r="X2163" s="48"/>
      <c r="Y2163" s="48"/>
      <c r="Z2163" s="48"/>
      <c r="AA2163" s="48"/>
      <c r="AB2163" s="48"/>
      <c r="AC2163" s="48"/>
    </row>
    <row r="2164" spans="1:29">
      <c r="A2164" s="48"/>
      <c r="B2164" s="48"/>
      <c r="C2164" s="48"/>
      <c r="D2164" s="48"/>
      <c r="E2164" s="48"/>
      <c r="F2164" s="48"/>
      <c r="G2164" s="48"/>
      <c r="H2164" s="48"/>
      <c r="I2164" s="48"/>
      <c r="J2164" s="48"/>
      <c r="K2164" s="48"/>
      <c r="L2164" s="48"/>
      <c r="M2164" s="48"/>
      <c r="N2164" s="48"/>
      <c r="O2164" s="48"/>
      <c r="P2164" s="48"/>
      <c r="Q2164" s="48"/>
      <c r="R2164" s="48"/>
      <c r="S2164" s="48"/>
      <c r="T2164" s="48"/>
      <c r="U2164" s="48"/>
      <c r="V2164" s="48"/>
      <c r="W2164" s="48"/>
      <c r="X2164" s="48"/>
      <c r="Y2164" s="48"/>
      <c r="Z2164" s="48"/>
      <c r="AA2164" s="48"/>
      <c r="AB2164" s="48"/>
      <c r="AC2164" s="48"/>
    </row>
    <row r="2165" spans="1:29">
      <c r="A2165" s="48"/>
      <c r="B2165" s="48"/>
      <c r="C2165" s="48"/>
      <c r="D2165" s="48"/>
      <c r="E2165" s="48"/>
      <c r="F2165" s="48"/>
      <c r="G2165" s="48"/>
      <c r="H2165" s="48"/>
      <c r="I2165" s="48"/>
      <c r="J2165" s="48"/>
      <c r="K2165" s="48"/>
      <c r="L2165" s="48"/>
      <c r="M2165" s="48"/>
      <c r="N2165" s="48"/>
      <c r="O2165" s="48"/>
      <c r="P2165" s="48"/>
      <c r="Q2165" s="48"/>
      <c r="R2165" s="48"/>
      <c r="S2165" s="48"/>
      <c r="T2165" s="48"/>
      <c r="U2165" s="48"/>
      <c r="V2165" s="48"/>
      <c r="W2165" s="48"/>
      <c r="X2165" s="48"/>
      <c r="Y2165" s="48"/>
      <c r="Z2165" s="48"/>
      <c r="AA2165" s="48"/>
      <c r="AB2165" s="48"/>
      <c r="AC2165" s="48"/>
    </row>
    <row r="2166" spans="1:29">
      <c r="A2166" s="48"/>
      <c r="B2166" s="48"/>
      <c r="C2166" s="48"/>
      <c r="D2166" s="48"/>
      <c r="E2166" s="48"/>
      <c r="F2166" s="48"/>
      <c r="G2166" s="48"/>
      <c r="H2166" s="48"/>
      <c r="I2166" s="48"/>
      <c r="J2166" s="48"/>
      <c r="K2166" s="48"/>
      <c r="L2166" s="48"/>
      <c r="M2166" s="48"/>
      <c r="N2166" s="48"/>
      <c r="O2166" s="48"/>
      <c r="P2166" s="48"/>
      <c r="Q2166" s="48"/>
      <c r="R2166" s="48"/>
      <c r="S2166" s="48"/>
      <c r="T2166" s="48"/>
      <c r="U2166" s="48"/>
      <c r="V2166" s="48"/>
      <c r="W2166" s="48"/>
      <c r="X2166" s="48"/>
      <c r="Y2166" s="48"/>
      <c r="Z2166" s="48"/>
      <c r="AA2166" s="48"/>
      <c r="AB2166" s="48"/>
      <c r="AC2166" s="48"/>
    </row>
    <row r="2167" spans="1:29">
      <c r="A2167" s="48"/>
      <c r="B2167" s="48"/>
      <c r="C2167" s="48"/>
      <c r="D2167" s="48"/>
      <c r="E2167" s="48"/>
      <c r="F2167" s="48"/>
      <c r="G2167" s="48"/>
      <c r="H2167" s="48"/>
      <c r="I2167" s="48"/>
      <c r="J2167" s="48"/>
      <c r="K2167" s="48"/>
      <c r="L2167" s="48"/>
      <c r="M2167" s="48"/>
      <c r="N2167" s="48"/>
      <c r="O2167" s="48"/>
      <c r="P2167" s="48"/>
      <c r="Q2167" s="48"/>
      <c r="R2167" s="48"/>
      <c r="S2167" s="48"/>
      <c r="T2167" s="48"/>
      <c r="U2167" s="48"/>
      <c r="V2167" s="48"/>
      <c r="W2167" s="48"/>
      <c r="X2167" s="48"/>
      <c r="Y2167" s="48"/>
      <c r="Z2167" s="48"/>
      <c r="AA2167" s="48"/>
      <c r="AB2167" s="48"/>
      <c r="AC2167" s="48"/>
    </row>
    <row r="2168" spans="1:29">
      <c r="A2168" s="48"/>
      <c r="B2168" s="48"/>
      <c r="C2168" s="48"/>
      <c r="D2168" s="48"/>
      <c r="E2168" s="48"/>
      <c r="F2168" s="48"/>
      <c r="G2168" s="48"/>
      <c r="H2168" s="48"/>
      <c r="I2168" s="48"/>
      <c r="J2168" s="48"/>
      <c r="K2168" s="48"/>
      <c r="L2168" s="48"/>
      <c r="M2168" s="48"/>
      <c r="N2168" s="48"/>
      <c r="O2168" s="48"/>
      <c r="P2168" s="48"/>
      <c r="Q2168" s="48"/>
      <c r="R2168" s="48"/>
      <c r="S2168" s="48"/>
      <c r="T2168" s="48"/>
      <c r="U2168" s="48"/>
      <c r="V2168" s="48"/>
      <c r="W2168" s="48"/>
      <c r="X2168" s="48"/>
      <c r="Y2168" s="48"/>
      <c r="Z2168" s="48"/>
      <c r="AA2168" s="48"/>
      <c r="AB2168" s="48"/>
      <c r="AC2168" s="48"/>
    </row>
    <row r="2169" spans="1:29">
      <c r="A2169" s="48"/>
      <c r="B2169" s="48"/>
      <c r="C2169" s="48"/>
      <c r="D2169" s="48"/>
      <c r="E2169" s="48"/>
      <c r="F2169" s="48"/>
      <c r="G2169" s="48"/>
      <c r="H2169" s="48"/>
      <c r="I2169" s="48"/>
      <c r="J2169" s="48"/>
      <c r="K2169" s="48"/>
      <c r="L2169" s="48"/>
      <c r="M2169" s="48"/>
      <c r="N2169" s="48"/>
      <c r="O2169" s="48"/>
      <c r="P2169" s="48"/>
      <c r="Q2169" s="48"/>
      <c r="R2169" s="48"/>
      <c r="S2169" s="48"/>
      <c r="T2169" s="48"/>
      <c r="U2169" s="48"/>
      <c r="V2169" s="48"/>
      <c r="W2169" s="48"/>
      <c r="X2169" s="48"/>
      <c r="Y2169" s="48"/>
      <c r="Z2169" s="48"/>
      <c r="AA2169" s="48"/>
      <c r="AB2169" s="48"/>
      <c r="AC2169" s="48"/>
    </row>
    <row r="2170" spans="1:29">
      <c r="A2170" s="48"/>
      <c r="B2170" s="48"/>
      <c r="C2170" s="48"/>
      <c r="D2170" s="48"/>
      <c r="E2170" s="48"/>
      <c r="F2170" s="48"/>
      <c r="G2170" s="48"/>
      <c r="H2170" s="48"/>
      <c r="I2170" s="48"/>
      <c r="J2170" s="48"/>
      <c r="K2170" s="48"/>
      <c r="L2170" s="48"/>
      <c r="M2170" s="48"/>
      <c r="N2170" s="48"/>
      <c r="O2170" s="48"/>
      <c r="P2170" s="48"/>
      <c r="Q2170" s="48"/>
      <c r="R2170" s="48"/>
      <c r="S2170" s="48"/>
      <c r="T2170" s="48"/>
      <c r="U2170" s="48"/>
      <c r="V2170" s="48"/>
      <c r="W2170" s="48"/>
      <c r="X2170" s="48"/>
      <c r="Y2170" s="48"/>
      <c r="Z2170" s="48"/>
      <c r="AA2170" s="48"/>
      <c r="AB2170" s="48"/>
      <c r="AC2170" s="48"/>
    </row>
    <row r="2171" spans="1:29">
      <c r="A2171" s="48"/>
      <c r="B2171" s="48"/>
      <c r="C2171" s="48"/>
      <c r="D2171" s="48"/>
      <c r="E2171" s="48"/>
      <c r="F2171" s="48"/>
      <c r="G2171" s="48"/>
      <c r="H2171" s="48"/>
      <c r="I2171" s="48"/>
      <c r="J2171" s="48"/>
      <c r="K2171" s="48"/>
      <c r="L2171" s="48"/>
      <c r="M2171" s="48"/>
      <c r="N2171" s="48"/>
      <c r="O2171" s="48"/>
      <c r="P2171" s="48"/>
      <c r="Q2171" s="48"/>
      <c r="R2171" s="48"/>
      <c r="S2171" s="48"/>
      <c r="T2171" s="48"/>
      <c r="U2171" s="48"/>
      <c r="V2171" s="48"/>
      <c r="W2171" s="48"/>
      <c r="X2171" s="48"/>
      <c r="Y2171" s="48"/>
      <c r="Z2171" s="48"/>
      <c r="AA2171" s="48"/>
      <c r="AB2171" s="48"/>
      <c r="AC2171" s="48"/>
    </row>
    <row r="2172" spans="1:29">
      <c r="A2172" s="48"/>
      <c r="B2172" s="48"/>
      <c r="C2172" s="48"/>
      <c r="D2172" s="48"/>
      <c r="E2172" s="48"/>
      <c r="F2172" s="48"/>
      <c r="G2172" s="48"/>
      <c r="H2172" s="48"/>
      <c r="I2172" s="48"/>
      <c r="J2172" s="48"/>
      <c r="K2172" s="48"/>
      <c r="L2172" s="48"/>
      <c r="M2172" s="48"/>
      <c r="N2172" s="48"/>
      <c r="O2172" s="48"/>
      <c r="P2172" s="48"/>
      <c r="Q2172" s="48"/>
      <c r="R2172" s="48"/>
      <c r="S2172" s="48"/>
      <c r="T2172" s="48"/>
      <c r="U2172" s="48"/>
      <c r="V2172" s="48"/>
      <c r="W2172" s="48"/>
      <c r="X2172" s="48"/>
      <c r="Y2172" s="48"/>
      <c r="Z2172" s="48"/>
      <c r="AA2172" s="48"/>
      <c r="AB2172" s="48"/>
      <c r="AC2172" s="48"/>
    </row>
    <row r="2173" spans="1:29">
      <c r="A2173" s="48"/>
      <c r="B2173" s="48"/>
      <c r="C2173" s="48"/>
      <c r="D2173" s="48"/>
      <c r="E2173" s="48"/>
      <c r="F2173" s="48"/>
      <c r="G2173" s="48"/>
      <c r="H2173" s="48"/>
      <c r="I2173" s="48"/>
      <c r="J2173" s="48"/>
      <c r="K2173" s="48"/>
      <c r="L2173" s="48"/>
      <c r="M2173" s="48"/>
      <c r="N2173" s="48"/>
      <c r="O2173" s="48"/>
      <c r="P2173" s="48"/>
      <c r="Q2173" s="48"/>
      <c r="R2173" s="48"/>
      <c r="S2173" s="48"/>
      <c r="T2173" s="48"/>
      <c r="U2173" s="48"/>
      <c r="V2173" s="48"/>
      <c r="W2173" s="48"/>
      <c r="X2173" s="48"/>
      <c r="Y2173" s="48"/>
      <c r="Z2173" s="48"/>
      <c r="AA2173" s="48"/>
      <c r="AB2173" s="48"/>
      <c r="AC2173" s="48"/>
    </row>
    <row r="2174" spans="1:29">
      <c r="A2174" s="48"/>
      <c r="B2174" s="48"/>
      <c r="C2174" s="48"/>
      <c r="D2174" s="48"/>
      <c r="E2174" s="48"/>
      <c r="F2174" s="48"/>
      <c r="G2174" s="48"/>
      <c r="H2174" s="48"/>
      <c r="I2174" s="48"/>
      <c r="J2174" s="48"/>
      <c r="K2174" s="48"/>
      <c r="L2174" s="48"/>
      <c r="M2174" s="48"/>
      <c r="N2174" s="48"/>
      <c r="O2174" s="48"/>
      <c r="P2174" s="48"/>
      <c r="Q2174" s="48"/>
      <c r="R2174" s="48"/>
      <c r="S2174" s="48"/>
      <c r="T2174" s="48"/>
      <c r="U2174" s="48"/>
      <c r="V2174" s="48"/>
      <c r="W2174" s="48"/>
      <c r="X2174" s="48"/>
      <c r="Y2174" s="48"/>
      <c r="Z2174" s="48"/>
      <c r="AA2174" s="48"/>
      <c r="AB2174" s="48"/>
      <c r="AC2174" s="48"/>
    </row>
    <row r="2175" spans="1:29">
      <c r="A2175" s="48"/>
      <c r="B2175" s="48"/>
      <c r="C2175" s="48"/>
      <c r="D2175" s="48"/>
      <c r="E2175" s="48"/>
      <c r="F2175" s="48"/>
      <c r="G2175" s="48"/>
      <c r="H2175" s="48"/>
      <c r="I2175" s="48"/>
      <c r="J2175" s="48"/>
      <c r="K2175" s="48"/>
      <c r="L2175" s="48"/>
      <c r="M2175" s="48"/>
      <c r="N2175" s="48"/>
      <c r="O2175" s="48"/>
      <c r="P2175" s="48"/>
      <c r="Q2175" s="48"/>
      <c r="R2175" s="48"/>
      <c r="S2175" s="48"/>
      <c r="T2175" s="48"/>
      <c r="U2175" s="48"/>
      <c r="V2175" s="48"/>
      <c r="W2175" s="48"/>
      <c r="X2175" s="48"/>
      <c r="Y2175" s="48"/>
      <c r="Z2175" s="48"/>
      <c r="AA2175" s="48"/>
      <c r="AB2175" s="48"/>
      <c r="AC2175" s="48"/>
    </row>
    <row r="2176" spans="1:29">
      <c r="A2176" s="48"/>
      <c r="B2176" s="48"/>
      <c r="C2176" s="48"/>
      <c r="D2176" s="48"/>
      <c r="E2176" s="48"/>
      <c r="F2176" s="48"/>
      <c r="G2176" s="48"/>
      <c r="H2176" s="48"/>
      <c r="I2176" s="48"/>
      <c r="J2176" s="48"/>
      <c r="K2176" s="48"/>
      <c r="L2176" s="48"/>
      <c r="M2176" s="48"/>
      <c r="N2176" s="48"/>
      <c r="O2176" s="48"/>
      <c r="P2176" s="48"/>
      <c r="Q2176" s="48"/>
      <c r="R2176" s="48"/>
      <c r="S2176" s="48"/>
      <c r="T2176" s="48"/>
      <c r="U2176" s="48"/>
      <c r="V2176" s="48"/>
      <c r="W2176" s="48"/>
      <c r="X2176" s="48"/>
      <c r="Y2176" s="48"/>
      <c r="Z2176" s="48"/>
      <c r="AA2176" s="48"/>
      <c r="AB2176" s="48"/>
      <c r="AC2176" s="48"/>
    </row>
    <row r="2177" spans="1:29">
      <c r="A2177" s="48"/>
      <c r="B2177" s="48"/>
      <c r="C2177" s="48"/>
      <c r="D2177" s="48"/>
      <c r="E2177" s="48"/>
      <c r="F2177" s="48"/>
      <c r="G2177" s="48"/>
      <c r="H2177" s="48"/>
      <c r="I2177" s="48"/>
      <c r="J2177" s="48"/>
      <c r="K2177" s="48"/>
      <c r="L2177" s="48"/>
      <c r="M2177" s="48"/>
      <c r="N2177" s="48"/>
      <c r="O2177" s="48"/>
      <c r="P2177" s="48"/>
      <c r="Q2177" s="48"/>
      <c r="R2177" s="48"/>
      <c r="S2177" s="48"/>
      <c r="T2177" s="48"/>
      <c r="U2177" s="48"/>
      <c r="V2177" s="48"/>
      <c r="W2177" s="48"/>
      <c r="X2177" s="48"/>
      <c r="Y2177" s="48"/>
      <c r="Z2177" s="48"/>
      <c r="AA2177" s="48"/>
      <c r="AB2177" s="48"/>
      <c r="AC2177" s="48"/>
    </row>
    <row r="2178" spans="1:29">
      <c r="A2178" s="48"/>
      <c r="B2178" s="48"/>
      <c r="C2178" s="48"/>
      <c r="D2178" s="48"/>
      <c r="E2178" s="48"/>
      <c r="F2178" s="48"/>
      <c r="G2178" s="48"/>
      <c r="H2178" s="48"/>
      <c r="I2178" s="48"/>
      <c r="J2178" s="48"/>
      <c r="K2178" s="48"/>
      <c r="L2178" s="48"/>
      <c r="M2178" s="48"/>
      <c r="N2178" s="48"/>
      <c r="O2178" s="48"/>
      <c r="P2178" s="48"/>
      <c r="Q2178" s="48"/>
      <c r="R2178" s="48"/>
      <c r="S2178" s="48"/>
      <c r="T2178" s="48"/>
      <c r="U2178" s="48"/>
      <c r="V2178" s="48"/>
      <c r="W2178" s="48"/>
      <c r="X2178" s="48"/>
      <c r="Y2178" s="48"/>
      <c r="Z2178" s="48"/>
      <c r="AA2178" s="48"/>
      <c r="AB2178" s="48"/>
      <c r="AC2178" s="48"/>
    </row>
    <row r="2179" spans="1:29">
      <c r="A2179" s="48"/>
      <c r="B2179" s="48"/>
      <c r="C2179" s="48"/>
      <c r="D2179" s="48"/>
      <c r="E2179" s="48"/>
      <c r="F2179" s="48"/>
      <c r="G2179" s="48"/>
      <c r="H2179" s="48"/>
      <c r="I2179" s="48"/>
      <c r="J2179" s="48"/>
      <c r="K2179" s="48"/>
      <c r="L2179" s="48"/>
      <c r="M2179" s="48"/>
      <c r="N2179" s="48"/>
      <c r="O2179" s="48"/>
      <c r="P2179" s="48"/>
      <c r="Q2179" s="48"/>
      <c r="R2179" s="48"/>
      <c r="S2179" s="48"/>
      <c r="T2179" s="48"/>
      <c r="U2179" s="48"/>
      <c r="V2179" s="48"/>
      <c r="W2179" s="48"/>
      <c r="X2179" s="48"/>
      <c r="Y2179" s="48"/>
      <c r="Z2179" s="48"/>
      <c r="AA2179" s="48"/>
      <c r="AB2179" s="48"/>
      <c r="AC2179" s="48"/>
    </row>
    <row r="2180" spans="1:29">
      <c r="A2180" s="48"/>
      <c r="B2180" s="48"/>
      <c r="C2180" s="48"/>
      <c r="D2180" s="48"/>
      <c r="E2180" s="48"/>
      <c r="F2180" s="48"/>
      <c r="G2180" s="48"/>
      <c r="H2180" s="48"/>
      <c r="I2180" s="48"/>
      <c r="J2180" s="48"/>
      <c r="K2180" s="48"/>
      <c r="L2180" s="48"/>
      <c r="M2180" s="48"/>
      <c r="N2180" s="48"/>
      <c r="O2180" s="48"/>
      <c r="P2180" s="48"/>
      <c r="Q2180" s="48"/>
      <c r="R2180" s="48"/>
      <c r="S2180" s="48"/>
      <c r="T2180" s="48"/>
      <c r="U2180" s="48"/>
      <c r="V2180" s="48"/>
      <c r="W2180" s="48"/>
      <c r="X2180" s="48"/>
      <c r="Y2180" s="48"/>
      <c r="Z2180" s="48"/>
      <c r="AA2180" s="48"/>
      <c r="AB2180" s="48"/>
      <c r="AC2180" s="48"/>
    </row>
    <row r="2181" spans="1:29">
      <c r="A2181" s="48"/>
      <c r="B2181" s="48"/>
      <c r="C2181" s="48"/>
      <c r="D2181" s="48"/>
      <c r="E2181" s="48"/>
      <c r="F2181" s="48"/>
      <c r="G2181" s="48"/>
      <c r="H2181" s="48"/>
      <c r="I2181" s="48"/>
      <c r="J2181" s="48"/>
      <c r="K2181" s="48"/>
      <c r="L2181" s="48"/>
      <c r="M2181" s="48"/>
      <c r="N2181" s="48"/>
      <c r="O2181" s="48"/>
      <c r="P2181" s="48"/>
      <c r="Q2181" s="48"/>
      <c r="R2181" s="48"/>
      <c r="S2181" s="48"/>
      <c r="T2181" s="48"/>
      <c r="U2181" s="48"/>
      <c r="V2181" s="48"/>
      <c r="W2181" s="48"/>
      <c r="X2181" s="48"/>
      <c r="Y2181" s="48"/>
      <c r="Z2181" s="48"/>
      <c r="AA2181" s="48"/>
      <c r="AB2181" s="48"/>
      <c r="AC2181" s="48"/>
    </row>
    <row r="2182" spans="1:29">
      <c r="A2182" s="48"/>
      <c r="B2182" s="48"/>
      <c r="C2182" s="48"/>
      <c r="D2182" s="48"/>
      <c r="E2182" s="48"/>
      <c r="F2182" s="48"/>
      <c r="G2182" s="48"/>
      <c r="H2182" s="48"/>
      <c r="I2182" s="48"/>
      <c r="J2182" s="48"/>
      <c r="K2182" s="48"/>
      <c r="L2182" s="48"/>
      <c r="M2182" s="48"/>
      <c r="N2182" s="48"/>
      <c r="O2182" s="48"/>
      <c r="P2182" s="48"/>
      <c r="Q2182" s="48"/>
      <c r="R2182" s="48"/>
      <c r="S2182" s="48"/>
      <c r="T2182" s="48"/>
      <c r="U2182" s="48"/>
      <c r="V2182" s="48"/>
      <c r="W2182" s="48"/>
      <c r="X2182" s="48"/>
      <c r="Y2182" s="48"/>
      <c r="Z2182" s="48"/>
      <c r="AA2182" s="48"/>
      <c r="AB2182" s="48"/>
      <c r="AC2182" s="48"/>
    </row>
    <row r="2183" spans="1:29">
      <c r="A2183" s="48"/>
      <c r="B2183" s="48"/>
      <c r="C2183" s="48"/>
      <c r="D2183" s="48"/>
      <c r="E2183" s="48"/>
      <c r="F2183" s="48"/>
      <c r="G2183" s="48"/>
      <c r="H2183" s="48"/>
      <c r="I2183" s="48"/>
      <c r="J2183" s="48"/>
      <c r="K2183" s="48"/>
      <c r="L2183" s="48"/>
      <c r="M2183" s="48"/>
      <c r="N2183" s="48"/>
      <c r="O2183" s="48"/>
      <c r="P2183" s="48"/>
      <c r="Q2183" s="48"/>
      <c r="R2183" s="48"/>
      <c r="S2183" s="48"/>
      <c r="T2183" s="48"/>
      <c r="U2183" s="48"/>
      <c r="V2183" s="48"/>
      <c r="W2183" s="48"/>
      <c r="X2183" s="48"/>
      <c r="Y2183" s="48"/>
      <c r="Z2183" s="48"/>
      <c r="AA2183" s="48"/>
      <c r="AB2183" s="48"/>
      <c r="AC2183" s="48"/>
    </row>
    <row r="2184" spans="1:29">
      <c r="A2184" s="48"/>
      <c r="B2184" s="48"/>
      <c r="C2184" s="48"/>
      <c r="D2184" s="48"/>
      <c r="E2184" s="48"/>
      <c r="F2184" s="48"/>
      <c r="G2184" s="48"/>
      <c r="H2184" s="48"/>
      <c r="I2184" s="48"/>
      <c r="J2184" s="48"/>
      <c r="K2184" s="48"/>
      <c r="L2184" s="48"/>
      <c r="M2184" s="48"/>
      <c r="N2184" s="48"/>
      <c r="O2184" s="48"/>
      <c r="P2184" s="48"/>
      <c r="Q2184" s="48"/>
      <c r="R2184" s="48"/>
      <c r="S2184" s="48"/>
      <c r="T2184" s="48"/>
      <c r="U2184" s="48"/>
      <c r="V2184" s="48"/>
      <c r="W2184" s="48"/>
      <c r="X2184" s="48"/>
      <c r="Y2184" s="48"/>
      <c r="Z2184" s="48"/>
      <c r="AA2184" s="48"/>
      <c r="AB2184" s="48"/>
      <c r="AC2184" s="48"/>
    </row>
    <row r="2185" spans="1:29">
      <c r="A2185" s="48"/>
      <c r="B2185" s="48"/>
      <c r="C2185" s="48"/>
      <c r="D2185" s="48"/>
      <c r="E2185" s="48"/>
      <c r="F2185" s="48"/>
      <c r="G2185" s="48"/>
      <c r="H2185" s="48"/>
      <c r="I2185" s="48"/>
      <c r="J2185" s="48"/>
      <c r="K2185" s="48"/>
      <c r="L2185" s="48"/>
      <c r="M2185" s="48"/>
      <c r="N2185" s="48"/>
      <c r="O2185" s="48"/>
      <c r="P2185" s="48"/>
      <c r="Q2185" s="48"/>
      <c r="R2185" s="48"/>
      <c r="S2185" s="48"/>
      <c r="T2185" s="48"/>
      <c r="U2185" s="48"/>
      <c r="V2185" s="48"/>
      <c r="W2185" s="48"/>
      <c r="X2185" s="48"/>
      <c r="Y2185" s="48"/>
      <c r="Z2185" s="48"/>
      <c r="AA2185" s="48"/>
      <c r="AB2185" s="48"/>
      <c r="AC2185" s="48"/>
    </row>
    <row r="2186" spans="1:29">
      <c r="A2186" s="48"/>
      <c r="B2186" s="48"/>
      <c r="C2186" s="48"/>
      <c r="D2186" s="48"/>
      <c r="E2186" s="48"/>
      <c r="F2186" s="48"/>
      <c r="G2186" s="48"/>
      <c r="H2186" s="48"/>
      <c r="I2186" s="48"/>
      <c r="J2186" s="48"/>
      <c r="K2186" s="48"/>
      <c r="L2186" s="48"/>
      <c r="M2186" s="48"/>
      <c r="N2186" s="48"/>
      <c r="O2186" s="48"/>
      <c r="P2186" s="48"/>
      <c r="Q2186" s="48"/>
      <c r="R2186" s="48"/>
      <c r="S2186" s="48"/>
      <c r="T2186" s="48"/>
      <c r="U2186" s="48"/>
      <c r="V2186" s="48"/>
      <c r="W2186" s="48"/>
      <c r="X2186" s="48"/>
      <c r="Y2186" s="48"/>
      <c r="Z2186" s="48"/>
      <c r="AA2186" s="48"/>
      <c r="AB2186" s="48"/>
      <c r="AC2186" s="48"/>
    </row>
    <row r="2187" spans="1:29">
      <c r="A2187" s="48"/>
      <c r="B2187" s="48"/>
      <c r="C2187" s="48"/>
      <c r="D2187" s="48"/>
      <c r="E2187" s="48"/>
      <c r="F2187" s="48"/>
      <c r="G2187" s="48"/>
      <c r="H2187" s="48"/>
      <c r="I2187" s="48"/>
      <c r="J2187" s="48"/>
      <c r="K2187" s="48"/>
      <c r="L2187" s="48"/>
      <c r="M2187" s="48"/>
      <c r="N2187" s="48"/>
      <c r="O2187" s="48"/>
      <c r="P2187" s="48"/>
      <c r="Q2187" s="48"/>
      <c r="R2187" s="48"/>
      <c r="S2187" s="48"/>
      <c r="T2187" s="48"/>
      <c r="U2187" s="48"/>
      <c r="V2187" s="48"/>
      <c r="W2187" s="48"/>
      <c r="X2187" s="48"/>
      <c r="Y2187" s="48"/>
      <c r="Z2187" s="48"/>
      <c r="AA2187" s="48"/>
      <c r="AB2187" s="48"/>
      <c r="AC2187" s="48"/>
    </row>
    <row r="2188" spans="1:29">
      <c r="A2188" s="48"/>
      <c r="B2188" s="48"/>
      <c r="C2188" s="48"/>
      <c r="D2188" s="48"/>
      <c r="E2188" s="48"/>
      <c r="F2188" s="48"/>
      <c r="G2188" s="48"/>
      <c r="H2188" s="48"/>
      <c r="I2188" s="48"/>
      <c r="J2188" s="48"/>
      <c r="K2188" s="48"/>
      <c r="L2188" s="48"/>
      <c r="M2188" s="48"/>
      <c r="N2188" s="48"/>
      <c r="O2188" s="48"/>
      <c r="P2188" s="48"/>
      <c r="Q2188" s="48"/>
      <c r="R2188" s="48"/>
      <c r="S2188" s="48"/>
      <c r="T2188" s="48"/>
      <c r="U2188" s="48"/>
      <c r="V2188" s="48"/>
      <c r="W2188" s="48"/>
      <c r="X2188" s="48"/>
      <c r="Y2188" s="48"/>
      <c r="Z2188" s="48"/>
      <c r="AA2188" s="48"/>
      <c r="AB2188" s="48"/>
      <c r="AC2188" s="48"/>
    </row>
    <row r="2189" spans="1:29">
      <c r="A2189" s="48"/>
      <c r="B2189" s="48"/>
      <c r="C2189" s="48"/>
      <c r="D2189" s="48"/>
      <c r="E2189" s="48"/>
      <c r="F2189" s="48"/>
      <c r="G2189" s="48"/>
      <c r="H2189" s="48"/>
      <c r="I2189" s="48"/>
      <c r="J2189" s="48"/>
      <c r="K2189" s="48"/>
      <c r="L2189" s="48"/>
      <c r="M2189" s="48"/>
      <c r="N2189" s="48"/>
      <c r="O2189" s="48"/>
      <c r="P2189" s="48"/>
      <c r="Q2189" s="48"/>
      <c r="R2189" s="48"/>
      <c r="S2189" s="48"/>
      <c r="T2189" s="48"/>
      <c r="U2189" s="48"/>
      <c r="V2189" s="48"/>
      <c r="W2189" s="48"/>
      <c r="X2189" s="48"/>
      <c r="Y2189" s="48"/>
      <c r="Z2189" s="48"/>
      <c r="AA2189" s="48"/>
      <c r="AB2189" s="48"/>
      <c r="AC2189" s="48"/>
    </row>
    <row r="2190" spans="1:29">
      <c r="A2190" s="48"/>
      <c r="B2190" s="48"/>
      <c r="C2190" s="48"/>
      <c r="D2190" s="48"/>
      <c r="E2190" s="48"/>
      <c r="F2190" s="48"/>
      <c r="G2190" s="48"/>
      <c r="H2190" s="48"/>
      <c r="I2190" s="48"/>
      <c r="J2190" s="48"/>
      <c r="K2190" s="48"/>
      <c r="L2190" s="48"/>
      <c r="M2190" s="48"/>
      <c r="N2190" s="48"/>
      <c r="O2190" s="48"/>
      <c r="P2190" s="48"/>
      <c r="Q2190" s="48"/>
      <c r="R2190" s="48"/>
      <c r="S2190" s="48"/>
      <c r="T2190" s="48"/>
      <c r="U2190" s="48"/>
      <c r="V2190" s="48"/>
      <c r="W2190" s="48"/>
      <c r="X2190" s="48"/>
      <c r="Y2190" s="48"/>
      <c r="Z2190" s="48"/>
      <c r="AA2190" s="48"/>
      <c r="AB2190" s="48"/>
      <c r="AC2190" s="48"/>
    </row>
    <row r="2191" spans="1:29">
      <c r="A2191" s="48"/>
      <c r="B2191" s="48"/>
      <c r="C2191" s="48"/>
      <c r="D2191" s="48"/>
      <c r="E2191" s="48"/>
      <c r="F2191" s="48"/>
      <c r="G2191" s="48"/>
      <c r="H2191" s="48"/>
      <c r="I2191" s="48"/>
      <c r="J2191" s="48"/>
      <c r="K2191" s="48"/>
      <c r="L2191" s="48"/>
      <c r="M2191" s="48"/>
      <c r="N2191" s="48"/>
      <c r="O2191" s="48"/>
      <c r="P2191" s="48"/>
      <c r="Q2191" s="48"/>
      <c r="R2191" s="48"/>
      <c r="S2191" s="48"/>
      <c r="T2191" s="48"/>
      <c r="U2191" s="48"/>
      <c r="V2191" s="48"/>
      <c r="W2191" s="48"/>
      <c r="X2191" s="48"/>
      <c r="Y2191" s="48"/>
      <c r="Z2191" s="48"/>
      <c r="AA2191" s="48"/>
      <c r="AB2191" s="48"/>
      <c r="AC2191" s="48"/>
    </row>
    <row r="2192" spans="1:29">
      <c r="A2192" s="48"/>
      <c r="B2192" s="48"/>
      <c r="C2192" s="48"/>
      <c r="D2192" s="48"/>
      <c r="E2192" s="48"/>
      <c r="F2192" s="48"/>
      <c r="G2192" s="48"/>
      <c r="H2192" s="48"/>
      <c r="I2192" s="48"/>
      <c r="J2192" s="48"/>
      <c r="K2192" s="48"/>
      <c r="L2192" s="48"/>
      <c r="M2192" s="48"/>
      <c r="N2192" s="48"/>
      <c r="O2192" s="48"/>
      <c r="P2192" s="48"/>
      <c r="Q2192" s="48"/>
      <c r="R2192" s="48"/>
      <c r="S2192" s="48"/>
      <c r="T2192" s="48"/>
      <c r="U2192" s="48"/>
      <c r="V2192" s="48"/>
      <c r="W2192" s="48"/>
      <c r="X2192" s="48"/>
      <c r="Y2192" s="48"/>
      <c r="Z2192" s="48"/>
      <c r="AA2192" s="48"/>
      <c r="AB2192" s="48"/>
      <c r="AC2192" s="48"/>
    </row>
    <row r="2193" spans="1:29">
      <c r="A2193" s="48"/>
      <c r="B2193" s="48"/>
      <c r="C2193" s="48"/>
      <c r="D2193" s="48"/>
      <c r="E2193" s="48"/>
      <c r="F2193" s="48"/>
      <c r="G2193" s="48"/>
      <c r="H2193" s="48"/>
      <c r="I2193" s="48"/>
      <c r="J2193" s="48"/>
      <c r="K2193" s="48"/>
      <c r="L2193" s="48"/>
      <c r="M2193" s="48"/>
      <c r="N2193" s="48"/>
      <c r="O2193" s="48"/>
      <c r="P2193" s="48"/>
      <c r="Q2193" s="48"/>
      <c r="R2193" s="48"/>
      <c r="S2193" s="48"/>
      <c r="T2193" s="48"/>
      <c r="U2193" s="48"/>
      <c r="V2193" s="48"/>
      <c r="W2193" s="48"/>
      <c r="X2193" s="48"/>
      <c r="Y2193" s="48"/>
      <c r="Z2193" s="48"/>
      <c r="AA2193" s="48"/>
      <c r="AB2193" s="48"/>
      <c r="AC2193" s="48"/>
    </row>
    <row r="2194" spans="1:29">
      <c r="A2194" s="48"/>
      <c r="B2194" s="48"/>
      <c r="C2194" s="48"/>
      <c r="D2194" s="48"/>
      <c r="E2194" s="48"/>
      <c r="F2194" s="48"/>
      <c r="G2194" s="48"/>
      <c r="H2194" s="48"/>
      <c r="I2194" s="48"/>
      <c r="J2194" s="48"/>
      <c r="K2194" s="48"/>
      <c r="L2194" s="48"/>
      <c r="M2194" s="48"/>
      <c r="N2194" s="48"/>
      <c r="O2194" s="48"/>
      <c r="P2194" s="48"/>
      <c r="Q2194" s="48"/>
      <c r="R2194" s="48"/>
      <c r="S2194" s="48"/>
      <c r="T2194" s="48"/>
      <c r="U2194" s="48"/>
      <c r="V2194" s="48"/>
      <c r="W2194" s="48"/>
      <c r="X2194" s="48"/>
      <c r="Y2194" s="48"/>
      <c r="Z2194" s="48"/>
      <c r="AA2194" s="48"/>
      <c r="AB2194" s="48"/>
      <c r="AC2194" s="48"/>
    </row>
    <row r="2195" spans="1:29">
      <c r="A2195" s="48"/>
      <c r="B2195" s="48"/>
      <c r="C2195" s="48"/>
      <c r="D2195" s="48"/>
      <c r="E2195" s="48"/>
      <c r="F2195" s="48"/>
      <c r="G2195" s="48"/>
      <c r="H2195" s="48"/>
      <c r="I2195" s="48"/>
      <c r="J2195" s="48"/>
      <c r="K2195" s="48"/>
      <c r="L2195" s="48"/>
      <c r="M2195" s="48"/>
      <c r="N2195" s="48"/>
      <c r="O2195" s="48"/>
      <c r="P2195" s="48"/>
      <c r="Q2195" s="48"/>
      <c r="R2195" s="48"/>
      <c r="S2195" s="48"/>
      <c r="T2195" s="48"/>
      <c r="U2195" s="48"/>
      <c r="V2195" s="48"/>
      <c r="W2195" s="48"/>
      <c r="X2195" s="48"/>
      <c r="Y2195" s="48"/>
      <c r="Z2195" s="48"/>
      <c r="AA2195" s="48"/>
      <c r="AB2195" s="48"/>
      <c r="AC2195" s="48"/>
    </row>
    <row r="2196" spans="1:29">
      <c r="A2196" s="48"/>
      <c r="B2196" s="48"/>
      <c r="C2196" s="48"/>
      <c r="D2196" s="48"/>
      <c r="E2196" s="48"/>
      <c r="F2196" s="48"/>
      <c r="G2196" s="48"/>
      <c r="H2196" s="48"/>
      <c r="I2196" s="48"/>
      <c r="J2196" s="48"/>
      <c r="K2196" s="48"/>
      <c r="L2196" s="48"/>
      <c r="M2196" s="48"/>
      <c r="N2196" s="48"/>
      <c r="O2196" s="48"/>
      <c r="P2196" s="48"/>
      <c r="Q2196" s="48"/>
      <c r="R2196" s="48"/>
      <c r="S2196" s="48"/>
      <c r="T2196" s="48"/>
      <c r="U2196" s="48"/>
      <c r="V2196" s="48"/>
      <c r="W2196" s="48"/>
      <c r="X2196" s="48"/>
      <c r="Y2196" s="48"/>
      <c r="Z2196" s="48"/>
      <c r="AA2196" s="48"/>
      <c r="AB2196" s="48"/>
      <c r="AC2196" s="48"/>
    </row>
    <row r="2197" spans="1:29">
      <c r="A2197" s="48"/>
      <c r="B2197" s="48"/>
      <c r="C2197" s="48"/>
      <c r="D2197" s="48"/>
      <c r="E2197" s="48"/>
      <c r="F2197" s="48"/>
      <c r="G2197" s="48"/>
      <c r="H2197" s="48"/>
      <c r="I2197" s="48"/>
      <c r="J2197" s="48"/>
      <c r="K2197" s="48"/>
      <c r="L2197" s="48"/>
      <c r="M2197" s="48"/>
      <c r="N2197" s="48"/>
      <c r="O2197" s="48"/>
      <c r="P2197" s="48"/>
      <c r="Q2197" s="48"/>
      <c r="R2197" s="48"/>
      <c r="S2197" s="48"/>
      <c r="T2197" s="48"/>
      <c r="U2197" s="48"/>
      <c r="V2197" s="48"/>
      <c r="W2197" s="48"/>
      <c r="X2197" s="48"/>
      <c r="Y2197" s="48"/>
      <c r="Z2197" s="48"/>
      <c r="AA2197" s="48"/>
      <c r="AB2197" s="48"/>
      <c r="AC2197" s="48"/>
    </row>
    <row r="2198" spans="1:29">
      <c r="A2198" s="48"/>
      <c r="B2198" s="48"/>
      <c r="C2198" s="48"/>
      <c r="D2198" s="48"/>
      <c r="E2198" s="48"/>
      <c r="F2198" s="48"/>
      <c r="G2198" s="48"/>
      <c r="H2198" s="48"/>
      <c r="I2198" s="48"/>
      <c r="J2198" s="48"/>
      <c r="K2198" s="48"/>
      <c r="L2198" s="48"/>
      <c r="M2198" s="48"/>
      <c r="N2198" s="48"/>
      <c r="O2198" s="48"/>
      <c r="P2198" s="48"/>
      <c r="Q2198" s="48"/>
      <c r="R2198" s="48"/>
      <c r="S2198" s="48"/>
      <c r="T2198" s="48"/>
      <c r="U2198" s="48"/>
      <c r="V2198" s="48"/>
      <c r="W2198" s="48"/>
      <c r="X2198" s="48"/>
      <c r="Y2198" s="48"/>
      <c r="Z2198" s="48"/>
      <c r="AA2198" s="48"/>
      <c r="AB2198" s="48"/>
      <c r="AC2198" s="48"/>
    </row>
    <row r="2199" spans="1:29">
      <c r="A2199" s="48"/>
      <c r="B2199" s="48"/>
      <c r="C2199" s="48"/>
      <c r="D2199" s="48"/>
      <c r="E2199" s="48"/>
      <c r="F2199" s="48"/>
      <c r="G2199" s="48"/>
      <c r="H2199" s="48"/>
      <c r="I2199" s="48"/>
      <c r="J2199" s="48"/>
      <c r="K2199" s="48"/>
      <c r="L2199" s="48"/>
      <c r="M2199" s="48"/>
      <c r="N2199" s="48"/>
      <c r="O2199" s="48"/>
      <c r="P2199" s="48"/>
      <c r="Q2199" s="48"/>
      <c r="R2199" s="48"/>
      <c r="S2199" s="48"/>
      <c r="T2199" s="48"/>
      <c r="U2199" s="48"/>
      <c r="V2199" s="48"/>
      <c r="W2199" s="48"/>
      <c r="X2199" s="48"/>
      <c r="Y2199" s="48"/>
      <c r="Z2199" s="48"/>
      <c r="AA2199" s="48"/>
      <c r="AB2199" s="48"/>
      <c r="AC2199" s="48"/>
    </row>
    <row r="2200" spans="1:29">
      <c r="A2200" s="48"/>
      <c r="B2200" s="48"/>
      <c r="C2200" s="48"/>
      <c r="D2200" s="48"/>
      <c r="E2200" s="48"/>
      <c r="F2200" s="48"/>
      <c r="G2200" s="48"/>
      <c r="H2200" s="48"/>
      <c r="I2200" s="48"/>
      <c r="J2200" s="48"/>
      <c r="K2200" s="48"/>
      <c r="L2200" s="48"/>
      <c r="M2200" s="48"/>
      <c r="N2200" s="48"/>
      <c r="O2200" s="48"/>
      <c r="P2200" s="48"/>
      <c r="Q2200" s="48"/>
      <c r="R2200" s="48"/>
      <c r="S2200" s="48"/>
      <c r="T2200" s="48"/>
      <c r="U2200" s="48"/>
      <c r="V2200" s="48"/>
      <c r="W2200" s="48"/>
      <c r="X2200" s="48"/>
      <c r="Y2200" s="48"/>
      <c r="Z2200" s="48"/>
      <c r="AA2200" s="48"/>
      <c r="AB2200" s="48"/>
      <c r="AC2200" s="48"/>
    </row>
    <row r="2201" spans="1:29">
      <c r="A2201" s="48"/>
      <c r="B2201" s="48"/>
      <c r="C2201" s="48"/>
      <c r="D2201" s="48"/>
      <c r="E2201" s="48"/>
      <c r="F2201" s="48"/>
      <c r="G2201" s="48"/>
      <c r="H2201" s="48"/>
      <c r="I2201" s="48"/>
      <c r="J2201" s="48"/>
      <c r="K2201" s="48"/>
      <c r="L2201" s="48"/>
      <c r="M2201" s="48"/>
      <c r="N2201" s="48"/>
      <c r="O2201" s="48"/>
      <c r="P2201" s="48"/>
      <c r="Q2201" s="48"/>
      <c r="R2201" s="48"/>
      <c r="S2201" s="48"/>
      <c r="T2201" s="48"/>
      <c r="U2201" s="48"/>
      <c r="V2201" s="48"/>
      <c r="W2201" s="48"/>
      <c r="X2201" s="48"/>
      <c r="Y2201" s="48"/>
      <c r="Z2201" s="48"/>
      <c r="AA2201" s="48"/>
      <c r="AB2201" s="48"/>
      <c r="AC2201" s="48"/>
    </row>
    <row r="2202" spans="1:29">
      <c r="A2202" s="48"/>
      <c r="B2202" s="48"/>
      <c r="C2202" s="48"/>
      <c r="D2202" s="48"/>
      <c r="E2202" s="48"/>
      <c r="F2202" s="48"/>
      <c r="G2202" s="48"/>
      <c r="H2202" s="48"/>
      <c r="I2202" s="48"/>
      <c r="J2202" s="48"/>
      <c r="K2202" s="48"/>
      <c r="L2202" s="48"/>
      <c r="M2202" s="48"/>
      <c r="N2202" s="48"/>
      <c r="O2202" s="48"/>
      <c r="P2202" s="48"/>
      <c r="Q2202" s="48"/>
      <c r="R2202" s="48"/>
      <c r="S2202" s="48"/>
      <c r="T2202" s="48"/>
      <c r="U2202" s="48"/>
      <c r="V2202" s="48"/>
      <c r="W2202" s="48"/>
      <c r="X2202" s="48"/>
      <c r="Y2202" s="48"/>
      <c r="Z2202" s="48"/>
      <c r="AA2202" s="48"/>
      <c r="AB2202" s="48"/>
      <c r="AC2202" s="48"/>
    </row>
    <row r="2203" spans="1:29">
      <c r="A2203" s="48"/>
      <c r="B2203" s="48"/>
      <c r="C2203" s="48"/>
      <c r="D2203" s="48"/>
      <c r="E2203" s="48"/>
      <c r="F2203" s="48"/>
      <c r="G2203" s="48"/>
      <c r="H2203" s="48"/>
      <c r="I2203" s="48"/>
      <c r="J2203" s="48"/>
      <c r="K2203" s="48"/>
      <c r="L2203" s="48"/>
      <c r="M2203" s="48"/>
      <c r="N2203" s="48"/>
      <c r="O2203" s="48"/>
      <c r="P2203" s="48"/>
      <c r="Q2203" s="48"/>
      <c r="R2203" s="48"/>
      <c r="S2203" s="48"/>
      <c r="T2203" s="48"/>
      <c r="U2203" s="48"/>
      <c r="V2203" s="48"/>
      <c r="W2203" s="48"/>
      <c r="X2203" s="48"/>
      <c r="Y2203" s="48"/>
      <c r="Z2203" s="48"/>
      <c r="AA2203" s="48"/>
      <c r="AB2203" s="48"/>
      <c r="AC2203" s="48"/>
    </row>
    <row r="2204" spans="1:29">
      <c r="A2204" s="48"/>
      <c r="B2204" s="48"/>
      <c r="C2204" s="48"/>
      <c r="D2204" s="48"/>
      <c r="E2204" s="48"/>
      <c r="F2204" s="48"/>
      <c r="G2204" s="48"/>
      <c r="H2204" s="48"/>
      <c r="I2204" s="48"/>
      <c r="J2204" s="48"/>
      <c r="K2204" s="48"/>
      <c r="L2204" s="48"/>
      <c r="M2204" s="48"/>
      <c r="N2204" s="48"/>
      <c r="O2204" s="48"/>
      <c r="P2204" s="48"/>
      <c r="Q2204" s="48"/>
      <c r="R2204" s="48"/>
      <c r="S2204" s="48"/>
      <c r="T2204" s="48"/>
      <c r="U2204" s="48"/>
      <c r="V2204" s="48"/>
      <c r="W2204" s="48"/>
      <c r="X2204" s="48"/>
      <c r="Y2204" s="48"/>
      <c r="Z2204" s="48"/>
      <c r="AA2204" s="48"/>
      <c r="AB2204" s="48"/>
      <c r="AC2204" s="48"/>
    </row>
    <row r="2205" spans="1:29">
      <c r="A2205" s="48"/>
      <c r="B2205" s="48"/>
      <c r="C2205" s="48"/>
      <c r="D2205" s="48"/>
      <c r="E2205" s="48"/>
      <c r="F2205" s="48"/>
      <c r="G2205" s="48"/>
      <c r="H2205" s="48"/>
      <c r="I2205" s="48"/>
      <c r="J2205" s="48"/>
      <c r="K2205" s="48"/>
      <c r="L2205" s="48"/>
      <c r="M2205" s="48"/>
      <c r="N2205" s="48"/>
      <c r="O2205" s="48"/>
      <c r="P2205" s="48"/>
      <c r="Q2205" s="48"/>
      <c r="R2205" s="48"/>
      <c r="S2205" s="48"/>
      <c r="T2205" s="48"/>
      <c r="U2205" s="48"/>
      <c r="V2205" s="48"/>
      <c r="W2205" s="48"/>
      <c r="X2205" s="48"/>
      <c r="Y2205" s="48"/>
      <c r="Z2205" s="48"/>
      <c r="AA2205" s="48"/>
      <c r="AB2205" s="48"/>
      <c r="AC2205" s="48"/>
    </row>
    <row r="2206" spans="1:29">
      <c r="A2206" s="48"/>
      <c r="B2206" s="48"/>
      <c r="C2206" s="48"/>
      <c r="D2206" s="48"/>
      <c r="E2206" s="48"/>
      <c r="F2206" s="48"/>
      <c r="G2206" s="48"/>
      <c r="H2206" s="48"/>
      <c r="I2206" s="48"/>
      <c r="J2206" s="48"/>
      <c r="K2206" s="48"/>
      <c r="L2206" s="48"/>
      <c r="M2206" s="48"/>
      <c r="N2206" s="48"/>
      <c r="O2206" s="48"/>
      <c r="P2206" s="48"/>
      <c r="Q2206" s="48"/>
      <c r="R2206" s="48"/>
      <c r="S2206" s="48"/>
      <c r="T2206" s="48"/>
      <c r="U2206" s="48"/>
      <c r="V2206" s="48"/>
      <c r="W2206" s="48"/>
      <c r="X2206" s="48"/>
      <c r="Y2206" s="48"/>
      <c r="Z2206" s="48"/>
      <c r="AA2206" s="48"/>
      <c r="AB2206" s="48"/>
      <c r="AC2206" s="48"/>
    </row>
    <row r="2207" spans="1:29">
      <c r="A2207" s="48"/>
      <c r="B2207" s="48"/>
      <c r="C2207" s="48"/>
      <c r="D2207" s="48"/>
      <c r="E2207" s="48"/>
      <c r="F2207" s="48"/>
      <c r="G2207" s="48"/>
      <c r="H2207" s="48"/>
      <c r="I2207" s="48"/>
      <c r="J2207" s="48"/>
      <c r="K2207" s="48"/>
      <c r="L2207" s="48"/>
      <c r="M2207" s="48"/>
      <c r="N2207" s="48"/>
      <c r="O2207" s="48"/>
      <c r="P2207" s="48"/>
      <c r="Q2207" s="48"/>
      <c r="R2207" s="48"/>
      <c r="S2207" s="48"/>
      <c r="T2207" s="48"/>
      <c r="U2207" s="48"/>
      <c r="V2207" s="48"/>
      <c r="W2207" s="48"/>
      <c r="X2207" s="48"/>
      <c r="Y2207" s="48"/>
      <c r="Z2207" s="48"/>
      <c r="AA2207" s="48"/>
      <c r="AB2207" s="48"/>
      <c r="AC2207" s="48"/>
    </row>
    <row r="2208" spans="1:29">
      <c r="A2208" s="48"/>
      <c r="B2208" s="48"/>
      <c r="C2208" s="48"/>
      <c r="D2208" s="48"/>
      <c r="E2208" s="48"/>
      <c r="F2208" s="48"/>
      <c r="G2208" s="48"/>
      <c r="H2208" s="48"/>
      <c r="I2208" s="48"/>
      <c r="J2208" s="48"/>
      <c r="K2208" s="48"/>
      <c r="L2208" s="48"/>
      <c r="M2208" s="48"/>
      <c r="N2208" s="48"/>
      <c r="O2208" s="48"/>
      <c r="P2208" s="48"/>
      <c r="Q2208" s="48"/>
      <c r="R2208" s="48"/>
      <c r="S2208" s="48"/>
      <c r="T2208" s="48"/>
      <c r="U2208" s="48"/>
      <c r="V2208" s="48"/>
      <c r="W2208" s="48"/>
      <c r="X2208" s="48"/>
      <c r="Y2208" s="48"/>
      <c r="Z2208" s="48"/>
      <c r="AA2208" s="48"/>
      <c r="AB2208" s="48"/>
      <c r="AC2208" s="48"/>
    </row>
    <row r="2209" spans="1:29">
      <c r="A2209" s="48"/>
      <c r="B2209" s="48"/>
      <c r="C2209" s="48"/>
      <c r="D2209" s="48"/>
      <c r="E2209" s="48"/>
      <c r="F2209" s="48"/>
      <c r="G2209" s="48"/>
      <c r="H2209" s="48"/>
      <c r="I2209" s="48"/>
      <c r="J2209" s="48"/>
      <c r="K2209" s="48"/>
      <c r="L2209" s="48"/>
      <c r="M2209" s="48"/>
      <c r="N2209" s="48"/>
      <c r="O2209" s="48"/>
      <c r="P2209" s="48"/>
      <c r="Q2209" s="48"/>
      <c r="R2209" s="48"/>
      <c r="S2209" s="48"/>
      <c r="T2209" s="48"/>
      <c r="U2209" s="48"/>
      <c r="V2209" s="48"/>
      <c r="W2209" s="48"/>
      <c r="X2209" s="48"/>
      <c r="Y2209" s="48"/>
      <c r="Z2209" s="48"/>
      <c r="AA2209" s="48"/>
      <c r="AB2209" s="48"/>
      <c r="AC2209" s="48"/>
    </row>
    <row r="2210" spans="1:29">
      <c r="A2210" s="48"/>
      <c r="B2210" s="48"/>
      <c r="C2210" s="48"/>
      <c r="D2210" s="48"/>
      <c r="E2210" s="48"/>
      <c r="F2210" s="48"/>
      <c r="G2210" s="48"/>
      <c r="H2210" s="48"/>
      <c r="I2210" s="48"/>
      <c r="J2210" s="48"/>
      <c r="K2210" s="48"/>
      <c r="L2210" s="48"/>
      <c r="M2210" s="48"/>
      <c r="N2210" s="48"/>
      <c r="O2210" s="48"/>
      <c r="P2210" s="48"/>
      <c r="Q2210" s="48"/>
      <c r="R2210" s="48"/>
      <c r="S2210" s="48"/>
      <c r="T2210" s="48"/>
      <c r="U2210" s="48"/>
      <c r="V2210" s="48"/>
      <c r="W2210" s="48"/>
      <c r="X2210" s="48"/>
      <c r="Y2210" s="48"/>
      <c r="Z2210" s="48"/>
      <c r="AA2210" s="48"/>
      <c r="AB2210" s="48"/>
      <c r="AC2210" s="48"/>
    </row>
    <row r="2211" spans="1:29">
      <c r="A2211" s="48"/>
      <c r="B2211" s="48"/>
      <c r="C2211" s="48"/>
      <c r="D2211" s="48"/>
      <c r="E2211" s="48"/>
      <c r="F2211" s="48"/>
      <c r="G2211" s="48"/>
      <c r="H2211" s="48"/>
      <c r="I2211" s="48"/>
      <c r="J2211" s="48"/>
      <c r="K2211" s="48"/>
      <c r="L2211" s="48"/>
      <c r="M2211" s="48"/>
      <c r="N2211" s="48"/>
      <c r="O2211" s="48"/>
      <c r="P2211" s="48"/>
      <c r="Q2211" s="48"/>
      <c r="R2211" s="48"/>
      <c r="S2211" s="48"/>
      <c r="T2211" s="48"/>
      <c r="U2211" s="48"/>
      <c r="V2211" s="48"/>
      <c r="W2211" s="48"/>
      <c r="X2211" s="48"/>
      <c r="Y2211" s="48"/>
      <c r="Z2211" s="48"/>
      <c r="AA2211" s="48"/>
      <c r="AB2211" s="48"/>
      <c r="AC2211" s="48"/>
    </row>
    <row r="2212" spans="1:29">
      <c r="A2212" s="48"/>
      <c r="B2212" s="48"/>
      <c r="C2212" s="48"/>
      <c r="D2212" s="48"/>
      <c r="E2212" s="48"/>
      <c r="F2212" s="48"/>
      <c r="G2212" s="48"/>
      <c r="H2212" s="48"/>
      <c r="I2212" s="48"/>
      <c r="J2212" s="48"/>
      <c r="K2212" s="48"/>
      <c r="L2212" s="48"/>
      <c r="M2212" s="48"/>
      <c r="N2212" s="48"/>
      <c r="O2212" s="48"/>
      <c r="P2212" s="48"/>
      <c r="Q2212" s="48"/>
      <c r="R2212" s="48"/>
      <c r="S2212" s="48"/>
      <c r="T2212" s="48"/>
      <c r="U2212" s="48"/>
      <c r="V2212" s="48"/>
      <c r="W2212" s="48"/>
      <c r="X2212" s="48"/>
      <c r="Y2212" s="48"/>
      <c r="Z2212" s="48"/>
      <c r="AA2212" s="48"/>
      <c r="AB2212" s="48"/>
      <c r="AC2212" s="48"/>
    </row>
    <row r="2213" spans="1:29">
      <c r="A2213" s="48"/>
      <c r="B2213" s="48"/>
      <c r="C2213" s="48"/>
      <c r="D2213" s="48"/>
      <c r="E2213" s="48"/>
      <c r="F2213" s="48"/>
      <c r="G2213" s="48"/>
      <c r="H2213" s="48"/>
      <c r="I2213" s="48"/>
      <c r="J2213" s="48"/>
      <c r="K2213" s="48"/>
      <c r="L2213" s="48"/>
      <c r="M2213" s="48"/>
      <c r="N2213" s="48"/>
      <c r="O2213" s="48"/>
      <c r="P2213" s="48"/>
      <c r="Q2213" s="48"/>
      <c r="R2213" s="48"/>
      <c r="S2213" s="48"/>
      <c r="T2213" s="48"/>
      <c r="U2213" s="48"/>
      <c r="V2213" s="48"/>
      <c r="W2213" s="48"/>
      <c r="X2213" s="48"/>
      <c r="Y2213" s="48"/>
      <c r="Z2213" s="48"/>
      <c r="AA2213" s="48"/>
      <c r="AB2213" s="48"/>
      <c r="AC2213" s="48"/>
    </row>
    <row r="2214" spans="1:29">
      <c r="A2214" s="48"/>
      <c r="B2214" s="48"/>
      <c r="C2214" s="48"/>
      <c r="D2214" s="48"/>
      <c r="E2214" s="48"/>
      <c r="F2214" s="48"/>
      <c r="G2214" s="48"/>
      <c r="H2214" s="48"/>
      <c r="I2214" s="48"/>
      <c r="J2214" s="48"/>
      <c r="K2214" s="48"/>
      <c r="L2214" s="48"/>
      <c r="M2214" s="48"/>
      <c r="N2214" s="48"/>
      <c r="O2214" s="48"/>
      <c r="P2214" s="48"/>
      <c r="Q2214" s="48"/>
      <c r="R2214" s="48"/>
      <c r="S2214" s="48"/>
      <c r="T2214" s="48"/>
      <c r="U2214" s="48"/>
      <c r="V2214" s="48"/>
      <c r="W2214" s="48"/>
      <c r="X2214" s="48"/>
      <c r="Y2214" s="48"/>
      <c r="Z2214" s="48"/>
      <c r="AA2214" s="48"/>
      <c r="AB2214" s="48"/>
      <c r="AC2214" s="48"/>
    </row>
    <row r="2215" spans="1:29">
      <c r="A2215" s="48"/>
      <c r="B2215" s="48"/>
      <c r="C2215" s="48"/>
      <c r="D2215" s="48"/>
      <c r="E2215" s="48"/>
      <c r="F2215" s="48"/>
      <c r="G2215" s="48"/>
      <c r="H2215" s="48"/>
      <c r="I2215" s="48"/>
      <c r="J2215" s="48"/>
      <c r="K2215" s="48"/>
      <c r="L2215" s="48"/>
      <c r="M2215" s="48"/>
      <c r="N2215" s="48"/>
      <c r="O2215" s="48"/>
      <c r="P2215" s="48"/>
      <c r="Q2215" s="48"/>
      <c r="R2215" s="48"/>
      <c r="S2215" s="48"/>
      <c r="T2215" s="48"/>
      <c r="U2215" s="48"/>
      <c r="V2215" s="48"/>
      <c r="W2215" s="48"/>
      <c r="X2215" s="48"/>
      <c r="Y2215" s="48"/>
      <c r="Z2215" s="48"/>
      <c r="AA2215" s="48"/>
      <c r="AB2215" s="48"/>
      <c r="AC2215" s="48"/>
    </row>
    <row r="2216" spans="1:29">
      <c r="A2216" s="48"/>
      <c r="B2216" s="48"/>
      <c r="C2216" s="48"/>
      <c r="D2216" s="48"/>
      <c r="E2216" s="48"/>
      <c r="F2216" s="48"/>
      <c r="G2216" s="48"/>
      <c r="H2216" s="48"/>
      <c r="I2216" s="48"/>
      <c r="J2216" s="48"/>
      <c r="K2216" s="48"/>
      <c r="L2216" s="48"/>
      <c r="M2216" s="48"/>
      <c r="N2216" s="48"/>
      <c r="O2216" s="48"/>
      <c r="P2216" s="48"/>
      <c r="Q2216" s="48"/>
      <c r="R2216" s="48"/>
      <c r="S2216" s="48"/>
      <c r="T2216" s="48"/>
      <c r="U2216" s="48"/>
      <c r="V2216" s="48"/>
      <c r="W2216" s="48"/>
      <c r="X2216" s="48"/>
      <c r="Y2216" s="48"/>
      <c r="Z2216" s="48"/>
      <c r="AA2216" s="48"/>
      <c r="AB2216" s="48"/>
      <c r="AC2216" s="48"/>
    </row>
    <row r="2217" spans="1:29">
      <c r="A2217" s="48"/>
      <c r="B2217" s="48"/>
      <c r="C2217" s="48"/>
      <c r="D2217" s="48"/>
      <c r="E2217" s="48"/>
      <c r="F2217" s="48"/>
      <c r="G2217" s="48"/>
      <c r="H2217" s="48"/>
      <c r="I2217" s="48"/>
      <c r="J2217" s="48"/>
      <c r="K2217" s="48"/>
      <c r="L2217" s="48"/>
      <c r="M2217" s="48"/>
      <c r="N2217" s="48"/>
      <c r="O2217" s="48"/>
      <c r="P2217" s="48"/>
      <c r="Q2217" s="48"/>
      <c r="R2217" s="48"/>
      <c r="S2217" s="48"/>
      <c r="T2217" s="48"/>
      <c r="U2217" s="48"/>
      <c r="V2217" s="48"/>
      <c r="W2217" s="48"/>
      <c r="X2217" s="48"/>
      <c r="Y2217" s="48"/>
      <c r="Z2217" s="48"/>
      <c r="AA2217" s="48"/>
      <c r="AB2217" s="48"/>
      <c r="AC2217" s="48"/>
    </row>
    <row r="2218" spans="1:29">
      <c r="A2218" s="48"/>
      <c r="B2218" s="48"/>
      <c r="C2218" s="48"/>
      <c r="D2218" s="48"/>
      <c r="E2218" s="48"/>
      <c r="F2218" s="48"/>
      <c r="G2218" s="48"/>
      <c r="H2218" s="48"/>
      <c r="I2218" s="48"/>
      <c r="J2218" s="48"/>
      <c r="K2218" s="48"/>
      <c r="L2218" s="48"/>
      <c r="M2218" s="48"/>
      <c r="N2218" s="48"/>
      <c r="O2218" s="48"/>
      <c r="P2218" s="48"/>
      <c r="Q2218" s="48"/>
      <c r="R2218" s="48"/>
      <c r="S2218" s="48"/>
      <c r="T2218" s="48"/>
      <c r="U2218" s="48"/>
      <c r="V2218" s="48"/>
      <c r="W2218" s="48"/>
      <c r="X2218" s="48"/>
      <c r="Y2218" s="48"/>
      <c r="Z2218" s="48"/>
      <c r="AA2218" s="48"/>
      <c r="AB2218" s="48"/>
      <c r="AC2218" s="48"/>
    </row>
    <row r="2219" spans="1:29">
      <c r="A2219" s="48"/>
      <c r="B2219" s="48"/>
      <c r="C2219" s="48"/>
      <c r="D2219" s="48"/>
      <c r="E2219" s="48"/>
      <c r="F2219" s="48"/>
      <c r="G2219" s="48"/>
      <c r="H2219" s="48"/>
      <c r="I2219" s="48"/>
      <c r="J2219" s="48"/>
      <c r="K2219" s="48"/>
      <c r="L2219" s="48"/>
      <c r="M2219" s="48"/>
      <c r="N2219" s="48"/>
      <c r="O2219" s="48"/>
      <c r="P2219" s="48"/>
      <c r="Q2219" s="48"/>
      <c r="R2219" s="48"/>
      <c r="S2219" s="48"/>
      <c r="T2219" s="48"/>
      <c r="U2219" s="48"/>
      <c r="V2219" s="48"/>
      <c r="W2219" s="48"/>
      <c r="X2219" s="48"/>
      <c r="Y2219" s="48"/>
      <c r="Z2219" s="48"/>
      <c r="AA2219" s="48"/>
      <c r="AB2219" s="48"/>
      <c r="AC2219" s="48"/>
    </row>
    <row r="2220" spans="1:29">
      <c r="A2220" s="48"/>
      <c r="B2220" s="48"/>
      <c r="C2220" s="48"/>
      <c r="D2220" s="48"/>
      <c r="E2220" s="48"/>
      <c r="F2220" s="48"/>
      <c r="G2220" s="48"/>
      <c r="H2220" s="48"/>
      <c r="I2220" s="48"/>
      <c r="J2220" s="48"/>
      <c r="K2220" s="48"/>
      <c r="L2220" s="48"/>
      <c r="M2220" s="48"/>
      <c r="N2220" s="48"/>
      <c r="O2220" s="48"/>
      <c r="P2220" s="48"/>
      <c r="Q2220" s="48"/>
      <c r="R2220" s="48"/>
      <c r="S2220" s="48"/>
      <c r="T2220" s="48"/>
      <c r="U2220" s="48"/>
      <c r="V2220" s="48"/>
      <c r="W2220" s="48"/>
      <c r="X2220" s="48"/>
      <c r="Y2220" s="48"/>
      <c r="Z2220" s="48"/>
      <c r="AA2220" s="48"/>
      <c r="AB2220" s="48"/>
      <c r="AC2220" s="48"/>
    </row>
    <row r="2221" spans="1:29">
      <c r="A2221" s="48"/>
      <c r="B2221" s="48"/>
      <c r="C2221" s="48"/>
      <c r="D2221" s="48"/>
      <c r="E2221" s="48"/>
      <c r="F2221" s="48"/>
      <c r="G2221" s="48"/>
      <c r="H2221" s="48"/>
      <c r="I2221" s="48"/>
      <c r="J2221" s="48"/>
      <c r="K2221" s="48"/>
      <c r="L2221" s="48"/>
      <c r="M2221" s="48"/>
      <c r="N2221" s="48"/>
      <c r="O2221" s="48"/>
      <c r="P2221" s="48"/>
      <c r="Q2221" s="48"/>
      <c r="R2221" s="48"/>
      <c r="S2221" s="48"/>
      <c r="T2221" s="48"/>
      <c r="U2221" s="48"/>
      <c r="V2221" s="48"/>
      <c r="W2221" s="48"/>
      <c r="X2221" s="48"/>
      <c r="Y2221" s="48"/>
      <c r="Z2221" s="48"/>
      <c r="AA2221" s="48"/>
      <c r="AB2221" s="48"/>
      <c r="AC2221" s="48"/>
    </row>
    <row r="2222" spans="1:29">
      <c r="A2222" s="48"/>
      <c r="B2222" s="48"/>
      <c r="C2222" s="48"/>
      <c r="D2222" s="48"/>
      <c r="E2222" s="48"/>
      <c r="F2222" s="48"/>
      <c r="G2222" s="48"/>
      <c r="H2222" s="48"/>
      <c r="I2222" s="48"/>
      <c r="J2222" s="48"/>
      <c r="K2222" s="48"/>
      <c r="L2222" s="48"/>
      <c r="M2222" s="48"/>
      <c r="N2222" s="48"/>
      <c r="O2222" s="48"/>
      <c r="P2222" s="48"/>
      <c r="Q2222" s="48"/>
      <c r="R2222" s="48"/>
      <c r="S2222" s="48"/>
      <c r="T2222" s="48"/>
      <c r="U2222" s="48"/>
      <c r="V2222" s="48"/>
      <c r="W2222" s="48"/>
      <c r="X2222" s="48"/>
      <c r="Y2222" s="48"/>
      <c r="Z2222" s="48"/>
      <c r="AA2222" s="48"/>
      <c r="AB2222" s="48"/>
      <c r="AC2222" s="48"/>
    </row>
    <row r="2223" spans="1:29">
      <c r="A2223" s="48"/>
      <c r="B2223" s="48"/>
      <c r="C2223" s="48"/>
      <c r="D2223" s="48"/>
      <c r="E2223" s="48"/>
      <c r="F2223" s="48"/>
      <c r="G2223" s="48"/>
      <c r="H2223" s="48"/>
      <c r="I2223" s="48"/>
      <c r="J2223" s="48"/>
      <c r="K2223" s="48"/>
      <c r="L2223" s="48"/>
      <c r="M2223" s="48"/>
      <c r="N2223" s="48"/>
      <c r="O2223" s="48"/>
      <c r="P2223" s="48"/>
      <c r="Q2223" s="48"/>
      <c r="R2223" s="48"/>
      <c r="S2223" s="48"/>
      <c r="T2223" s="48"/>
      <c r="U2223" s="48"/>
      <c r="V2223" s="48"/>
      <c r="W2223" s="48"/>
      <c r="X2223" s="48"/>
      <c r="Y2223" s="48"/>
      <c r="Z2223" s="48"/>
      <c r="AA2223" s="48"/>
      <c r="AB2223" s="48"/>
      <c r="AC2223" s="48"/>
    </row>
    <row r="2224" spans="1:29">
      <c r="A2224" s="48"/>
      <c r="B2224" s="48"/>
      <c r="C2224" s="48"/>
      <c r="D2224" s="48"/>
      <c r="E2224" s="48"/>
      <c r="F2224" s="48"/>
      <c r="G2224" s="48"/>
      <c r="H2224" s="48"/>
      <c r="I2224" s="48"/>
      <c r="J2224" s="48"/>
      <c r="K2224" s="48"/>
      <c r="L2224" s="48"/>
      <c r="M2224" s="48"/>
      <c r="N2224" s="48"/>
      <c r="O2224" s="48"/>
      <c r="P2224" s="48"/>
      <c r="Q2224" s="48"/>
      <c r="R2224" s="48"/>
      <c r="S2224" s="48"/>
      <c r="T2224" s="48"/>
      <c r="U2224" s="48"/>
      <c r="V2224" s="48"/>
      <c r="W2224" s="48"/>
      <c r="X2224" s="48"/>
      <c r="Y2224" s="48"/>
      <c r="Z2224" s="48"/>
      <c r="AA2224" s="48"/>
      <c r="AB2224" s="48"/>
      <c r="AC2224" s="48"/>
    </row>
    <row r="2225" spans="1:29">
      <c r="A2225" s="48"/>
      <c r="B2225" s="48"/>
      <c r="C2225" s="48"/>
      <c r="D2225" s="48"/>
      <c r="E2225" s="48"/>
      <c r="F2225" s="48"/>
      <c r="G2225" s="48"/>
      <c r="H2225" s="48"/>
      <c r="I2225" s="48"/>
      <c r="J2225" s="48"/>
      <c r="K2225" s="48"/>
      <c r="L2225" s="48"/>
      <c r="M2225" s="48"/>
      <c r="N2225" s="48"/>
      <c r="O2225" s="48"/>
      <c r="P2225" s="48"/>
      <c r="Q2225" s="48"/>
      <c r="R2225" s="48"/>
      <c r="S2225" s="48"/>
      <c r="T2225" s="48"/>
      <c r="U2225" s="48"/>
      <c r="V2225" s="48"/>
      <c r="W2225" s="48"/>
      <c r="X2225" s="48"/>
      <c r="Y2225" s="48"/>
      <c r="Z2225" s="48"/>
      <c r="AA2225" s="48"/>
      <c r="AB2225" s="48"/>
      <c r="AC2225" s="48"/>
    </row>
    <row r="2226" spans="1:29">
      <c r="A2226" s="48"/>
      <c r="B2226" s="48"/>
      <c r="C2226" s="48"/>
      <c r="D2226" s="48"/>
      <c r="E2226" s="48"/>
      <c r="F2226" s="48"/>
      <c r="G2226" s="48"/>
      <c r="H2226" s="48"/>
      <c r="I2226" s="48"/>
      <c r="J2226" s="48"/>
      <c r="K2226" s="48"/>
      <c r="L2226" s="48"/>
      <c r="M2226" s="48"/>
      <c r="N2226" s="48"/>
      <c r="O2226" s="48"/>
      <c r="P2226" s="48"/>
      <c r="Q2226" s="48"/>
      <c r="R2226" s="48"/>
      <c r="S2226" s="48"/>
      <c r="T2226" s="48"/>
      <c r="U2226" s="48"/>
      <c r="V2226" s="48"/>
      <c r="W2226" s="48"/>
      <c r="X2226" s="48"/>
      <c r="Y2226" s="48"/>
      <c r="Z2226" s="48"/>
      <c r="AA2226" s="48"/>
      <c r="AB2226" s="48"/>
      <c r="AC2226" s="48"/>
    </row>
    <row r="2227" spans="1:29">
      <c r="A2227" s="48"/>
      <c r="B2227" s="48"/>
      <c r="C2227" s="48"/>
      <c r="D2227" s="48"/>
      <c r="E2227" s="48"/>
      <c r="F2227" s="48"/>
      <c r="G2227" s="48"/>
      <c r="H2227" s="48"/>
      <c r="I2227" s="48"/>
      <c r="J2227" s="48"/>
      <c r="K2227" s="48"/>
      <c r="L2227" s="48"/>
      <c r="M2227" s="48"/>
      <c r="N2227" s="48"/>
      <c r="O2227" s="48"/>
      <c r="P2227" s="48"/>
      <c r="Q2227" s="48"/>
      <c r="R2227" s="48"/>
      <c r="S2227" s="48"/>
      <c r="T2227" s="48"/>
      <c r="U2227" s="48"/>
      <c r="V2227" s="48"/>
      <c r="W2227" s="48"/>
      <c r="X2227" s="48"/>
      <c r="Y2227" s="48"/>
      <c r="Z2227" s="48"/>
      <c r="AA2227" s="48"/>
      <c r="AB2227" s="48"/>
      <c r="AC2227" s="48"/>
    </row>
    <row r="2228" spans="1:29">
      <c r="A2228" s="48"/>
      <c r="B2228" s="48"/>
      <c r="C2228" s="48"/>
      <c r="D2228" s="48"/>
      <c r="E2228" s="48"/>
      <c r="F2228" s="48"/>
      <c r="G2228" s="48"/>
      <c r="H2228" s="48"/>
      <c r="I2228" s="48"/>
      <c r="J2228" s="48"/>
      <c r="K2228" s="48"/>
      <c r="L2228" s="48"/>
      <c r="M2228" s="48"/>
      <c r="N2228" s="48"/>
      <c r="O2228" s="48"/>
      <c r="P2228" s="48"/>
      <c r="Q2228" s="48"/>
      <c r="R2228" s="48"/>
      <c r="S2228" s="48"/>
      <c r="T2228" s="48"/>
      <c r="U2228" s="48"/>
      <c r="V2228" s="48"/>
      <c r="W2228" s="48"/>
      <c r="X2228" s="48"/>
      <c r="Y2228" s="48"/>
      <c r="Z2228" s="48"/>
      <c r="AA2228" s="48"/>
      <c r="AB2228" s="48"/>
      <c r="AC2228" s="48"/>
    </row>
    <row r="2229" spans="1:29">
      <c r="A2229" s="48"/>
      <c r="B2229" s="48"/>
      <c r="C2229" s="48"/>
      <c r="D2229" s="48"/>
      <c r="E2229" s="48"/>
      <c r="F2229" s="48"/>
      <c r="G2229" s="48"/>
      <c r="H2229" s="48"/>
      <c r="I2229" s="48"/>
      <c r="J2229" s="48"/>
      <c r="K2229" s="48"/>
      <c r="L2229" s="48"/>
      <c r="M2229" s="48"/>
      <c r="N2229" s="48"/>
      <c r="O2229" s="48"/>
      <c r="P2229" s="48"/>
      <c r="Q2229" s="48"/>
      <c r="R2229" s="48"/>
      <c r="S2229" s="48"/>
      <c r="T2229" s="48"/>
      <c r="U2229" s="48"/>
      <c r="V2229" s="48"/>
      <c r="W2229" s="48"/>
      <c r="X2229" s="48"/>
      <c r="Y2229" s="48"/>
      <c r="Z2229" s="48"/>
      <c r="AA2229" s="48"/>
      <c r="AB2229" s="48"/>
      <c r="AC2229" s="48"/>
    </row>
    <row r="2230" spans="1:29">
      <c r="A2230" s="48"/>
      <c r="B2230" s="48"/>
      <c r="C2230" s="48"/>
      <c r="D2230" s="48"/>
      <c r="E2230" s="48"/>
      <c r="F2230" s="48"/>
      <c r="G2230" s="48"/>
      <c r="H2230" s="48"/>
      <c r="I2230" s="48"/>
      <c r="J2230" s="48"/>
      <c r="K2230" s="48"/>
      <c r="L2230" s="48"/>
      <c r="M2230" s="48"/>
      <c r="N2230" s="48"/>
      <c r="O2230" s="48"/>
      <c r="P2230" s="48"/>
      <c r="Q2230" s="48"/>
      <c r="R2230" s="48"/>
      <c r="S2230" s="48"/>
      <c r="T2230" s="48"/>
      <c r="U2230" s="48"/>
      <c r="V2230" s="48"/>
      <c r="W2230" s="48"/>
      <c r="X2230" s="48"/>
      <c r="Y2230" s="48"/>
      <c r="Z2230" s="48"/>
      <c r="AA2230" s="48"/>
      <c r="AB2230" s="48"/>
      <c r="AC2230" s="48"/>
    </row>
    <row r="2231" spans="1:29">
      <c r="A2231" s="48"/>
      <c r="B2231" s="48"/>
      <c r="C2231" s="48"/>
      <c r="D2231" s="48"/>
      <c r="E2231" s="48"/>
      <c r="F2231" s="48"/>
      <c r="G2231" s="48"/>
      <c r="H2231" s="48"/>
      <c r="I2231" s="48"/>
      <c r="J2231" s="48"/>
      <c r="K2231" s="48"/>
      <c r="L2231" s="48"/>
      <c r="M2231" s="48"/>
      <c r="N2231" s="48"/>
      <c r="O2231" s="48"/>
      <c r="P2231" s="48"/>
      <c r="Q2231" s="48"/>
      <c r="R2231" s="48"/>
      <c r="S2231" s="48"/>
      <c r="T2231" s="48"/>
      <c r="U2231" s="48"/>
      <c r="V2231" s="48"/>
      <c r="W2231" s="48"/>
      <c r="X2231" s="48"/>
      <c r="Y2231" s="48"/>
      <c r="Z2231" s="48"/>
      <c r="AA2231" s="48"/>
      <c r="AB2231" s="48"/>
      <c r="AC2231" s="48"/>
    </row>
    <row r="2232" spans="1:29">
      <c r="A2232" s="48"/>
      <c r="B2232" s="48"/>
      <c r="C2232" s="48"/>
      <c r="D2232" s="48"/>
      <c r="E2232" s="48"/>
      <c r="F2232" s="48"/>
      <c r="G2232" s="48"/>
      <c r="H2232" s="48"/>
      <c r="I2232" s="48"/>
      <c r="J2232" s="48"/>
      <c r="K2232" s="48"/>
      <c r="L2232" s="48"/>
      <c r="M2232" s="48"/>
      <c r="N2232" s="48"/>
      <c r="O2232" s="48"/>
      <c r="P2232" s="48"/>
      <c r="Q2232" s="48"/>
      <c r="R2232" s="48"/>
      <c r="S2232" s="48"/>
      <c r="T2232" s="48"/>
      <c r="U2232" s="48"/>
      <c r="V2232" s="48"/>
      <c r="W2232" s="48"/>
      <c r="X2232" s="48"/>
      <c r="Y2232" s="48"/>
      <c r="Z2232" s="48"/>
      <c r="AA2232" s="48"/>
      <c r="AB2232" s="48"/>
      <c r="AC2232" s="48"/>
    </row>
    <row r="2233" spans="1:29">
      <c r="A2233" s="48"/>
      <c r="B2233" s="48"/>
      <c r="C2233" s="48"/>
      <c r="D2233" s="48"/>
      <c r="E2233" s="48"/>
      <c r="F2233" s="48"/>
      <c r="G2233" s="48"/>
      <c r="H2233" s="48"/>
      <c r="I2233" s="48"/>
      <c r="J2233" s="48"/>
      <c r="K2233" s="48"/>
      <c r="L2233" s="48"/>
      <c r="M2233" s="48"/>
      <c r="N2233" s="48"/>
      <c r="O2233" s="48"/>
      <c r="P2233" s="48"/>
      <c r="Q2233" s="48"/>
      <c r="R2233" s="48"/>
      <c r="S2233" s="48"/>
      <c r="T2233" s="48"/>
      <c r="U2233" s="48"/>
      <c r="V2233" s="48"/>
      <c r="W2233" s="48"/>
      <c r="X2233" s="48"/>
      <c r="Y2233" s="48"/>
      <c r="Z2233" s="48"/>
      <c r="AA2233" s="48"/>
      <c r="AB2233" s="48"/>
      <c r="AC2233" s="48"/>
    </row>
    <row r="2234" spans="1:29">
      <c r="A2234" s="48"/>
      <c r="B2234" s="48"/>
      <c r="C2234" s="48"/>
      <c r="D2234" s="48"/>
      <c r="E2234" s="48"/>
      <c r="F2234" s="48"/>
      <c r="G2234" s="48"/>
      <c r="H2234" s="48"/>
      <c r="I2234" s="48"/>
      <c r="J2234" s="48"/>
      <c r="K2234" s="48"/>
      <c r="L2234" s="48"/>
      <c r="M2234" s="48"/>
      <c r="N2234" s="48"/>
      <c r="O2234" s="48"/>
      <c r="P2234" s="48"/>
      <c r="Q2234" s="48"/>
      <c r="R2234" s="48"/>
      <c r="S2234" s="48"/>
      <c r="T2234" s="48"/>
      <c r="U2234" s="48"/>
      <c r="V2234" s="48"/>
      <c r="W2234" s="48"/>
      <c r="X2234" s="48"/>
      <c r="Y2234" s="48"/>
      <c r="Z2234" s="48"/>
      <c r="AA2234" s="48"/>
      <c r="AB2234" s="48"/>
      <c r="AC2234" s="48"/>
    </row>
    <row r="2235" spans="1:29">
      <c r="A2235" s="48"/>
      <c r="B2235" s="48"/>
      <c r="C2235" s="48"/>
      <c r="D2235" s="48"/>
      <c r="E2235" s="48"/>
      <c r="F2235" s="48"/>
      <c r="G2235" s="48"/>
      <c r="H2235" s="48"/>
      <c r="I2235" s="48"/>
      <c r="J2235" s="48"/>
      <c r="K2235" s="48"/>
      <c r="L2235" s="48"/>
      <c r="M2235" s="48"/>
      <c r="N2235" s="48"/>
      <c r="O2235" s="48"/>
      <c r="P2235" s="48"/>
      <c r="Q2235" s="48"/>
      <c r="R2235" s="48"/>
      <c r="S2235" s="48"/>
      <c r="T2235" s="48"/>
      <c r="U2235" s="48"/>
      <c r="V2235" s="48"/>
      <c r="W2235" s="48"/>
      <c r="X2235" s="48"/>
      <c r="Y2235" s="48"/>
      <c r="Z2235" s="48"/>
      <c r="AA2235" s="48"/>
      <c r="AB2235" s="48"/>
      <c r="AC2235" s="48"/>
    </row>
    <row r="2236" spans="1:29">
      <c r="A2236" s="48"/>
      <c r="B2236" s="48"/>
      <c r="C2236" s="48"/>
      <c r="D2236" s="48"/>
      <c r="E2236" s="48"/>
      <c r="F2236" s="48"/>
      <c r="G2236" s="48"/>
      <c r="H2236" s="48"/>
      <c r="I2236" s="48"/>
      <c r="J2236" s="48"/>
      <c r="K2236" s="48"/>
      <c r="L2236" s="48"/>
      <c r="M2236" s="48"/>
      <c r="N2236" s="48"/>
      <c r="O2236" s="48"/>
      <c r="P2236" s="48"/>
      <c r="Q2236" s="48"/>
      <c r="R2236" s="48"/>
      <c r="S2236" s="48"/>
      <c r="T2236" s="48"/>
      <c r="U2236" s="48"/>
      <c r="V2236" s="48"/>
      <c r="W2236" s="48"/>
      <c r="X2236" s="48"/>
      <c r="Y2236" s="48"/>
      <c r="Z2236" s="48"/>
      <c r="AA2236" s="48"/>
      <c r="AB2236" s="48"/>
      <c r="AC2236" s="48"/>
    </row>
    <row r="2237" spans="1:29">
      <c r="A2237" s="48"/>
      <c r="B2237" s="48"/>
      <c r="C2237" s="48"/>
      <c r="D2237" s="48"/>
      <c r="E2237" s="48"/>
      <c r="F2237" s="48"/>
      <c r="G2237" s="48"/>
      <c r="H2237" s="48"/>
      <c r="I2237" s="48"/>
      <c r="J2237" s="48"/>
      <c r="K2237" s="48"/>
      <c r="L2237" s="48"/>
      <c r="M2237" s="48"/>
      <c r="N2237" s="48"/>
      <c r="O2237" s="48"/>
      <c r="P2237" s="48"/>
      <c r="Q2237" s="48"/>
      <c r="R2237" s="48"/>
      <c r="S2237" s="48"/>
      <c r="T2237" s="48"/>
      <c r="U2237" s="48"/>
      <c r="V2237" s="48"/>
      <c r="W2237" s="48"/>
      <c r="X2237" s="48"/>
      <c r="Y2237" s="48"/>
      <c r="Z2237" s="48"/>
      <c r="AA2237" s="48"/>
      <c r="AB2237" s="48"/>
      <c r="AC2237" s="48"/>
    </row>
    <row r="2238" spans="1:29">
      <c r="A2238" s="48"/>
      <c r="B2238" s="48"/>
      <c r="C2238" s="48"/>
      <c r="D2238" s="48"/>
      <c r="E2238" s="48"/>
      <c r="F2238" s="48"/>
      <c r="G2238" s="48"/>
      <c r="H2238" s="48"/>
      <c r="I2238" s="48"/>
      <c r="J2238" s="48"/>
      <c r="K2238" s="48"/>
      <c r="L2238" s="48"/>
      <c r="M2238" s="48"/>
      <c r="N2238" s="48"/>
      <c r="O2238" s="48"/>
      <c r="P2238" s="48"/>
      <c r="Q2238" s="48"/>
      <c r="R2238" s="48"/>
      <c r="S2238" s="48"/>
      <c r="T2238" s="48"/>
      <c r="U2238" s="48"/>
      <c r="V2238" s="48"/>
      <c r="W2238" s="48"/>
      <c r="X2238" s="48"/>
      <c r="Y2238" s="48"/>
      <c r="Z2238" s="48"/>
      <c r="AA2238" s="48"/>
      <c r="AB2238" s="48"/>
      <c r="AC2238" s="48"/>
    </row>
    <row r="2239" spans="1:29">
      <c r="A2239" s="48"/>
      <c r="B2239" s="48"/>
      <c r="C2239" s="48"/>
      <c r="D2239" s="48"/>
      <c r="E2239" s="48"/>
      <c r="F2239" s="48"/>
      <c r="G2239" s="48"/>
      <c r="H2239" s="48"/>
      <c r="I2239" s="48"/>
      <c r="J2239" s="48"/>
      <c r="K2239" s="48"/>
      <c r="L2239" s="48"/>
      <c r="M2239" s="48"/>
      <c r="N2239" s="48"/>
      <c r="O2239" s="48"/>
      <c r="P2239" s="48"/>
      <c r="Q2239" s="48"/>
      <c r="R2239" s="48"/>
      <c r="S2239" s="48"/>
      <c r="T2239" s="48"/>
      <c r="U2239" s="48"/>
      <c r="V2239" s="48"/>
      <c r="W2239" s="48"/>
      <c r="X2239" s="48"/>
      <c r="Y2239" s="48"/>
      <c r="Z2239" s="48"/>
      <c r="AA2239" s="48"/>
      <c r="AB2239" s="48"/>
      <c r="AC2239" s="48"/>
    </row>
    <row r="2240" spans="1:29">
      <c r="A2240" s="48"/>
      <c r="B2240" s="48"/>
      <c r="C2240" s="48"/>
      <c r="D2240" s="48"/>
      <c r="E2240" s="48"/>
      <c r="F2240" s="48"/>
      <c r="G2240" s="48"/>
      <c r="H2240" s="48"/>
      <c r="I2240" s="48"/>
      <c r="J2240" s="48"/>
      <c r="K2240" s="48"/>
      <c r="L2240" s="48"/>
      <c r="M2240" s="48"/>
      <c r="N2240" s="48"/>
      <c r="O2240" s="48"/>
      <c r="P2240" s="48"/>
      <c r="Q2240" s="48"/>
      <c r="R2240" s="48"/>
      <c r="S2240" s="48"/>
      <c r="T2240" s="48"/>
      <c r="U2240" s="48"/>
      <c r="V2240" s="48"/>
      <c r="W2240" s="48"/>
      <c r="X2240" s="48"/>
      <c r="Y2240" s="48"/>
      <c r="Z2240" s="48"/>
      <c r="AA2240" s="48"/>
      <c r="AB2240" s="48"/>
      <c r="AC2240" s="48"/>
    </row>
    <row r="2241" spans="1:29">
      <c r="A2241" s="48"/>
      <c r="B2241" s="48"/>
      <c r="C2241" s="48"/>
      <c r="D2241" s="48"/>
      <c r="E2241" s="48"/>
      <c r="F2241" s="48"/>
      <c r="G2241" s="48"/>
      <c r="H2241" s="48"/>
      <c r="I2241" s="48"/>
      <c r="J2241" s="48"/>
      <c r="K2241" s="48"/>
      <c r="L2241" s="48"/>
      <c r="M2241" s="48"/>
      <c r="N2241" s="48"/>
      <c r="O2241" s="48"/>
      <c r="P2241" s="48"/>
      <c r="Q2241" s="48"/>
      <c r="R2241" s="48"/>
      <c r="S2241" s="48"/>
      <c r="T2241" s="48"/>
      <c r="U2241" s="48"/>
      <c r="V2241" s="48"/>
      <c r="W2241" s="48"/>
      <c r="X2241" s="48"/>
      <c r="Y2241" s="48"/>
      <c r="Z2241" s="48"/>
      <c r="AA2241" s="48"/>
      <c r="AB2241" s="48"/>
      <c r="AC2241" s="48"/>
    </row>
    <row r="2242" spans="1:29">
      <c r="A2242" s="48"/>
      <c r="B2242" s="48"/>
      <c r="C2242" s="48"/>
      <c r="D2242" s="48"/>
      <c r="E2242" s="48"/>
      <c r="F2242" s="48"/>
      <c r="G2242" s="48"/>
      <c r="H2242" s="48"/>
      <c r="I2242" s="48"/>
      <c r="J2242" s="48"/>
      <c r="K2242" s="48"/>
      <c r="L2242" s="48"/>
      <c r="M2242" s="48"/>
      <c r="N2242" s="48"/>
      <c r="O2242" s="48"/>
      <c r="P2242" s="48"/>
      <c r="Q2242" s="48"/>
      <c r="R2242" s="48"/>
      <c r="S2242" s="48"/>
      <c r="T2242" s="48"/>
      <c r="U2242" s="48"/>
      <c r="V2242" s="48"/>
      <c r="W2242" s="48"/>
      <c r="X2242" s="48"/>
      <c r="Y2242" s="48"/>
      <c r="Z2242" s="48"/>
      <c r="AA2242" s="48"/>
      <c r="AB2242" s="48"/>
      <c r="AC2242" s="48"/>
    </row>
    <row r="2243" spans="1:29">
      <c r="A2243" s="48"/>
      <c r="B2243" s="48"/>
      <c r="C2243" s="48"/>
      <c r="D2243" s="48"/>
      <c r="E2243" s="48"/>
      <c r="F2243" s="48"/>
      <c r="G2243" s="48"/>
      <c r="H2243" s="48"/>
      <c r="I2243" s="48"/>
      <c r="J2243" s="48"/>
      <c r="K2243" s="48"/>
      <c r="L2243" s="48"/>
      <c r="M2243" s="48"/>
      <c r="N2243" s="48"/>
      <c r="O2243" s="48"/>
      <c r="P2243" s="48"/>
      <c r="Q2243" s="48"/>
      <c r="R2243" s="48"/>
      <c r="S2243" s="48"/>
      <c r="T2243" s="48"/>
      <c r="U2243" s="48"/>
      <c r="V2243" s="48"/>
      <c r="W2243" s="48"/>
      <c r="X2243" s="48"/>
      <c r="Y2243" s="48"/>
      <c r="Z2243" s="48"/>
      <c r="AA2243" s="48"/>
      <c r="AB2243" s="48"/>
      <c r="AC2243" s="48"/>
    </row>
    <row r="2244" spans="1:29">
      <c r="A2244" s="48"/>
      <c r="B2244" s="48"/>
      <c r="C2244" s="48"/>
      <c r="D2244" s="48"/>
      <c r="E2244" s="48"/>
      <c r="F2244" s="48"/>
      <c r="G2244" s="48"/>
      <c r="H2244" s="48"/>
      <c r="I2244" s="48"/>
      <c r="J2244" s="48"/>
      <c r="K2244" s="48"/>
      <c r="L2244" s="48"/>
      <c r="M2244" s="48"/>
      <c r="N2244" s="48"/>
      <c r="O2244" s="48"/>
      <c r="P2244" s="48"/>
      <c r="Q2244" s="48"/>
      <c r="R2244" s="48"/>
      <c r="S2244" s="48"/>
      <c r="T2244" s="48"/>
      <c r="U2244" s="48"/>
      <c r="V2244" s="48"/>
      <c r="W2244" s="48"/>
      <c r="X2244" s="48"/>
      <c r="Y2244" s="48"/>
      <c r="Z2244" s="48"/>
      <c r="AA2244" s="48"/>
      <c r="AB2244" s="48"/>
      <c r="AC2244" s="48"/>
    </row>
    <row r="2245" spans="1:29">
      <c r="A2245" s="48"/>
      <c r="B2245" s="48"/>
      <c r="C2245" s="48"/>
      <c r="D2245" s="48"/>
      <c r="E2245" s="48"/>
      <c r="F2245" s="48"/>
      <c r="G2245" s="48"/>
      <c r="H2245" s="48"/>
      <c r="I2245" s="48"/>
      <c r="J2245" s="48"/>
      <c r="K2245" s="48"/>
      <c r="L2245" s="48"/>
      <c r="M2245" s="48"/>
      <c r="N2245" s="48"/>
      <c r="O2245" s="48"/>
      <c r="P2245" s="48"/>
      <c r="Q2245" s="48"/>
      <c r="R2245" s="48"/>
      <c r="S2245" s="48"/>
      <c r="T2245" s="48"/>
      <c r="U2245" s="48"/>
      <c r="V2245" s="48"/>
      <c r="W2245" s="48"/>
      <c r="X2245" s="48"/>
      <c r="Y2245" s="48"/>
      <c r="Z2245" s="48"/>
      <c r="AA2245" s="48"/>
      <c r="AB2245" s="48"/>
      <c r="AC2245" s="48"/>
    </row>
    <row r="2246" spans="1:29">
      <c r="A2246" s="48"/>
      <c r="B2246" s="48"/>
      <c r="C2246" s="48"/>
      <c r="D2246" s="48"/>
      <c r="E2246" s="48"/>
      <c r="F2246" s="48"/>
      <c r="G2246" s="48"/>
      <c r="H2246" s="48"/>
      <c r="I2246" s="48"/>
      <c r="J2246" s="48"/>
      <c r="K2246" s="48"/>
      <c r="L2246" s="48"/>
      <c r="M2246" s="48"/>
      <c r="N2246" s="48"/>
      <c r="O2246" s="48"/>
      <c r="P2246" s="48"/>
      <c r="Q2246" s="48"/>
      <c r="R2246" s="48"/>
      <c r="S2246" s="48"/>
      <c r="T2246" s="48"/>
      <c r="U2246" s="48"/>
      <c r="V2246" s="48"/>
      <c r="W2246" s="48"/>
      <c r="X2246" s="48"/>
      <c r="Y2246" s="48"/>
      <c r="Z2246" s="48"/>
      <c r="AA2246" s="48"/>
      <c r="AB2246" s="48"/>
      <c r="AC2246" s="48"/>
    </row>
    <row r="2247" spans="1:29">
      <c r="A2247" s="48"/>
      <c r="B2247" s="48"/>
      <c r="C2247" s="48"/>
      <c r="D2247" s="48"/>
      <c r="E2247" s="48"/>
      <c r="F2247" s="48"/>
      <c r="G2247" s="48"/>
      <c r="H2247" s="48"/>
      <c r="I2247" s="48"/>
      <c r="J2247" s="48"/>
      <c r="K2247" s="48"/>
      <c r="L2247" s="48"/>
      <c r="M2247" s="48"/>
      <c r="N2247" s="48"/>
      <c r="O2247" s="48"/>
      <c r="P2247" s="48"/>
      <c r="Q2247" s="48"/>
      <c r="R2247" s="48"/>
      <c r="S2247" s="48"/>
      <c r="T2247" s="48"/>
      <c r="U2247" s="48"/>
      <c r="V2247" s="48"/>
      <c r="W2247" s="48"/>
      <c r="X2247" s="48"/>
      <c r="Y2247" s="48"/>
      <c r="Z2247" s="48"/>
      <c r="AA2247" s="48"/>
      <c r="AB2247" s="48"/>
      <c r="AC2247" s="48"/>
    </row>
    <row r="2248" spans="1:29">
      <c r="A2248" s="48"/>
      <c r="B2248" s="48"/>
      <c r="C2248" s="48"/>
      <c r="D2248" s="48"/>
      <c r="E2248" s="48"/>
      <c r="F2248" s="48"/>
      <c r="G2248" s="48"/>
      <c r="H2248" s="48"/>
      <c r="I2248" s="48"/>
      <c r="J2248" s="48"/>
      <c r="K2248" s="48"/>
      <c r="L2248" s="48"/>
      <c r="M2248" s="48"/>
      <c r="N2248" s="48"/>
      <c r="O2248" s="48"/>
      <c r="P2248" s="48"/>
      <c r="Q2248" s="48"/>
      <c r="R2248" s="48"/>
      <c r="S2248" s="48"/>
      <c r="T2248" s="48"/>
      <c r="U2248" s="48"/>
      <c r="V2248" s="48"/>
      <c r="W2248" s="48"/>
      <c r="X2248" s="48"/>
      <c r="Y2248" s="48"/>
      <c r="Z2248" s="48"/>
      <c r="AA2248" s="48"/>
      <c r="AB2248" s="48"/>
      <c r="AC2248" s="48"/>
    </row>
    <row r="2249" spans="1:29">
      <c r="A2249" s="48"/>
      <c r="B2249" s="48"/>
      <c r="C2249" s="48"/>
      <c r="D2249" s="48"/>
      <c r="E2249" s="48"/>
      <c r="F2249" s="48"/>
      <c r="G2249" s="48"/>
      <c r="H2249" s="48"/>
      <c r="I2249" s="48"/>
      <c r="J2249" s="48"/>
      <c r="K2249" s="48"/>
      <c r="L2249" s="48"/>
      <c r="M2249" s="48"/>
      <c r="N2249" s="48"/>
      <c r="O2249" s="48"/>
      <c r="P2249" s="48"/>
      <c r="Q2249" s="48"/>
      <c r="R2249" s="48"/>
      <c r="S2249" s="48"/>
      <c r="T2249" s="48"/>
      <c r="U2249" s="48"/>
      <c r="V2249" s="48"/>
      <c r="W2249" s="48"/>
      <c r="X2249" s="48"/>
      <c r="Y2249" s="48"/>
      <c r="Z2249" s="48"/>
      <c r="AA2249" s="48"/>
      <c r="AB2249" s="48"/>
      <c r="AC2249" s="48"/>
    </row>
    <row r="2250" spans="1:29">
      <c r="A2250" s="48"/>
      <c r="B2250" s="48"/>
      <c r="C2250" s="48"/>
      <c r="D2250" s="48"/>
      <c r="E2250" s="48"/>
      <c r="F2250" s="48"/>
      <c r="G2250" s="48"/>
      <c r="H2250" s="48"/>
      <c r="I2250" s="48"/>
      <c r="J2250" s="48"/>
      <c r="K2250" s="48"/>
      <c r="L2250" s="48"/>
      <c r="M2250" s="48"/>
      <c r="N2250" s="48"/>
      <c r="O2250" s="48"/>
      <c r="P2250" s="48"/>
      <c r="Q2250" s="48"/>
      <c r="R2250" s="48"/>
      <c r="S2250" s="48"/>
      <c r="T2250" s="48"/>
      <c r="U2250" s="48"/>
      <c r="V2250" s="48"/>
      <c r="W2250" s="48"/>
      <c r="X2250" s="48"/>
      <c r="Y2250" s="48"/>
      <c r="Z2250" s="48"/>
      <c r="AA2250" s="48"/>
      <c r="AB2250" s="48"/>
      <c r="AC2250" s="48"/>
    </row>
    <row r="2251" spans="1:29">
      <c r="A2251" s="48"/>
      <c r="B2251" s="48"/>
      <c r="C2251" s="48"/>
      <c r="D2251" s="48"/>
      <c r="E2251" s="48"/>
      <c r="F2251" s="48"/>
      <c r="G2251" s="48"/>
      <c r="H2251" s="48"/>
      <c r="I2251" s="48"/>
      <c r="J2251" s="48"/>
      <c r="K2251" s="48"/>
      <c r="L2251" s="48"/>
      <c r="M2251" s="48"/>
      <c r="N2251" s="48"/>
      <c r="O2251" s="48"/>
      <c r="P2251" s="48"/>
      <c r="Q2251" s="48"/>
      <c r="R2251" s="48"/>
      <c r="S2251" s="48"/>
      <c r="T2251" s="48"/>
      <c r="U2251" s="48"/>
      <c r="V2251" s="48"/>
      <c r="W2251" s="48"/>
      <c r="X2251" s="48"/>
      <c r="Y2251" s="48"/>
      <c r="Z2251" s="48"/>
      <c r="AA2251" s="48"/>
      <c r="AB2251" s="48"/>
      <c r="AC2251" s="48"/>
    </row>
    <row r="2252" spans="1:29">
      <c r="A2252" s="48"/>
      <c r="B2252" s="48"/>
      <c r="C2252" s="48"/>
      <c r="D2252" s="48"/>
      <c r="E2252" s="48"/>
      <c r="F2252" s="48"/>
      <c r="G2252" s="48"/>
      <c r="H2252" s="48"/>
      <c r="I2252" s="48"/>
      <c r="J2252" s="48"/>
      <c r="K2252" s="48"/>
      <c r="L2252" s="48"/>
      <c r="M2252" s="48"/>
      <c r="N2252" s="48"/>
      <c r="O2252" s="48"/>
      <c r="P2252" s="48"/>
      <c r="Q2252" s="48"/>
      <c r="R2252" s="48"/>
      <c r="S2252" s="48"/>
      <c r="T2252" s="48"/>
      <c r="U2252" s="48"/>
      <c r="V2252" s="48"/>
      <c r="W2252" s="48"/>
      <c r="X2252" s="48"/>
      <c r="Y2252" s="48"/>
      <c r="Z2252" s="48"/>
      <c r="AA2252" s="48"/>
      <c r="AB2252" s="48"/>
      <c r="AC2252" s="48"/>
    </row>
    <row r="2253" spans="1:29">
      <c r="A2253" s="48"/>
      <c r="B2253" s="48"/>
      <c r="C2253" s="48"/>
      <c r="D2253" s="48"/>
      <c r="E2253" s="48"/>
      <c r="F2253" s="48"/>
      <c r="G2253" s="48"/>
      <c r="H2253" s="48"/>
      <c r="I2253" s="48"/>
      <c r="J2253" s="48"/>
      <c r="K2253" s="48"/>
      <c r="L2253" s="48"/>
      <c r="M2253" s="48"/>
      <c r="N2253" s="48"/>
      <c r="O2253" s="48"/>
      <c r="P2253" s="48"/>
      <c r="Q2253" s="48"/>
      <c r="R2253" s="48"/>
      <c r="S2253" s="48"/>
      <c r="T2253" s="48"/>
      <c r="U2253" s="48"/>
      <c r="V2253" s="48"/>
      <c r="W2253" s="48"/>
      <c r="X2253" s="48"/>
      <c r="Y2253" s="48"/>
      <c r="Z2253" s="48"/>
      <c r="AA2253" s="48"/>
      <c r="AB2253" s="48"/>
      <c r="AC2253" s="48"/>
    </row>
    <row r="2254" spans="1:29">
      <c r="A2254" s="48"/>
      <c r="B2254" s="48"/>
      <c r="C2254" s="48"/>
      <c r="D2254" s="48"/>
      <c r="E2254" s="48"/>
      <c r="F2254" s="48"/>
      <c r="G2254" s="48"/>
      <c r="H2254" s="48"/>
      <c r="I2254" s="48"/>
      <c r="J2254" s="48"/>
      <c r="K2254" s="48"/>
      <c r="L2254" s="48"/>
      <c r="M2254" s="48"/>
      <c r="N2254" s="48"/>
      <c r="O2254" s="48"/>
      <c r="P2254" s="48"/>
      <c r="Q2254" s="48"/>
      <c r="R2254" s="48"/>
      <c r="S2254" s="48"/>
      <c r="T2254" s="48"/>
      <c r="U2254" s="48"/>
      <c r="V2254" s="48"/>
      <c r="W2254" s="48"/>
      <c r="X2254" s="48"/>
      <c r="Y2254" s="48"/>
      <c r="Z2254" s="48"/>
      <c r="AA2254" s="48"/>
      <c r="AB2254" s="48"/>
      <c r="AC2254" s="48"/>
    </row>
    <row r="2255" spans="1:29">
      <c r="A2255" s="48"/>
      <c r="B2255" s="48"/>
      <c r="C2255" s="48"/>
      <c r="D2255" s="48"/>
      <c r="E2255" s="48"/>
      <c r="F2255" s="48"/>
      <c r="G2255" s="48"/>
      <c r="H2255" s="48"/>
      <c r="I2255" s="48"/>
      <c r="J2255" s="48"/>
      <c r="K2255" s="48"/>
      <c r="L2255" s="48"/>
      <c r="M2255" s="48"/>
      <c r="N2255" s="48"/>
      <c r="O2255" s="48"/>
      <c r="P2255" s="48"/>
      <c r="Q2255" s="48"/>
      <c r="R2255" s="48"/>
      <c r="S2255" s="48"/>
      <c r="T2255" s="48"/>
      <c r="U2255" s="48"/>
      <c r="V2255" s="48"/>
      <c r="W2255" s="48"/>
      <c r="X2255" s="48"/>
      <c r="Y2255" s="48"/>
      <c r="Z2255" s="48"/>
      <c r="AA2255" s="48"/>
      <c r="AB2255" s="48"/>
      <c r="AC2255" s="48"/>
    </row>
    <row r="2256" spans="1:29">
      <c r="A2256" s="48"/>
      <c r="B2256" s="48"/>
      <c r="C2256" s="48"/>
      <c r="D2256" s="48"/>
      <c r="E2256" s="48"/>
      <c r="F2256" s="48"/>
      <c r="G2256" s="48"/>
      <c r="H2256" s="48"/>
      <c r="I2256" s="48"/>
      <c r="J2256" s="48"/>
      <c r="K2256" s="48"/>
      <c r="L2256" s="48"/>
      <c r="M2256" s="48"/>
      <c r="N2256" s="48"/>
      <c r="O2256" s="48"/>
      <c r="P2256" s="48"/>
      <c r="Q2256" s="48"/>
      <c r="R2256" s="48"/>
      <c r="S2256" s="48"/>
      <c r="T2256" s="48"/>
      <c r="U2256" s="48"/>
      <c r="V2256" s="48"/>
      <c r="W2256" s="48"/>
      <c r="X2256" s="48"/>
      <c r="Y2256" s="48"/>
      <c r="Z2256" s="48"/>
      <c r="AA2256" s="48"/>
      <c r="AB2256" s="48"/>
      <c r="AC2256" s="48"/>
    </row>
    <row r="2257" spans="1:29">
      <c r="A2257" s="48"/>
      <c r="B2257" s="48"/>
      <c r="C2257" s="48"/>
      <c r="D2257" s="48"/>
      <c r="E2257" s="48"/>
      <c r="F2257" s="48"/>
      <c r="G2257" s="48"/>
      <c r="H2257" s="48"/>
      <c r="I2257" s="48"/>
      <c r="J2257" s="48"/>
      <c r="K2257" s="48"/>
      <c r="L2257" s="48"/>
      <c r="M2257" s="48"/>
      <c r="N2257" s="48"/>
      <c r="O2257" s="48"/>
      <c r="P2257" s="48"/>
      <c r="Q2257" s="48"/>
      <c r="R2257" s="48"/>
      <c r="S2257" s="48"/>
      <c r="T2257" s="48"/>
      <c r="U2257" s="48"/>
      <c r="V2257" s="48"/>
      <c r="W2257" s="48"/>
      <c r="X2257" s="48"/>
      <c r="Y2257" s="48"/>
      <c r="Z2257" s="48"/>
      <c r="AA2257" s="48"/>
      <c r="AB2257" s="48"/>
      <c r="AC2257" s="48"/>
    </row>
    <row r="2258" spans="1:29">
      <c r="A2258" s="48"/>
      <c r="B2258" s="48"/>
      <c r="C2258" s="48"/>
      <c r="D2258" s="48"/>
      <c r="E2258" s="48"/>
      <c r="F2258" s="48"/>
      <c r="G2258" s="48"/>
      <c r="H2258" s="48"/>
      <c r="I2258" s="48"/>
      <c r="J2258" s="48"/>
      <c r="K2258" s="48"/>
      <c r="L2258" s="48"/>
      <c r="M2258" s="48"/>
      <c r="N2258" s="48"/>
      <c r="O2258" s="48"/>
      <c r="P2258" s="48"/>
      <c r="Q2258" s="48"/>
      <c r="R2258" s="48"/>
      <c r="S2258" s="48"/>
      <c r="T2258" s="48"/>
      <c r="U2258" s="48"/>
      <c r="V2258" s="48"/>
      <c r="W2258" s="48"/>
      <c r="X2258" s="48"/>
      <c r="Y2258" s="48"/>
      <c r="Z2258" s="48"/>
      <c r="AA2258" s="48"/>
      <c r="AB2258" s="48"/>
      <c r="AC2258" s="48"/>
    </row>
    <row r="2259" spans="1:29">
      <c r="A2259" s="48"/>
      <c r="B2259" s="48"/>
      <c r="C2259" s="48"/>
      <c r="D2259" s="48"/>
      <c r="E2259" s="48"/>
      <c r="F2259" s="48"/>
      <c r="G2259" s="48"/>
      <c r="H2259" s="48"/>
      <c r="I2259" s="48"/>
      <c r="J2259" s="48"/>
      <c r="K2259" s="48"/>
      <c r="L2259" s="48"/>
      <c r="M2259" s="48"/>
      <c r="N2259" s="48"/>
      <c r="O2259" s="48"/>
      <c r="P2259" s="48"/>
      <c r="Q2259" s="48"/>
      <c r="R2259" s="48"/>
      <c r="S2259" s="48"/>
      <c r="T2259" s="48"/>
      <c r="U2259" s="48"/>
      <c r="V2259" s="48"/>
      <c r="W2259" s="48"/>
      <c r="X2259" s="48"/>
      <c r="Y2259" s="48"/>
      <c r="Z2259" s="48"/>
      <c r="AA2259" s="48"/>
      <c r="AB2259" s="48"/>
      <c r="AC2259" s="48"/>
    </row>
    <row r="2260" spans="1:29">
      <c r="A2260" s="48"/>
      <c r="B2260" s="48"/>
      <c r="C2260" s="48"/>
      <c r="D2260" s="48"/>
      <c r="E2260" s="48"/>
      <c r="F2260" s="48"/>
      <c r="G2260" s="48"/>
      <c r="H2260" s="48"/>
      <c r="I2260" s="48"/>
      <c r="J2260" s="48"/>
      <c r="K2260" s="48"/>
      <c r="L2260" s="48"/>
      <c r="M2260" s="48"/>
      <c r="N2260" s="48"/>
      <c r="O2260" s="48"/>
      <c r="P2260" s="48"/>
      <c r="Q2260" s="48"/>
      <c r="R2260" s="48"/>
      <c r="S2260" s="48"/>
      <c r="T2260" s="48"/>
      <c r="U2260" s="48"/>
      <c r="V2260" s="48"/>
      <c r="W2260" s="48"/>
      <c r="X2260" s="48"/>
      <c r="Y2260" s="48"/>
      <c r="Z2260" s="48"/>
      <c r="AA2260" s="48"/>
      <c r="AB2260" s="48"/>
      <c r="AC2260" s="48"/>
    </row>
    <row r="2261" spans="1:29">
      <c r="A2261" s="48"/>
      <c r="B2261" s="48"/>
      <c r="C2261" s="48"/>
      <c r="D2261" s="48"/>
      <c r="E2261" s="48"/>
      <c r="F2261" s="48"/>
      <c r="G2261" s="48"/>
      <c r="H2261" s="48"/>
      <c r="I2261" s="48"/>
      <c r="J2261" s="48"/>
      <c r="K2261" s="48"/>
      <c r="L2261" s="48"/>
      <c r="M2261" s="48"/>
      <c r="N2261" s="48"/>
      <c r="O2261" s="48"/>
      <c r="P2261" s="48"/>
      <c r="Q2261" s="48"/>
      <c r="R2261" s="48"/>
      <c r="S2261" s="48"/>
      <c r="T2261" s="48"/>
      <c r="U2261" s="48"/>
      <c r="V2261" s="48"/>
      <c r="W2261" s="48"/>
      <c r="X2261" s="48"/>
      <c r="Y2261" s="48"/>
      <c r="Z2261" s="48"/>
      <c r="AA2261" s="48"/>
      <c r="AB2261" s="48"/>
      <c r="AC2261" s="48"/>
    </row>
    <row r="2262" spans="1:29">
      <c r="A2262" s="48"/>
      <c r="B2262" s="48"/>
      <c r="C2262" s="48"/>
      <c r="D2262" s="48"/>
      <c r="E2262" s="48"/>
      <c r="F2262" s="48"/>
      <c r="G2262" s="48"/>
      <c r="H2262" s="48"/>
      <c r="I2262" s="48"/>
      <c r="J2262" s="48"/>
      <c r="K2262" s="48"/>
      <c r="L2262" s="48"/>
      <c r="M2262" s="48"/>
      <c r="N2262" s="48"/>
      <c r="O2262" s="48"/>
      <c r="P2262" s="48"/>
      <c r="Q2262" s="48"/>
      <c r="R2262" s="48"/>
      <c r="S2262" s="48"/>
      <c r="T2262" s="48"/>
      <c r="U2262" s="48"/>
      <c r="V2262" s="48"/>
      <c r="W2262" s="48"/>
      <c r="X2262" s="48"/>
      <c r="Y2262" s="48"/>
      <c r="Z2262" s="48"/>
      <c r="AA2262" s="48"/>
      <c r="AB2262" s="48"/>
      <c r="AC2262" s="48"/>
    </row>
    <row r="2263" spans="1:29">
      <c r="A2263" s="48"/>
      <c r="B2263" s="48"/>
      <c r="C2263" s="48"/>
      <c r="D2263" s="48"/>
      <c r="E2263" s="48"/>
      <c r="F2263" s="48"/>
      <c r="G2263" s="48"/>
      <c r="H2263" s="48"/>
      <c r="I2263" s="48"/>
      <c r="J2263" s="48"/>
      <c r="K2263" s="48"/>
      <c r="L2263" s="48"/>
      <c r="M2263" s="48"/>
      <c r="N2263" s="48"/>
      <c r="O2263" s="48"/>
      <c r="P2263" s="48"/>
      <c r="Q2263" s="48"/>
      <c r="R2263" s="48"/>
      <c r="S2263" s="48"/>
      <c r="T2263" s="48"/>
      <c r="U2263" s="48"/>
      <c r="V2263" s="48"/>
      <c r="W2263" s="48"/>
      <c r="X2263" s="48"/>
      <c r="Y2263" s="48"/>
      <c r="Z2263" s="48"/>
      <c r="AA2263" s="48"/>
      <c r="AB2263" s="48"/>
      <c r="AC2263" s="48"/>
    </row>
    <row r="2264" spans="1:29">
      <c r="A2264" s="48"/>
      <c r="B2264" s="48"/>
      <c r="C2264" s="48"/>
      <c r="D2264" s="48"/>
      <c r="E2264" s="48"/>
      <c r="F2264" s="48"/>
      <c r="G2264" s="48"/>
      <c r="H2264" s="48"/>
      <c r="I2264" s="48"/>
      <c r="J2264" s="48"/>
      <c r="K2264" s="48"/>
      <c r="L2264" s="48"/>
      <c r="M2264" s="48"/>
      <c r="N2264" s="48"/>
      <c r="O2264" s="48"/>
      <c r="P2264" s="48"/>
      <c r="Q2264" s="48"/>
      <c r="R2264" s="48"/>
      <c r="S2264" s="48"/>
      <c r="T2264" s="48"/>
      <c r="U2264" s="48"/>
      <c r="V2264" s="48"/>
      <c r="W2264" s="48"/>
      <c r="X2264" s="48"/>
      <c r="Y2264" s="48"/>
      <c r="Z2264" s="48"/>
      <c r="AA2264" s="48"/>
      <c r="AB2264" s="48"/>
      <c r="AC2264" s="48"/>
    </row>
    <row r="2265" spans="1:29">
      <c r="A2265" s="48"/>
      <c r="B2265" s="48"/>
      <c r="C2265" s="48"/>
      <c r="D2265" s="48"/>
      <c r="E2265" s="48"/>
      <c r="F2265" s="48"/>
      <c r="G2265" s="48"/>
      <c r="H2265" s="48"/>
      <c r="I2265" s="48"/>
      <c r="J2265" s="48"/>
      <c r="K2265" s="48"/>
      <c r="L2265" s="48"/>
      <c r="M2265" s="48"/>
      <c r="N2265" s="48"/>
      <c r="O2265" s="48"/>
      <c r="P2265" s="48"/>
      <c r="Q2265" s="48"/>
      <c r="R2265" s="48"/>
      <c r="S2265" s="48"/>
      <c r="T2265" s="48"/>
      <c r="U2265" s="48"/>
      <c r="V2265" s="48"/>
      <c r="W2265" s="48"/>
      <c r="X2265" s="48"/>
      <c r="Y2265" s="48"/>
      <c r="Z2265" s="48"/>
      <c r="AA2265" s="48"/>
      <c r="AB2265" s="48"/>
      <c r="AC2265" s="48"/>
    </row>
    <row r="2266" spans="1:29">
      <c r="A2266" s="48"/>
      <c r="B2266" s="48"/>
      <c r="C2266" s="48"/>
      <c r="D2266" s="48"/>
      <c r="E2266" s="48"/>
      <c r="F2266" s="48"/>
      <c r="G2266" s="48"/>
      <c r="H2266" s="48"/>
      <c r="I2266" s="48"/>
      <c r="J2266" s="48"/>
      <c r="K2266" s="48"/>
      <c r="L2266" s="48"/>
      <c r="M2266" s="48"/>
      <c r="N2266" s="48"/>
      <c r="O2266" s="48"/>
      <c r="P2266" s="48"/>
      <c r="Q2266" s="48"/>
      <c r="R2266" s="48"/>
      <c r="S2266" s="48"/>
      <c r="T2266" s="48"/>
      <c r="U2266" s="48"/>
      <c r="V2266" s="48"/>
      <c r="W2266" s="48"/>
      <c r="X2266" s="48"/>
      <c r="Y2266" s="48"/>
      <c r="Z2266" s="48"/>
      <c r="AA2266" s="48"/>
      <c r="AB2266" s="48"/>
      <c r="AC2266" s="48"/>
    </row>
    <row r="2267" spans="1:29">
      <c r="A2267" s="48"/>
      <c r="B2267" s="48"/>
      <c r="C2267" s="48"/>
      <c r="D2267" s="48"/>
      <c r="E2267" s="48"/>
      <c r="F2267" s="48"/>
      <c r="G2267" s="48"/>
      <c r="H2267" s="48"/>
      <c r="I2267" s="48"/>
      <c r="J2267" s="48"/>
      <c r="K2267" s="48"/>
      <c r="L2267" s="48"/>
      <c r="M2267" s="48"/>
      <c r="N2267" s="48"/>
      <c r="O2267" s="48"/>
      <c r="P2267" s="48"/>
      <c r="Q2267" s="48"/>
      <c r="R2267" s="48"/>
      <c r="S2267" s="48"/>
      <c r="T2267" s="48"/>
      <c r="U2267" s="48"/>
      <c r="V2267" s="48"/>
      <c r="W2267" s="48"/>
      <c r="X2267" s="48"/>
      <c r="Y2267" s="48"/>
      <c r="Z2267" s="48"/>
      <c r="AA2267" s="48"/>
      <c r="AB2267" s="48"/>
      <c r="AC2267" s="48"/>
    </row>
    <row r="2268" spans="1:29">
      <c r="A2268" s="48"/>
      <c r="B2268" s="48"/>
      <c r="C2268" s="48"/>
      <c r="D2268" s="48"/>
      <c r="E2268" s="48"/>
      <c r="F2268" s="48"/>
      <c r="G2268" s="48"/>
      <c r="H2268" s="48"/>
      <c r="I2268" s="48"/>
      <c r="J2268" s="48"/>
      <c r="K2268" s="48"/>
      <c r="L2268" s="48"/>
      <c r="M2268" s="48"/>
      <c r="N2268" s="48"/>
      <c r="O2268" s="48"/>
      <c r="P2268" s="48"/>
      <c r="Q2268" s="48"/>
      <c r="R2268" s="48"/>
      <c r="S2268" s="48"/>
      <c r="T2268" s="48"/>
      <c r="U2268" s="48"/>
      <c r="V2268" s="48"/>
      <c r="W2268" s="48"/>
      <c r="X2268" s="48"/>
      <c r="Y2268" s="48"/>
      <c r="Z2268" s="48"/>
      <c r="AA2268" s="48"/>
      <c r="AB2268" s="48"/>
      <c r="AC2268" s="48"/>
    </row>
    <row r="2269" spans="1:29">
      <c r="A2269" s="48"/>
      <c r="B2269" s="48"/>
      <c r="C2269" s="48"/>
      <c r="D2269" s="48"/>
      <c r="E2269" s="48"/>
      <c r="F2269" s="48"/>
      <c r="G2269" s="48"/>
      <c r="H2269" s="48"/>
      <c r="I2269" s="48"/>
      <c r="J2269" s="48"/>
      <c r="K2269" s="48"/>
      <c r="L2269" s="48"/>
      <c r="M2269" s="48"/>
      <c r="N2269" s="48"/>
      <c r="O2269" s="48"/>
      <c r="P2269" s="48"/>
      <c r="Q2269" s="48"/>
      <c r="R2269" s="48"/>
      <c r="S2269" s="48"/>
      <c r="T2269" s="48"/>
      <c r="U2269" s="48"/>
      <c r="V2269" s="48"/>
      <c r="W2269" s="48"/>
      <c r="X2269" s="48"/>
      <c r="Y2269" s="48"/>
      <c r="Z2269" s="48"/>
      <c r="AA2269" s="48"/>
      <c r="AB2269" s="48"/>
      <c r="AC2269" s="48"/>
    </row>
    <row r="2270" spans="1:29">
      <c r="A2270" s="48"/>
      <c r="B2270" s="48"/>
      <c r="C2270" s="48"/>
      <c r="D2270" s="48"/>
      <c r="E2270" s="48"/>
      <c r="F2270" s="48"/>
      <c r="G2270" s="48"/>
      <c r="H2270" s="48"/>
      <c r="I2270" s="48"/>
      <c r="J2270" s="48"/>
      <c r="K2270" s="48"/>
      <c r="L2270" s="48"/>
      <c r="M2270" s="48"/>
      <c r="N2270" s="48"/>
      <c r="O2270" s="48"/>
      <c r="P2270" s="48"/>
      <c r="Q2270" s="48"/>
      <c r="R2270" s="48"/>
      <c r="S2270" s="48"/>
      <c r="T2270" s="48"/>
      <c r="U2270" s="48"/>
      <c r="V2270" s="48"/>
      <c r="W2270" s="48"/>
      <c r="X2270" s="48"/>
      <c r="Y2270" s="48"/>
      <c r="Z2270" s="48"/>
      <c r="AA2270" s="48"/>
      <c r="AB2270" s="48"/>
      <c r="AC2270" s="48"/>
    </row>
    <row r="2271" spans="1:29">
      <c r="A2271" s="48"/>
      <c r="B2271" s="48"/>
      <c r="C2271" s="48"/>
      <c r="D2271" s="48"/>
      <c r="E2271" s="48"/>
      <c r="F2271" s="48"/>
      <c r="G2271" s="48"/>
      <c r="H2271" s="48"/>
      <c r="I2271" s="48"/>
      <c r="J2271" s="48"/>
      <c r="K2271" s="48"/>
      <c r="L2271" s="48"/>
      <c r="M2271" s="48"/>
      <c r="N2271" s="48"/>
      <c r="O2271" s="48"/>
      <c r="P2271" s="48"/>
      <c r="Q2271" s="48"/>
      <c r="R2271" s="48"/>
      <c r="S2271" s="48"/>
      <c r="T2271" s="48"/>
      <c r="U2271" s="48"/>
      <c r="V2271" s="48"/>
      <c r="W2271" s="48"/>
      <c r="X2271" s="48"/>
      <c r="Y2271" s="48"/>
      <c r="Z2271" s="48"/>
      <c r="AA2271" s="48"/>
      <c r="AB2271" s="48"/>
      <c r="AC2271" s="48"/>
    </row>
    <row r="2272" spans="1:29">
      <c r="A2272" s="48"/>
      <c r="B2272" s="48"/>
      <c r="C2272" s="48"/>
      <c r="D2272" s="48"/>
      <c r="E2272" s="48"/>
      <c r="F2272" s="48"/>
      <c r="G2272" s="48"/>
      <c r="H2272" s="48"/>
      <c r="I2272" s="48"/>
      <c r="J2272" s="48"/>
      <c r="K2272" s="48"/>
      <c r="L2272" s="48"/>
      <c r="M2272" s="48"/>
      <c r="N2272" s="48"/>
      <c r="O2272" s="48"/>
      <c r="P2272" s="48"/>
      <c r="Q2272" s="48"/>
      <c r="R2272" s="48"/>
      <c r="S2272" s="48"/>
      <c r="T2272" s="48"/>
      <c r="U2272" s="48"/>
      <c r="V2272" s="48"/>
      <c r="W2272" s="48"/>
      <c r="X2272" s="48"/>
      <c r="Y2272" s="48"/>
      <c r="Z2272" s="48"/>
      <c r="AA2272" s="48"/>
      <c r="AB2272" s="48"/>
      <c r="AC2272" s="48"/>
    </row>
    <row r="2273" spans="1:29">
      <c r="A2273" s="48"/>
      <c r="B2273" s="48"/>
      <c r="C2273" s="48"/>
      <c r="D2273" s="48"/>
      <c r="E2273" s="48"/>
      <c r="F2273" s="48"/>
      <c r="G2273" s="48"/>
      <c r="H2273" s="48"/>
      <c r="I2273" s="48"/>
      <c r="J2273" s="48"/>
      <c r="K2273" s="48"/>
      <c r="L2273" s="48"/>
      <c r="M2273" s="48"/>
      <c r="N2273" s="48"/>
      <c r="O2273" s="48"/>
      <c r="P2273" s="48"/>
      <c r="Q2273" s="48"/>
      <c r="R2273" s="48"/>
      <c r="S2273" s="48"/>
      <c r="T2273" s="48"/>
      <c r="U2273" s="48"/>
      <c r="V2273" s="48"/>
      <c r="W2273" s="48"/>
      <c r="X2273" s="48"/>
      <c r="Y2273" s="48"/>
      <c r="Z2273" s="48"/>
      <c r="AA2273" s="48"/>
      <c r="AB2273" s="48"/>
      <c r="AC2273" s="48"/>
    </row>
    <row r="2274" spans="1:29">
      <c r="A2274" s="48"/>
      <c r="B2274" s="48"/>
      <c r="C2274" s="48"/>
      <c r="D2274" s="48"/>
      <c r="E2274" s="48"/>
      <c r="F2274" s="48"/>
      <c r="G2274" s="48"/>
      <c r="H2274" s="48"/>
      <c r="I2274" s="48"/>
      <c r="J2274" s="48"/>
      <c r="K2274" s="48"/>
      <c r="L2274" s="48"/>
      <c r="M2274" s="48"/>
      <c r="N2274" s="48"/>
      <c r="O2274" s="48"/>
      <c r="P2274" s="48"/>
      <c r="Q2274" s="48"/>
      <c r="R2274" s="48"/>
      <c r="S2274" s="48"/>
      <c r="T2274" s="48"/>
      <c r="U2274" s="48"/>
      <c r="V2274" s="48"/>
      <c r="W2274" s="48"/>
      <c r="X2274" s="48"/>
      <c r="Y2274" s="48"/>
      <c r="Z2274" s="48"/>
      <c r="AA2274" s="48"/>
      <c r="AB2274" s="48"/>
      <c r="AC2274" s="48"/>
    </row>
    <row r="2275" spans="1:29">
      <c r="A2275" s="48"/>
      <c r="B2275" s="48"/>
      <c r="C2275" s="48"/>
      <c r="D2275" s="48"/>
      <c r="E2275" s="48"/>
      <c r="F2275" s="48"/>
      <c r="G2275" s="48"/>
      <c r="H2275" s="48"/>
      <c r="I2275" s="48"/>
      <c r="J2275" s="48"/>
      <c r="K2275" s="48"/>
      <c r="L2275" s="48"/>
      <c r="M2275" s="48"/>
      <c r="N2275" s="48"/>
      <c r="O2275" s="48"/>
      <c r="P2275" s="48"/>
      <c r="Q2275" s="48"/>
      <c r="R2275" s="48"/>
      <c r="S2275" s="48"/>
      <c r="T2275" s="48"/>
      <c r="U2275" s="48"/>
      <c r="V2275" s="48"/>
      <c r="W2275" s="48"/>
      <c r="X2275" s="48"/>
      <c r="Y2275" s="48"/>
      <c r="Z2275" s="48"/>
      <c r="AA2275" s="48"/>
      <c r="AB2275" s="48"/>
      <c r="AC2275" s="48"/>
    </row>
    <row r="2276" spans="1:29">
      <c r="A2276" s="48"/>
      <c r="B2276" s="48"/>
      <c r="C2276" s="48"/>
      <c r="D2276" s="48"/>
      <c r="E2276" s="48"/>
      <c r="F2276" s="48"/>
      <c r="G2276" s="48"/>
      <c r="H2276" s="48"/>
      <c r="I2276" s="48"/>
      <c r="J2276" s="48"/>
      <c r="K2276" s="48"/>
      <c r="L2276" s="48"/>
      <c r="M2276" s="48"/>
      <c r="N2276" s="48"/>
      <c r="O2276" s="48"/>
      <c r="P2276" s="48"/>
      <c r="Q2276" s="48"/>
      <c r="R2276" s="48"/>
      <c r="S2276" s="48"/>
      <c r="T2276" s="48"/>
      <c r="U2276" s="48"/>
      <c r="V2276" s="48"/>
      <c r="W2276" s="48"/>
      <c r="X2276" s="48"/>
      <c r="Y2276" s="48"/>
      <c r="Z2276" s="48"/>
      <c r="AA2276" s="48"/>
      <c r="AB2276" s="48"/>
      <c r="AC2276" s="48"/>
    </row>
    <row r="2277" spans="1:29">
      <c r="A2277" s="48"/>
      <c r="B2277" s="48"/>
      <c r="C2277" s="48"/>
      <c r="D2277" s="48"/>
      <c r="E2277" s="48"/>
      <c r="F2277" s="48"/>
      <c r="G2277" s="48"/>
      <c r="H2277" s="48"/>
      <c r="I2277" s="48"/>
      <c r="J2277" s="48"/>
      <c r="K2277" s="48"/>
      <c r="L2277" s="48"/>
      <c r="M2277" s="48"/>
      <c r="N2277" s="48"/>
      <c r="O2277" s="48"/>
      <c r="P2277" s="48"/>
      <c r="Q2277" s="48"/>
      <c r="R2277" s="48"/>
      <c r="S2277" s="48"/>
      <c r="T2277" s="48"/>
      <c r="U2277" s="48"/>
      <c r="V2277" s="48"/>
      <c r="W2277" s="48"/>
      <c r="X2277" s="48"/>
      <c r="Y2277" s="48"/>
      <c r="Z2277" s="48"/>
      <c r="AA2277" s="48"/>
      <c r="AB2277" s="48"/>
      <c r="AC2277" s="48"/>
    </row>
    <row r="2278" spans="1:29">
      <c r="A2278" s="48"/>
      <c r="B2278" s="48"/>
      <c r="C2278" s="48"/>
      <c r="D2278" s="48"/>
      <c r="E2278" s="48"/>
      <c r="F2278" s="48"/>
      <c r="G2278" s="48"/>
      <c r="H2278" s="48"/>
      <c r="I2278" s="48"/>
      <c r="J2278" s="48"/>
      <c r="K2278" s="48"/>
      <c r="L2278" s="48"/>
      <c r="M2278" s="48"/>
      <c r="N2278" s="48"/>
      <c r="O2278" s="48"/>
      <c r="P2278" s="48"/>
      <c r="Q2278" s="48"/>
      <c r="R2278" s="48"/>
      <c r="S2278" s="48"/>
      <c r="T2278" s="48"/>
      <c r="U2278" s="48"/>
      <c r="V2278" s="48"/>
      <c r="W2278" s="48"/>
      <c r="X2278" s="48"/>
      <c r="Y2278" s="48"/>
      <c r="Z2278" s="48"/>
      <c r="AA2278" s="48"/>
      <c r="AB2278" s="48"/>
      <c r="AC2278" s="48"/>
    </row>
    <row r="2279" spans="1:29">
      <c r="A2279" s="48"/>
      <c r="B2279" s="48"/>
      <c r="C2279" s="48"/>
      <c r="D2279" s="48"/>
      <c r="E2279" s="48"/>
      <c r="F2279" s="48"/>
      <c r="G2279" s="48"/>
      <c r="H2279" s="48"/>
      <c r="I2279" s="48"/>
      <c r="J2279" s="48"/>
      <c r="K2279" s="48"/>
      <c r="L2279" s="48"/>
      <c r="M2279" s="48"/>
      <c r="N2279" s="48"/>
      <c r="O2279" s="48"/>
      <c r="P2279" s="48"/>
      <c r="Q2279" s="48"/>
      <c r="R2279" s="48"/>
      <c r="S2279" s="48"/>
      <c r="T2279" s="48"/>
      <c r="U2279" s="48"/>
      <c r="V2279" s="48"/>
      <c r="W2279" s="48"/>
      <c r="X2279" s="48"/>
      <c r="Y2279" s="48"/>
      <c r="Z2279" s="48"/>
      <c r="AA2279" s="48"/>
      <c r="AB2279" s="48"/>
      <c r="AC2279" s="48"/>
    </row>
    <row r="2280" spans="1:29">
      <c r="A2280" s="48"/>
      <c r="B2280" s="48"/>
      <c r="C2280" s="48"/>
      <c r="D2280" s="48"/>
      <c r="E2280" s="48"/>
      <c r="F2280" s="48"/>
      <c r="G2280" s="48"/>
      <c r="H2280" s="48"/>
      <c r="I2280" s="48"/>
      <c r="J2280" s="48"/>
      <c r="K2280" s="48"/>
      <c r="L2280" s="48"/>
      <c r="M2280" s="48"/>
      <c r="N2280" s="48"/>
      <c r="O2280" s="48"/>
      <c r="P2280" s="48"/>
      <c r="Q2280" s="48"/>
      <c r="R2280" s="48"/>
      <c r="S2280" s="48"/>
      <c r="T2280" s="48"/>
      <c r="U2280" s="48"/>
      <c r="V2280" s="48"/>
      <c r="W2280" s="48"/>
      <c r="X2280" s="48"/>
      <c r="Y2280" s="48"/>
      <c r="Z2280" s="48"/>
      <c r="AA2280" s="48"/>
      <c r="AB2280" s="48"/>
      <c r="AC2280" s="48"/>
    </row>
    <row r="2281" spans="1:29">
      <c r="A2281" s="48"/>
      <c r="B2281" s="48"/>
      <c r="C2281" s="48"/>
      <c r="D2281" s="48"/>
      <c r="E2281" s="48"/>
      <c r="F2281" s="48"/>
      <c r="G2281" s="48"/>
      <c r="H2281" s="48"/>
      <c r="I2281" s="48"/>
      <c r="J2281" s="48"/>
      <c r="K2281" s="48"/>
      <c r="L2281" s="48"/>
      <c r="M2281" s="48"/>
      <c r="N2281" s="48"/>
      <c r="O2281" s="48"/>
      <c r="P2281" s="48"/>
      <c r="Q2281" s="48"/>
      <c r="R2281" s="48"/>
      <c r="S2281" s="48"/>
      <c r="T2281" s="48"/>
      <c r="U2281" s="48"/>
      <c r="V2281" s="48"/>
      <c r="W2281" s="48"/>
      <c r="X2281" s="48"/>
      <c r="Y2281" s="48"/>
      <c r="Z2281" s="48"/>
      <c r="AA2281" s="48"/>
      <c r="AB2281" s="48"/>
      <c r="AC2281" s="48"/>
    </row>
    <row r="2282" spans="1:29">
      <c r="A2282" s="48"/>
      <c r="B2282" s="48"/>
      <c r="C2282" s="48"/>
      <c r="D2282" s="48"/>
      <c r="E2282" s="48"/>
      <c r="F2282" s="48"/>
      <c r="G2282" s="48"/>
      <c r="H2282" s="48"/>
      <c r="I2282" s="48"/>
      <c r="J2282" s="48"/>
      <c r="K2282" s="48"/>
      <c r="L2282" s="48"/>
      <c r="M2282" s="48"/>
      <c r="N2282" s="48"/>
      <c r="O2282" s="48"/>
      <c r="P2282" s="48"/>
      <c r="Q2282" s="48"/>
      <c r="R2282" s="48"/>
      <c r="S2282" s="48"/>
      <c r="T2282" s="48"/>
      <c r="U2282" s="48"/>
      <c r="V2282" s="48"/>
      <c r="W2282" s="48"/>
      <c r="X2282" s="48"/>
      <c r="Y2282" s="48"/>
      <c r="Z2282" s="48"/>
      <c r="AA2282" s="48"/>
      <c r="AB2282" s="48"/>
      <c r="AC2282" s="48"/>
    </row>
    <row r="2283" spans="1:29">
      <c r="A2283" s="48"/>
      <c r="B2283" s="48"/>
      <c r="C2283" s="48"/>
      <c r="D2283" s="48"/>
      <c r="E2283" s="48"/>
      <c r="F2283" s="48"/>
      <c r="G2283" s="48"/>
      <c r="H2283" s="48"/>
      <c r="I2283" s="48"/>
      <c r="J2283" s="48"/>
      <c r="K2283" s="48"/>
      <c r="L2283" s="48"/>
      <c r="M2283" s="48"/>
      <c r="N2283" s="48"/>
      <c r="O2283" s="48"/>
      <c r="P2283" s="48"/>
      <c r="Q2283" s="48"/>
      <c r="R2283" s="48"/>
      <c r="S2283" s="48"/>
      <c r="T2283" s="48"/>
      <c r="U2283" s="48"/>
      <c r="V2283" s="48"/>
      <c r="W2283" s="48"/>
      <c r="X2283" s="48"/>
      <c r="Y2283" s="48"/>
      <c r="Z2283" s="48"/>
      <c r="AA2283" s="48"/>
      <c r="AB2283" s="48"/>
      <c r="AC2283" s="48"/>
    </row>
    <row r="2284" spans="1:29">
      <c r="A2284" s="48"/>
      <c r="B2284" s="48"/>
      <c r="C2284" s="48"/>
      <c r="D2284" s="48"/>
      <c r="E2284" s="48"/>
      <c r="F2284" s="48"/>
      <c r="G2284" s="48"/>
      <c r="H2284" s="48"/>
      <c r="I2284" s="48"/>
      <c r="J2284" s="48"/>
      <c r="K2284" s="48"/>
      <c r="L2284" s="48"/>
      <c r="M2284" s="48"/>
      <c r="N2284" s="48"/>
      <c r="O2284" s="48"/>
      <c r="P2284" s="48"/>
      <c r="Q2284" s="48"/>
      <c r="R2284" s="48"/>
      <c r="S2284" s="48"/>
      <c r="T2284" s="48"/>
      <c r="U2284" s="48"/>
      <c r="V2284" s="48"/>
      <c r="W2284" s="48"/>
      <c r="X2284" s="48"/>
      <c r="Y2284" s="48"/>
      <c r="Z2284" s="48"/>
      <c r="AA2284" s="48"/>
      <c r="AB2284" s="48"/>
      <c r="AC2284" s="48"/>
    </row>
    <row r="2285" spans="1:29">
      <c r="A2285" s="48"/>
      <c r="B2285" s="48"/>
      <c r="C2285" s="48"/>
      <c r="D2285" s="48"/>
      <c r="E2285" s="48"/>
      <c r="F2285" s="48"/>
      <c r="G2285" s="48"/>
      <c r="H2285" s="48"/>
      <c r="I2285" s="48"/>
      <c r="J2285" s="48"/>
      <c r="K2285" s="48"/>
      <c r="L2285" s="48"/>
      <c r="M2285" s="48"/>
      <c r="N2285" s="48"/>
      <c r="O2285" s="48"/>
      <c r="P2285" s="48"/>
      <c r="Q2285" s="48"/>
      <c r="R2285" s="48"/>
      <c r="S2285" s="48"/>
      <c r="T2285" s="48"/>
      <c r="U2285" s="48"/>
      <c r="V2285" s="48"/>
      <c r="W2285" s="48"/>
      <c r="X2285" s="48"/>
      <c r="Y2285" s="48"/>
      <c r="Z2285" s="48"/>
      <c r="AA2285" s="48"/>
      <c r="AB2285" s="48"/>
      <c r="AC2285" s="48"/>
    </row>
    <row r="2286" spans="1:29">
      <c r="A2286" s="48"/>
      <c r="B2286" s="48"/>
      <c r="C2286" s="48"/>
      <c r="D2286" s="48"/>
      <c r="E2286" s="48"/>
      <c r="F2286" s="48"/>
      <c r="G2286" s="48"/>
      <c r="H2286" s="48"/>
      <c r="I2286" s="48"/>
      <c r="J2286" s="48"/>
      <c r="K2286" s="48"/>
      <c r="L2286" s="48"/>
      <c r="M2286" s="48"/>
      <c r="N2286" s="48"/>
      <c r="O2286" s="48"/>
      <c r="P2286" s="48"/>
      <c r="Q2286" s="48"/>
      <c r="R2286" s="48"/>
      <c r="S2286" s="48"/>
      <c r="T2286" s="48"/>
      <c r="U2286" s="48"/>
      <c r="V2286" s="48"/>
      <c r="W2286" s="48"/>
      <c r="X2286" s="48"/>
      <c r="Y2286" s="48"/>
      <c r="Z2286" s="48"/>
      <c r="AA2286" s="48"/>
      <c r="AB2286" s="48"/>
      <c r="AC2286" s="48"/>
    </row>
    <row r="2287" spans="1:29">
      <c r="A2287" s="48"/>
      <c r="B2287" s="48"/>
      <c r="C2287" s="48"/>
      <c r="D2287" s="48"/>
      <c r="E2287" s="48"/>
      <c r="F2287" s="48"/>
      <c r="G2287" s="48"/>
      <c r="H2287" s="48"/>
      <c r="I2287" s="48"/>
      <c r="J2287" s="48"/>
      <c r="K2287" s="48"/>
      <c r="L2287" s="48"/>
      <c r="M2287" s="48"/>
      <c r="N2287" s="48"/>
      <c r="O2287" s="48"/>
      <c r="P2287" s="48"/>
      <c r="Q2287" s="48"/>
      <c r="R2287" s="48"/>
      <c r="S2287" s="48"/>
      <c r="T2287" s="48"/>
      <c r="U2287" s="48"/>
      <c r="V2287" s="48"/>
      <c r="W2287" s="48"/>
      <c r="X2287" s="48"/>
      <c r="Y2287" s="48"/>
      <c r="Z2287" s="48"/>
      <c r="AA2287" s="48"/>
      <c r="AB2287" s="48"/>
      <c r="AC2287" s="48"/>
    </row>
    <row r="2288" spans="1:29">
      <c r="A2288" s="48"/>
      <c r="B2288" s="48"/>
      <c r="C2288" s="48"/>
      <c r="D2288" s="48"/>
      <c r="E2288" s="48"/>
      <c r="F2288" s="48"/>
      <c r="G2288" s="48"/>
      <c r="H2288" s="48"/>
      <c r="I2288" s="48"/>
      <c r="J2288" s="48"/>
      <c r="K2288" s="48"/>
      <c r="L2288" s="48"/>
      <c r="M2288" s="48"/>
      <c r="N2288" s="48"/>
      <c r="O2288" s="48"/>
      <c r="P2288" s="48"/>
      <c r="Q2288" s="48"/>
      <c r="R2288" s="48"/>
      <c r="S2288" s="48"/>
      <c r="T2288" s="48"/>
      <c r="U2288" s="48"/>
      <c r="V2288" s="48"/>
      <c r="W2288" s="48"/>
      <c r="X2288" s="48"/>
      <c r="Y2288" s="48"/>
      <c r="Z2288" s="48"/>
      <c r="AA2288" s="48"/>
      <c r="AB2288" s="48"/>
      <c r="AC2288" s="48"/>
    </row>
    <row r="2289" spans="1:29">
      <c r="A2289" s="48"/>
      <c r="B2289" s="48"/>
      <c r="C2289" s="48"/>
      <c r="D2289" s="48"/>
      <c r="E2289" s="48"/>
      <c r="F2289" s="48"/>
      <c r="G2289" s="48"/>
      <c r="H2289" s="48"/>
      <c r="I2289" s="48"/>
      <c r="J2289" s="48"/>
      <c r="K2289" s="48"/>
      <c r="L2289" s="48"/>
      <c r="M2289" s="48"/>
      <c r="N2289" s="48"/>
      <c r="O2289" s="48"/>
      <c r="P2289" s="48"/>
      <c r="Q2289" s="48"/>
      <c r="R2289" s="48"/>
      <c r="S2289" s="48"/>
      <c r="T2289" s="48"/>
      <c r="U2289" s="48"/>
      <c r="V2289" s="48"/>
      <c r="W2289" s="48"/>
      <c r="X2289" s="48"/>
      <c r="Y2289" s="48"/>
      <c r="Z2289" s="48"/>
      <c r="AA2289" s="48"/>
      <c r="AB2289" s="48"/>
      <c r="AC2289" s="48"/>
    </row>
    <row r="2290" spans="1:29">
      <c r="A2290" s="48"/>
      <c r="B2290" s="48"/>
      <c r="C2290" s="48"/>
      <c r="D2290" s="48"/>
      <c r="E2290" s="48"/>
      <c r="F2290" s="48"/>
      <c r="G2290" s="48"/>
      <c r="H2290" s="48"/>
      <c r="I2290" s="48"/>
      <c r="J2290" s="48"/>
      <c r="K2290" s="48"/>
      <c r="L2290" s="48"/>
      <c r="M2290" s="48"/>
      <c r="N2290" s="48"/>
      <c r="O2290" s="48"/>
      <c r="P2290" s="48"/>
      <c r="Q2290" s="48"/>
      <c r="R2290" s="48"/>
      <c r="S2290" s="48"/>
      <c r="T2290" s="48"/>
      <c r="U2290" s="48"/>
      <c r="V2290" s="48"/>
      <c r="W2290" s="48"/>
      <c r="X2290" s="48"/>
      <c r="Y2290" s="48"/>
      <c r="Z2290" s="48"/>
      <c r="AA2290" s="48"/>
      <c r="AB2290" s="48"/>
      <c r="AC2290" s="48"/>
    </row>
    <row r="2291" spans="1:29">
      <c r="A2291" s="48"/>
      <c r="B2291" s="48"/>
      <c r="C2291" s="48"/>
      <c r="D2291" s="48"/>
      <c r="E2291" s="48"/>
      <c r="F2291" s="48"/>
      <c r="G2291" s="48"/>
      <c r="H2291" s="48"/>
      <c r="I2291" s="48"/>
      <c r="J2291" s="48"/>
      <c r="K2291" s="48"/>
      <c r="L2291" s="48"/>
      <c r="M2291" s="48"/>
      <c r="N2291" s="48"/>
      <c r="O2291" s="48"/>
      <c r="P2291" s="48"/>
      <c r="Q2291" s="48"/>
      <c r="R2291" s="48"/>
      <c r="S2291" s="48"/>
      <c r="T2291" s="48"/>
      <c r="U2291" s="48"/>
      <c r="V2291" s="48"/>
      <c r="W2291" s="48"/>
      <c r="X2291" s="48"/>
      <c r="Y2291" s="48"/>
      <c r="Z2291" s="48"/>
      <c r="AA2291" s="48"/>
      <c r="AB2291" s="48"/>
      <c r="AC2291" s="48"/>
    </row>
    <row r="2292" spans="1:29">
      <c r="A2292" s="48"/>
      <c r="B2292" s="48"/>
      <c r="C2292" s="48"/>
      <c r="D2292" s="48"/>
      <c r="E2292" s="48"/>
      <c r="F2292" s="48"/>
      <c r="G2292" s="48"/>
      <c r="H2292" s="48"/>
      <c r="I2292" s="48"/>
      <c r="J2292" s="48"/>
      <c r="K2292" s="48"/>
      <c r="L2292" s="48"/>
      <c r="M2292" s="48"/>
      <c r="N2292" s="48"/>
      <c r="O2292" s="48"/>
      <c r="P2292" s="48"/>
      <c r="Q2292" s="48"/>
      <c r="R2292" s="48"/>
      <c r="S2292" s="48"/>
      <c r="T2292" s="48"/>
      <c r="U2292" s="48"/>
      <c r="V2292" s="48"/>
      <c r="W2292" s="48"/>
      <c r="X2292" s="48"/>
      <c r="Y2292" s="48"/>
      <c r="Z2292" s="48"/>
      <c r="AA2292" s="48"/>
      <c r="AB2292" s="48"/>
      <c r="AC2292" s="48"/>
    </row>
    <row r="2293" spans="1:29">
      <c r="A2293" s="48"/>
      <c r="B2293" s="48"/>
      <c r="C2293" s="48"/>
      <c r="D2293" s="48"/>
      <c r="E2293" s="48"/>
      <c r="F2293" s="48"/>
      <c r="G2293" s="48"/>
      <c r="H2293" s="48"/>
      <c r="I2293" s="48"/>
      <c r="J2293" s="48"/>
      <c r="K2293" s="48"/>
      <c r="L2293" s="48"/>
      <c r="M2293" s="48"/>
      <c r="N2293" s="48"/>
      <c r="O2293" s="48"/>
      <c r="P2293" s="48"/>
      <c r="Q2293" s="48"/>
      <c r="R2293" s="48"/>
      <c r="S2293" s="48"/>
      <c r="T2293" s="48"/>
      <c r="U2293" s="48"/>
      <c r="V2293" s="48"/>
      <c r="W2293" s="48"/>
      <c r="X2293" s="48"/>
      <c r="Y2293" s="48"/>
      <c r="Z2293" s="48"/>
      <c r="AA2293" s="48"/>
      <c r="AB2293" s="48"/>
      <c r="AC2293" s="48"/>
    </row>
    <row r="2294" spans="1:29">
      <c r="A2294" s="48"/>
      <c r="B2294" s="48"/>
      <c r="C2294" s="48"/>
      <c r="D2294" s="48"/>
      <c r="E2294" s="48"/>
      <c r="F2294" s="48"/>
      <c r="G2294" s="48"/>
      <c r="H2294" s="48"/>
      <c r="I2294" s="48"/>
      <c r="J2294" s="48"/>
      <c r="K2294" s="48"/>
      <c r="L2294" s="48"/>
      <c r="M2294" s="48"/>
      <c r="N2294" s="48"/>
      <c r="O2294" s="48"/>
      <c r="P2294" s="48"/>
      <c r="Q2294" s="48"/>
      <c r="R2294" s="48"/>
      <c r="S2294" s="48"/>
      <c r="T2294" s="48"/>
      <c r="U2294" s="48"/>
      <c r="V2294" s="48"/>
      <c r="W2294" s="48"/>
      <c r="X2294" s="48"/>
      <c r="Y2294" s="48"/>
      <c r="Z2294" s="48"/>
      <c r="AA2294" s="48"/>
      <c r="AB2294" s="48"/>
      <c r="AC2294" s="48"/>
    </row>
    <row r="2295" spans="1:29">
      <c r="A2295" s="48"/>
      <c r="B2295" s="48"/>
      <c r="C2295" s="48"/>
      <c r="D2295" s="48"/>
      <c r="E2295" s="48"/>
      <c r="F2295" s="48"/>
      <c r="G2295" s="48"/>
      <c r="H2295" s="48"/>
      <c r="I2295" s="48"/>
      <c r="J2295" s="48"/>
      <c r="K2295" s="48"/>
      <c r="L2295" s="48"/>
      <c r="M2295" s="48"/>
      <c r="N2295" s="48"/>
      <c r="O2295" s="48"/>
      <c r="P2295" s="48"/>
      <c r="Q2295" s="48"/>
      <c r="R2295" s="48"/>
      <c r="S2295" s="48"/>
      <c r="T2295" s="48"/>
      <c r="U2295" s="48"/>
      <c r="V2295" s="48"/>
      <c r="W2295" s="48"/>
      <c r="X2295" s="48"/>
      <c r="Y2295" s="48"/>
      <c r="Z2295" s="48"/>
      <c r="AA2295" s="48"/>
      <c r="AB2295" s="48"/>
      <c r="AC2295" s="48"/>
    </row>
    <row r="2296" spans="1:29">
      <c r="A2296" s="48"/>
      <c r="B2296" s="48"/>
      <c r="C2296" s="48"/>
      <c r="D2296" s="48"/>
      <c r="E2296" s="48"/>
      <c r="F2296" s="48"/>
      <c r="G2296" s="48"/>
      <c r="H2296" s="48"/>
      <c r="I2296" s="48"/>
      <c r="J2296" s="48"/>
      <c r="K2296" s="48"/>
      <c r="L2296" s="48"/>
      <c r="M2296" s="48"/>
      <c r="N2296" s="48"/>
      <c r="O2296" s="48"/>
      <c r="P2296" s="48"/>
      <c r="Q2296" s="48"/>
      <c r="R2296" s="48"/>
      <c r="S2296" s="48"/>
      <c r="T2296" s="48"/>
      <c r="U2296" s="48"/>
      <c r="V2296" s="48"/>
      <c r="W2296" s="48"/>
      <c r="X2296" s="48"/>
      <c r="Y2296" s="48"/>
      <c r="Z2296" s="48"/>
      <c r="AA2296" s="48"/>
      <c r="AB2296" s="48"/>
      <c r="AC2296" s="48"/>
    </row>
    <row r="2297" spans="1:29">
      <c r="A2297" s="48"/>
      <c r="B2297" s="48"/>
      <c r="C2297" s="48"/>
      <c r="D2297" s="48"/>
      <c r="E2297" s="48"/>
      <c r="F2297" s="48"/>
      <c r="G2297" s="48"/>
      <c r="H2297" s="48"/>
      <c r="I2297" s="48"/>
      <c r="J2297" s="48"/>
      <c r="K2297" s="48"/>
      <c r="L2297" s="48"/>
      <c r="M2297" s="48"/>
      <c r="N2297" s="48"/>
      <c r="O2297" s="48"/>
      <c r="P2297" s="48"/>
      <c r="Q2297" s="48"/>
      <c r="R2297" s="48"/>
      <c r="S2297" s="48"/>
      <c r="T2297" s="48"/>
      <c r="U2297" s="48"/>
      <c r="V2297" s="48"/>
      <c r="W2297" s="48"/>
      <c r="X2297" s="48"/>
      <c r="Y2297" s="48"/>
      <c r="Z2297" s="48"/>
      <c r="AA2297" s="48"/>
      <c r="AB2297" s="48"/>
      <c r="AC2297" s="48"/>
    </row>
    <row r="2298" spans="1:29">
      <c r="A2298" s="48"/>
      <c r="B2298" s="48"/>
      <c r="C2298" s="48"/>
      <c r="D2298" s="48"/>
      <c r="E2298" s="48"/>
      <c r="F2298" s="48"/>
      <c r="G2298" s="48"/>
      <c r="H2298" s="48"/>
      <c r="I2298" s="48"/>
      <c r="J2298" s="48"/>
      <c r="K2298" s="48"/>
      <c r="L2298" s="48"/>
      <c r="M2298" s="48"/>
      <c r="N2298" s="48"/>
      <c r="O2298" s="48"/>
      <c r="P2298" s="48"/>
      <c r="Q2298" s="48"/>
      <c r="R2298" s="48"/>
      <c r="S2298" s="48"/>
      <c r="T2298" s="48"/>
      <c r="U2298" s="48"/>
      <c r="V2298" s="48"/>
      <c r="W2298" s="48"/>
      <c r="X2298" s="48"/>
      <c r="Y2298" s="48"/>
      <c r="Z2298" s="48"/>
      <c r="AA2298" s="48"/>
      <c r="AB2298" s="48"/>
      <c r="AC2298" s="48"/>
    </row>
    <row r="2299" spans="1:29">
      <c r="A2299" s="48"/>
      <c r="B2299" s="48"/>
      <c r="C2299" s="48"/>
      <c r="D2299" s="48"/>
      <c r="E2299" s="48"/>
      <c r="F2299" s="48"/>
      <c r="G2299" s="48"/>
      <c r="H2299" s="48"/>
      <c r="I2299" s="48"/>
      <c r="J2299" s="48"/>
      <c r="K2299" s="48"/>
      <c r="L2299" s="48"/>
      <c r="M2299" s="48"/>
      <c r="N2299" s="48"/>
      <c r="O2299" s="48"/>
      <c r="P2299" s="48"/>
      <c r="Q2299" s="48"/>
      <c r="R2299" s="48"/>
      <c r="S2299" s="48"/>
      <c r="T2299" s="48"/>
      <c r="U2299" s="48"/>
      <c r="V2299" s="48"/>
      <c r="W2299" s="48"/>
      <c r="X2299" s="48"/>
      <c r="Y2299" s="48"/>
      <c r="Z2299" s="48"/>
      <c r="AA2299" s="48"/>
      <c r="AB2299" s="48"/>
      <c r="AC2299" s="48"/>
    </row>
    <row r="2300" spans="1:29">
      <c r="A2300" s="48"/>
      <c r="B2300" s="48"/>
      <c r="C2300" s="48"/>
      <c r="D2300" s="48"/>
      <c r="E2300" s="48"/>
      <c r="F2300" s="48"/>
      <c r="G2300" s="48"/>
      <c r="H2300" s="48"/>
      <c r="I2300" s="48"/>
      <c r="J2300" s="48"/>
      <c r="K2300" s="48"/>
      <c r="L2300" s="48"/>
      <c r="M2300" s="48"/>
      <c r="N2300" s="48"/>
      <c r="O2300" s="48"/>
      <c r="P2300" s="48"/>
      <c r="Q2300" s="48"/>
      <c r="R2300" s="48"/>
      <c r="S2300" s="48"/>
      <c r="T2300" s="48"/>
      <c r="U2300" s="48"/>
      <c r="V2300" s="48"/>
      <c r="W2300" s="48"/>
      <c r="X2300" s="48"/>
      <c r="Y2300" s="48"/>
      <c r="Z2300" s="48"/>
      <c r="AA2300" s="48"/>
      <c r="AB2300" s="48"/>
      <c r="AC2300" s="48"/>
    </row>
    <row r="2301" spans="1:29">
      <c r="A2301" s="48"/>
      <c r="B2301" s="48"/>
      <c r="C2301" s="48"/>
      <c r="D2301" s="48"/>
      <c r="E2301" s="48"/>
      <c r="F2301" s="48"/>
      <c r="G2301" s="48"/>
      <c r="H2301" s="48"/>
      <c r="I2301" s="48"/>
      <c r="J2301" s="48"/>
      <c r="K2301" s="48"/>
      <c r="L2301" s="48"/>
      <c r="M2301" s="48"/>
      <c r="N2301" s="48"/>
      <c r="O2301" s="48"/>
      <c r="P2301" s="48"/>
      <c r="Q2301" s="48"/>
      <c r="R2301" s="48"/>
      <c r="S2301" s="48"/>
      <c r="T2301" s="48"/>
      <c r="U2301" s="48"/>
      <c r="V2301" s="48"/>
      <c r="W2301" s="48"/>
      <c r="X2301" s="48"/>
      <c r="Y2301" s="48"/>
      <c r="Z2301" s="48"/>
      <c r="AA2301" s="48"/>
      <c r="AB2301" s="48"/>
      <c r="AC2301" s="48"/>
    </row>
    <row r="2302" spans="1:29">
      <c r="A2302" s="48"/>
      <c r="B2302" s="48"/>
      <c r="C2302" s="48"/>
      <c r="D2302" s="48"/>
      <c r="E2302" s="48"/>
      <c r="F2302" s="48"/>
      <c r="G2302" s="48"/>
      <c r="H2302" s="48"/>
      <c r="I2302" s="48"/>
      <c r="J2302" s="48"/>
      <c r="K2302" s="48"/>
      <c r="L2302" s="48"/>
      <c r="M2302" s="48"/>
      <c r="N2302" s="48"/>
      <c r="O2302" s="48"/>
      <c r="P2302" s="48"/>
      <c r="Q2302" s="48"/>
      <c r="R2302" s="48"/>
      <c r="S2302" s="48"/>
      <c r="T2302" s="48"/>
      <c r="U2302" s="48"/>
      <c r="V2302" s="48"/>
      <c r="W2302" s="48"/>
      <c r="X2302" s="48"/>
      <c r="Y2302" s="48"/>
      <c r="Z2302" s="48"/>
      <c r="AA2302" s="48"/>
      <c r="AB2302" s="48"/>
      <c r="AC2302" s="48"/>
    </row>
    <row r="2303" spans="1:29">
      <c r="A2303" s="48"/>
      <c r="B2303" s="48"/>
      <c r="C2303" s="48"/>
      <c r="D2303" s="48"/>
      <c r="E2303" s="48"/>
      <c r="F2303" s="48"/>
      <c r="G2303" s="48"/>
      <c r="H2303" s="48"/>
      <c r="I2303" s="48"/>
      <c r="J2303" s="48"/>
      <c r="K2303" s="48"/>
      <c r="L2303" s="48"/>
      <c r="M2303" s="48"/>
      <c r="N2303" s="48"/>
      <c r="O2303" s="48"/>
      <c r="P2303" s="48"/>
      <c r="Q2303" s="48"/>
      <c r="R2303" s="48"/>
      <c r="S2303" s="48"/>
      <c r="T2303" s="48"/>
      <c r="U2303" s="48"/>
      <c r="V2303" s="48"/>
      <c r="W2303" s="48"/>
      <c r="X2303" s="48"/>
      <c r="Y2303" s="48"/>
      <c r="Z2303" s="48"/>
      <c r="AA2303" s="48"/>
      <c r="AB2303" s="48"/>
      <c r="AC2303" s="48"/>
    </row>
    <row r="2304" spans="1:29">
      <c r="A2304" s="48"/>
      <c r="B2304" s="48"/>
      <c r="C2304" s="48"/>
      <c r="D2304" s="48"/>
      <c r="E2304" s="48"/>
      <c r="F2304" s="48"/>
      <c r="G2304" s="48"/>
      <c r="H2304" s="48"/>
      <c r="I2304" s="48"/>
      <c r="J2304" s="48"/>
      <c r="K2304" s="48"/>
      <c r="L2304" s="48"/>
      <c r="M2304" s="48"/>
      <c r="N2304" s="48"/>
      <c r="O2304" s="48"/>
      <c r="P2304" s="48"/>
      <c r="Q2304" s="48"/>
      <c r="R2304" s="48"/>
      <c r="S2304" s="48"/>
      <c r="T2304" s="48"/>
      <c r="U2304" s="48"/>
      <c r="V2304" s="48"/>
      <c r="W2304" s="48"/>
      <c r="X2304" s="48"/>
      <c r="Y2304" s="48"/>
      <c r="Z2304" s="48"/>
      <c r="AA2304" s="48"/>
      <c r="AB2304" s="48"/>
      <c r="AC2304" s="48"/>
    </row>
    <row r="2305" spans="1:29">
      <c r="A2305" s="48"/>
      <c r="B2305" s="48"/>
      <c r="C2305" s="48"/>
      <c r="D2305" s="48"/>
      <c r="E2305" s="48"/>
      <c r="F2305" s="48"/>
      <c r="G2305" s="48"/>
      <c r="H2305" s="48"/>
      <c r="I2305" s="48"/>
      <c r="J2305" s="48"/>
      <c r="K2305" s="48"/>
      <c r="L2305" s="48"/>
      <c r="M2305" s="48"/>
      <c r="N2305" s="48"/>
      <c r="O2305" s="48"/>
      <c r="P2305" s="48"/>
      <c r="Q2305" s="48"/>
      <c r="R2305" s="48"/>
      <c r="S2305" s="48"/>
      <c r="T2305" s="48"/>
      <c r="U2305" s="48"/>
      <c r="V2305" s="48"/>
      <c r="W2305" s="48"/>
      <c r="X2305" s="48"/>
      <c r="Y2305" s="48"/>
      <c r="Z2305" s="48"/>
      <c r="AA2305" s="48"/>
      <c r="AB2305" s="48"/>
      <c r="AC2305" s="48"/>
    </row>
    <row r="2306" spans="1:29">
      <c r="A2306" s="48"/>
      <c r="B2306" s="48"/>
      <c r="C2306" s="48"/>
      <c r="D2306" s="48"/>
      <c r="E2306" s="48"/>
      <c r="F2306" s="48"/>
      <c r="G2306" s="48"/>
      <c r="H2306" s="48"/>
      <c r="I2306" s="48"/>
      <c r="J2306" s="48"/>
      <c r="K2306" s="48"/>
      <c r="L2306" s="48"/>
      <c r="M2306" s="48"/>
      <c r="N2306" s="48"/>
      <c r="O2306" s="48"/>
      <c r="P2306" s="48"/>
      <c r="Q2306" s="48"/>
      <c r="R2306" s="48"/>
      <c r="S2306" s="48"/>
      <c r="T2306" s="48"/>
      <c r="U2306" s="48"/>
      <c r="V2306" s="48"/>
      <c r="W2306" s="48"/>
      <c r="X2306" s="48"/>
      <c r="Y2306" s="48"/>
      <c r="Z2306" s="48"/>
      <c r="AA2306" s="48"/>
      <c r="AB2306" s="48"/>
      <c r="AC2306" s="48"/>
    </row>
    <row r="2307" spans="1:29">
      <c r="A2307" s="48"/>
      <c r="B2307" s="48"/>
      <c r="C2307" s="48"/>
      <c r="D2307" s="48"/>
      <c r="E2307" s="48"/>
      <c r="F2307" s="48"/>
      <c r="G2307" s="48"/>
      <c r="H2307" s="48"/>
      <c r="I2307" s="48"/>
      <c r="J2307" s="48"/>
      <c r="K2307" s="48"/>
      <c r="L2307" s="48"/>
      <c r="M2307" s="48"/>
      <c r="N2307" s="48"/>
      <c r="O2307" s="48"/>
      <c r="P2307" s="48"/>
      <c r="Q2307" s="48"/>
      <c r="R2307" s="48"/>
      <c r="S2307" s="48"/>
      <c r="T2307" s="48"/>
      <c r="U2307" s="48"/>
      <c r="V2307" s="48"/>
      <c r="W2307" s="48"/>
      <c r="X2307" s="48"/>
      <c r="Y2307" s="48"/>
      <c r="Z2307" s="48"/>
      <c r="AA2307" s="48"/>
      <c r="AB2307" s="48"/>
      <c r="AC2307" s="48"/>
    </row>
    <row r="2308" spans="1:29">
      <c r="A2308" s="48"/>
      <c r="B2308" s="48"/>
      <c r="C2308" s="48"/>
      <c r="D2308" s="48"/>
      <c r="E2308" s="48"/>
      <c r="F2308" s="48"/>
      <c r="G2308" s="48"/>
      <c r="H2308" s="48"/>
      <c r="I2308" s="48"/>
      <c r="J2308" s="48"/>
      <c r="K2308" s="48"/>
      <c r="L2308" s="48"/>
      <c r="M2308" s="48"/>
      <c r="N2308" s="48"/>
      <c r="O2308" s="48"/>
      <c r="P2308" s="48"/>
      <c r="Q2308" s="48"/>
      <c r="R2308" s="48"/>
      <c r="S2308" s="48"/>
      <c r="T2308" s="48"/>
      <c r="U2308" s="48"/>
      <c r="V2308" s="48"/>
      <c r="W2308" s="48"/>
      <c r="X2308" s="48"/>
      <c r="Y2308" s="48"/>
      <c r="Z2308" s="48"/>
      <c r="AA2308" s="48"/>
      <c r="AB2308" s="48"/>
      <c r="AC2308" s="48"/>
    </row>
    <row r="2309" spans="1:29">
      <c r="A2309" s="48"/>
      <c r="B2309" s="48"/>
      <c r="C2309" s="48"/>
      <c r="D2309" s="48"/>
      <c r="E2309" s="48"/>
      <c r="F2309" s="48"/>
      <c r="G2309" s="48"/>
      <c r="H2309" s="48"/>
      <c r="I2309" s="48"/>
      <c r="J2309" s="48"/>
      <c r="K2309" s="48"/>
      <c r="L2309" s="48"/>
      <c r="M2309" s="48"/>
      <c r="N2309" s="48"/>
      <c r="O2309" s="48"/>
      <c r="P2309" s="48"/>
      <c r="Q2309" s="48"/>
      <c r="R2309" s="48"/>
      <c r="S2309" s="48"/>
      <c r="T2309" s="48"/>
      <c r="U2309" s="48"/>
      <c r="V2309" s="48"/>
      <c r="W2309" s="48"/>
      <c r="X2309" s="48"/>
      <c r="Y2309" s="48"/>
      <c r="Z2309" s="48"/>
      <c r="AA2309" s="48"/>
      <c r="AB2309" s="48"/>
      <c r="AC2309" s="48"/>
    </row>
    <row r="2310" spans="1:29">
      <c r="A2310" s="48"/>
      <c r="B2310" s="48"/>
      <c r="C2310" s="48"/>
      <c r="D2310" s="48"/>
      <c r="E2310" s="48"/>
      <c r="F2310" s="48"/>
      <c r="G2310" s="48"/>
      <c r="H2310" s="48"/>
      <c r="I2310" s="48"/>
      <c r="J2310" s="48"/>
      <c r="K2310" s="48"/>
      <c r="L2310" s="48"/>
      <c r="M2310" s="48"/>
      <c r="N2310" s="48"/>
      <c r="O2310" s="48"/>
      <c r="P2310" s="48"/>
      <c r="Q2310" s="48"/>
      <c r="R2310" s="48"/>
      <c r="S2310" s="48"/>
      <c r="T2310" s="48"/>
      <c r="U2310" s="48"/>
      <c r="V2310" s="48"/>
      <c r="W2310" s="48"/>
      <c r="X2310" s="48"/>
      <c r="Y2310" s="48"/>
      <c r="Z2310" s="48"/>
      <c r="AA2310" s="48"/>
      <c r="AB2310" s="48"/>
      <c r="AC2310" s="48"/>
    </row>
    <row r="2311" spans="1:29">
      <c r="A2311" s="48"/>
      <c r="B2311" s="48"/>
      <c r="C2311" s="48"/>
      <c r="D2311" s="48"/>
      <c r="E2311" s="48"/>
      <c r="F2311" s="48"/>
      <c r="G2311" s="48"/>
      <c r="H2311" s="48"/>
      <c r="I2311" s="48"/>
      <c r="J2311" s="48"/>
      <c r="K2311" s="48"/>
      <c r="L2311" s="48"/>
      <c r="M2311" s="48"/>
      <c r="N2311" s="48"/>
      <c r="O2311" s="48"/>
      <c r="P2311" s="48"/>
      <c r="Q2311" s="48"/>
      <c r="R2311" s="48"/>
      <c r="S2311" s="48"/>
      <c r="T2311" s="48"/>
      <c r="U2311" s="48"/>
      <c r="V2311" s="48"/>
      <c r="W2311" s="48"/>
      <c r="X2311" s="48"/>
      <c r="Y2311" s="48"/>
      <c r="Z2311" s="48"/>
      <c r="AA2311" s="48"/>
      <c r="AB2311" s="48"/>
      <c r="AC2311" s="48"/>
    </row>
    <row r="2312" spans="1:29">
      <c r="A2312" s="48"/>
      <c r="B2312" s="48"/>
      <c r="C2312" s="48"/>
      <c r="D2312" s="48"/>
      <c r="E2312" s="48"/>
      <c r="F2312" s="48"/>
      <c r="G2312" s="48"/>
      <c r="H2312" s="48"/>
      <c r="I2312" s="48"/>
      <c r="J2312" s="48"/>
      <c r="K2312" s="48"/>
      <c r="L2312" s="48"/>
      <c r="M2312" s="48"/>
      <c r="N2312" s="48"/>
      <c r="O2312" s="48"/>
      <c r="P2312" s="48"/>
      <c r="Q2312" s="48"/>
      <c r="R2312" s="48"/>
      <c r="S2312" s="48"/>
      <c r="T2312" s="48"/>
      <c r="U2312" s="48"/>
      <c r="V2312" s="48"/>
      <c r="W2312" s="48"/>
      <c r="X2312" s="48"/>
      <c r="Y2312" s="48"/>
      <c r="Z2312" s="48"/>
      <c r="AA2312" s="48"/>
      <c r="AB2312" s="48"/>
      <c r="AC2312" s="48"/>
    </row>
    <row r="2313" spans="1:29">
      <c r="A2313" s="48"/>
      <c r="B2313" s="48"/>
      <c r="C2313" s="48"/>
      <c r="D2313" s="48"/>
      <c r="E2313" s="48"/>
      <c r="F2313" s="48"/>
      <c r="G2313" s="48"/>
      <c r="H2313" s="48"/>
      <c r="I2313" s="48"/>
      <c r="J2313" s="48"/>
      <c r="K2313" s="48"/>
      <c r="L2313" s="48"/>
      <c r="M2313" s="48"/>
      <c r="N2313" s="48"/>
      <c r="O2313" s="48"/>
      <c r="P2313" s="48"/>
      <c r="Q2313" s="48"/>
      <c r="R2313" s="48"/>
      <c r="S2313" s="48"/>
      <c r="T2313" s="48"/>
      <c r="U2313" s="48"/>
      <c r="V2313" s="48"/>
      <c r="W2313" s="48"/>
      <c r="X2313" s="48"/>
      <c r="Y2313" s="48"/>
      <c r="Z2313" s="48"/>
      <c r="AA2313" s="48"/>
      <c r="AB2313" s="48"/>
      <c r="AC2313" s="48"/>
    </row>
    <row r="2314" spans="1:29">
      <c r="A2314" s="48"/>
      <c r="B2314" s="48"/>
      <c r="C2314" s="48"/>
      <c r="D2314" s="48"/>
      <c r="E2314" s="48"/>
      <c r="F2314" s="48"/>
      <c r="G2314" s="48"/>
      <c r="H2314" s="48"/>
      <c r="I2314" s="48"/>
      <c r="J2314" s="48"/>
      <c r="K2314" s="48"/>
      <c r="L2314" s="48"/>
      <c r="M2314" s="48"/>
      <c r="N2314" s="48"/>
      <c r="O2314" s="48"/>
      <c r="P2314" s="48"/>
      <c r="Q2314" s="48"/>
      <c r="R2314" s="48"/>
      <c r="S2314" s="48"/>
      <c r="T2314" s="48"/>
      <c r="U2314" s="48"/>
      <c r="V2314" s="48"/>
      <c r="W2314" s="48"/>
      <c r="X2314" s="48"/>
      <c r="Y2314" s="48"/>
      <c r="Z2314" s="48"/>
      <c r="AA2314" s="48"/>
      <c r="AB2314" s="48"/>
      <c r="AC2314" s="48"/>
    </row>
    <row r="2315" spans="1:29">
      <c r="A2315" s="48"/>
      <c r="B2315" s="48"/>
      <c r="C2315" s="48"/>
      <c r="D2315" s="48"/>
      <c r="E2315" s="48"/>
      <c r="F2315" s="48"/>
      <c r="G2315" s="48"/>
      <c r="H2315" s="48"/>
      <c r="I2315" s="48"/>
      <c r="J2315" s="48"/>
      <c r="K2315" s="48"/>
      <c r="L2315" s="48"/>
      <c r="M2315" s="48"/>
      <c r="N2315" s="48"/>
      <c r="O2315" s="48"/>
      <c r="P2315" s="48"/>
      <c r="Q2315" s="48"/>
      <c r="R2315" s="48"/>
      <c r="S2315" s="48"/>
      <c r="T2315" s="48"/>
      <c r="U2315" s="48"/>
      <c r="V2315" s="48"/>
      <c r="W2315" s="48"/>
      <c r="X2315" s="48"/>
      <c r="Y2315" s="48"/>
      <c r="Z2315" s="48"/>
      <c r="AA2315" s="48"/>
      <c r="AB2315" s="48"/>
      <c r="AC2315" s="48"/>
    </row>
    <row r="2316" spans="1:29">
      <c r="A2316" s="48"/>
      <c r="B2316" s="48"/>
      <c r="C2316" s="48"/>
      <c r="D2316" s="48"/>
      <c r="E2316" s="48"/>
      <c r="F2316" s="48"/>
      <c r="G2316" s="48"/>
      <c r="H2316" s="48"/>
      <c r="I2316" s="48"/>
      <c r="J2316" s="48"/>
      <c r="K2316" s="48"/>
      <c r="L2316" s="48"/>
      <c r="M2316" s="48"/>
      <c r="N2316" s="48"/>
      <c r="O2316" s="48"/>
      <c r="P2316" s="48"/>
      <c r="Q2316" s="48"/>
      <c r="R2316" s="48"/>
      <c r="S2316" s="48"/>
      <c r="T2316" s="48"/>
      <c r="U2316" s="48"/>
      <c r="V2316" s="48"/>
      <c r="W2316" s="48"/>
      <c r="X2316" s="48"/>
      <c r="Y2316" s="48"/>
      <c r="Z2316" s="48"/>
      <c r="AA2316" s="48"/>
      <c r="AB2316" s="48"/>
      <c r="AC2316" s="48"/>
    </row>
    <row r="2317" spans="1:29">
      <c r="A2317" s="48"/>
      <c r="B2317" s="48"/>
      <c r="C2317" s="48"/>
      <c r="D2317" s="48"/>
      <c r="E2317" s="48"/>
      <c r="F2317" s="48"/>
      <c r="G2317" s="48"/>
      <c r="H2317" s="48"/>
      <c r="I2317" s="48"/>
      <c r="J2317" s="48"/>
      <c r="K2317" s="48"/>
      <c r="L2317" s="48"/>
      <c r="M2317" s="48"/>
      <c r="N2317" s="48"/>
      <c r="O2317" s="48"/>
      <c r="P2317" s="48"/>
      <c r="Q2317" s="48"/>
      <c r="R2317" s="48"/>
      <c r="S2317" s="48"/>
      <c r="T2317" s="48"/>
      <c r="U2317" s="48"/>
      <c r="V2317" s="48"/>
      <c r="W2317" s="48"/>
      <c r="X2317" s="48"/>
      <c r="Y2317" s="48"/>
      <c r="Z2317" s="48"/>
      <c r="AA2317" s="48"/>
      <c r="AB2317" s="48"/>
      <c r="AC2317" s="48"/>
    </row>
    <row r="2318" spans="1:29">
      <c r="A2318" s="48"/>
      <c r="B2318" s="48"/>
      <c r="C2318" s="48"/>
      <c r="D2318" s="48"/>
      <c r="E2318" s="48"/>
      <c r="F2318" s="48"/>
      <c r="G2318" s="48"/>
      <c r="H2318" s="48"/>
      <c r="I2318" s="48"/>
      <c r="J2318" s="48"/>
      <c r="K2318" s="48"/>
      <c r="L2318" s="48"/>
      <c r="M2318" s="48"/>
      <c r="N2318" s="48"/>
      <c r="O2318" s="48"/>
      <c r="P2318" s="48"/>
      <c r="Q2318" s="48"/>
      <c r="R2318" s="48"/>
      <c r="S2318" s="48"/>
      <c r="T2318" s="48"/>
      <c r="U2318" s="48"/>
      <c r="V2318" s="48"/>
      <c r="W2318" s="48"/>
      <c r="X2318" s="48"/>
      <c r="Y2318" s="48"/>
      <c r="Z2318" s="48"/>
      <c r="AA2318" s="48"/>
      <c r="AB2318" s="48"/>
      <c r="AC2318" s="48"/>
    </row>
    <row r="2319" spans="1:29">
      <c r="A2319" s="48"/>
      <c r="B2319" s="48"/>
      <c r="C2319" s="48"/>
      <c r="D2319" s="48"/>
      <c r="E2319" s="48"/>
      <c r="F2319" s="48"/>
      <c r="G2319" s="48"/>
      <c r="H2319" s="48"/>
      <c r="I2319" s="48"/>
      <c r="J2319" s="48"/>
      <c r="K2319" s="48"/>
      <c r="L2319" s="48"/>
      <c r="M2319" s="48"/>
      <c r="N2319" s="48"/>
      <c r="O2319" s="48"/>
      <c r="P2319" s="48"/>
      <c r="Q2319" s="48"/>
      <c r="R2319" s="48"/>
      <c r="S2319" s="48"/>
      <c r="T2319" s="48"/>
      <c r="U2319" s="48"/>
      <c r="V2319" s="48"/>
      <c r="W2319" s="48"/>
      <c r="X2319" s="48"/>
      <c r="Y2319" s="48"/>
      <c r="Z2319" s="48"/>
      <c r="AA2319" s="48"/>
      <c r="AB2319" s="48"/>
      <c r="AC2319" s="48"/>
    </row>
    <row r="2320" spans="1:29">
      <c r="A2320" s="48"/>
      <c r="B2320" s="48"/>
      <c r="C2320" s="48"/>
      <c r="D2320" s="48"/>
      <c r="E2320" s="48"/>
      <c r="F2320" s="48"/>
      <c r="G2320" s="48"/>
      <c r="H2320" s="48"/>
      <c r="I2320" s="48"/>
      <c r="J2320" s="48"/>
      <c r="K2320" s="48"/>
      <c r="L2320" s="48"/>
      <c r="M2320" s="48"/>
      <c r="N2320" s="48"/>
      <c r="O2320" s="48"/>
      <c r="P2320" s="48"/>
      <c r="Q2320" s="48"/>
      <c r="R2320" s="48"/>
      <c r="S2320" s="48"/>
      <c r="T2320" s="48"/>
      <c r="U2320" s="48"/>
      <c r="V2320" s="48"/>
      <c r="W2320" s="48"/>
      <c r="X2320" s="48"/>
      <c r="Y2320" s="48"/>
      <c r="Z2320" s="48"/>
      <c r="AA2320" s="48"/>
      <c r="AB2320" s="48"/>
      <c r="AC2320" s="48"/>
    </row>
    <row r="2321" spans="1:29">
      <c r="A2321" s="48"/>
      <c r="B2321" s="48"/>
      <c r="C2321" s="48"/>
      <c r="D2321" s="48"/>
      <c r="E2321" s="48"/>
      <c r="F2321" s="48"/>
      <c r="G2321" s="48"/>
      <c r="H2321" s="48"/>
      <c r="I2321" s="48"/>
      <c r="J2321" s="48"/>
      <c r="K2321" s="48"/>
      <c r="L2321" s="48"/>
      <c r="M2321" s="48"/>
      <c r="N2321" s="48"/>
      <c r="O2321" s="48"/>
      <c r="P2321" s="48"/>
      <c r="Q2321" s="48"/>
      <c r="R2321" s="48"/>
      <c r="S2321" s="48"/>
      <c r="T2321" s="48"/>
      <c r="U2321" s="48"/>
      <c r="V2321" s="48"/>
      <c r="W2321" s="48"/>
      <c r="X2321" s="48"/>
      <c r="Y2321" s="48"/>
      <c r="Z2321" s="48"/>
      <c r="AA2321" s="48"/>
      <c r="AB2321" s="48"/>
      <c r="AC2321" s="48"/>
    </row>
    <row r="2322" spans="1:29">
      <c r="A2322" s="48"/>
      <c r="B2322" s="48"/>
      <c r="C2322" s="48"/>
      <c r="D2322" s="48"/>
      <c r="E2322" s="48"/>
      <c r="F2322" s="48"/>
      <c r="G2322" s="48"/>
      <c r="H2322" s="48"/>
      <c r="I2322" s="48"/>
      <c r="J2322" s="48"/>
      <c r="K2322" s="48"/>
      <c r="L2322" s="48"/>
      <c r="M2322" s="48"/>
      <c r="N2322" s="48"/>
      <c r="O2322" s="48"/>
      <c r="P2322" s="48"/>
      <c r="Q2322" s="48"/>
      <c r="R2322" s="48"/>
      <c r="S2322" s="48"/>
      <c r="T2322" s="48"/>
      <c r="U2322" s="48"/>
      <c r="V2322" s="48"/>
      <c r="W2322" s="48"/>
      <c r="X2322" s="48"/>
      <c r="Y2322" s="48"/>
      <c r="Z2322" s="48"/>
      <c r="AA2322" s="48"/>
      <c r="AB2322" s="48"/>
      <c r="AC2322" s="48"/>
    </row>
    <row r="2323" spans="1:29">
      <c r="A2323" s="48"/>
      <c r="B2323" s="48"/>
      <c r="C2323" s="48"/>
      <c r="D2323" s="48"/>
      <c r="E2323" s="48"/>
      <c r="F2323" s="48"/>
      <c r="G2323" s="48"/>
      <c r="H2323" s="48"/>
      <c r="I2323" s="48"/>
      <c r="J2323" s="48"/>
      <c r="K2323" s="48"/>
      <c r="L2323" s="48"/>
      <c r="M2323" s="48"/>
      <c r="N2323" s="48"/>
      <c r="O2323" s="48"/>
      <c r="P2323" s="48"/>
      <c r="Q2323" s="48"/>
      <c r="R2323" s="48"/>
      <c r="S2323" s="48"/>
      <c r="T2323" s="48"/>
      <c r="U2323" s="48"/>
      <c r="V2323" s="48"/>
      <c r="W2323" s="48"/>
      <c r="X2323" s="48"/>
      <c r="Y2323" s="48"/>
      <c r="Z2323" s="48"/>
      <c r="AA2323" s="48"/>
      <c r="AB2323" s="48"/>
      <c r="AC2323" s="48"/>
    </row>
    <row r="2324" spans="1:29">
      <c r="A2324" s="48"/>
      <c r="B2324" s="48"/>
      <c r="C2324" s="48"/>
      <c r="D2324" s="48"/>
      <c r="E2324" s="48"/>
      <c r="F2324" s="48"/>
      <c r="G2324" s="48"/>
      <c r="H2324" s="48"/>
      <c r="I2324" s="48"/>
      <c r="J2324" s="48"/>
      <c r="K2324" s="48"/>
      <c r="L2324" s="48"/>
      <c r="M2324" s="48"/>
      <c r="N2324" s="48"/>
      <c r="O2324" s="48"/>
      <c r="P2324" s="48"/>
      <c r="Q2324" s="48"/>
      <c r="R2324" s="48"/>
      <c r="S2324" s="48"/>
      <c r="T2324" s="48"/>
      <c r="U2324" s="48"/>
      <c r="V2324" s="48"/>
      <c r="W2324" s="48"/>
      <c r="X2324" s="48"/>
      <c r="Y2324" s="48"/>
      <c r="Z2324" s="48"/>
      <c r="AA2324" s="48"/>
      <c r="AB2324" s="48"/>
      <c r="AC2324" s="48"/>
    </row>
    <row r="2325" spans="1:29">
      <c r="A2325" s="48"/>
      <c r="B2325" s="48"/>
      <c r="C2325" s="48"/>
      <c r="D2325" s="48"/>
      <c r="E2325" s="48"/>
      <c r="F2325" s="48"/>
      <c r="G2325" s="48"/>
      <c r="H2325" s="48"/>
      <c r="I2325" s="48"/>
      <c r="J2325" s="48"/>
      <c r="K2325" s="48"/>
      <c r="L2325" s="48"/>
      <c r="M2325" s="48"/>
      <c r="N2325" s="48"/>
      <c r="O2325" s="48"/>
      <c r="P2325" s="48"/>
      <c r="Q2325" s="48"/>
      <c r="R2325" s="48"/>
      <c r="S2325" s="48"/>
      <c r="T2325" s="48"/>
      <c r="U2325" s="48"/>
      <c r="V2325" s="48"/>
      <c r="W2325" s="48"/>
      <c r="X2325" s="48"/>
      <c r="Y2325" s="48"/>
      <c r="Z2325" s="48"/>
      <c r="AA2325" s="48"/>
      <c r="AB2325" s="48"/>
      <c r="AC2325" s="48"/>
    </row>
    <row r="2326" spans="1:29">
      <c r="A2326" s="48"/>
      <c r="B2326" s="48"/>
      <c r="C2326" s="48"/>
      <c r="D2326" s="48"/>
      <c r="E2326" s="48"/>
      <c r="F2326" s="48"/>
      <c r="G2326" s="48"/>
      <c r="H2326" s="48"/>
      <c r="I2326" s="48"/>
      <c r="J2326" s="48"/>
      <c r="K2326" s="48"/>
      <c r="L2326" s="48"/>
      <c r="M2326" s="48"/>
      <c r="N2326" s="48"/>
      <c r="O2326" s="48"/>
      <c r="P2326" s="48"/>
      <c r="Q2326" s="48"/>
      <c r="R2326" s="48"/>
      <c r="S2326" s="48"/>
      <c r="T2326" s="48"/>
      <c r="U2326" s="48"/>
      <c r="V2326" s="48"/>
      <c r="W2326" s="48"/>
      <c r="X2326" s="48"/>
      <c r="Y2326" s="48"/>
      <c r="Z2326" s="48"/>
      <c r="AA2326" s="48"/>
      <c r="AB2326" s="48"/>
      <c r="AC2326" s="48"/>
    </row>
    <row r="2327" spans="1:29">
      <c r="A2327" s="48"/>
      <c r="B2327" s="48"/>
      <c r="C2327" s="48"/>
      <c r="D2327" s="48"/>
      <c r="E2327" s="48"/>
      <c r="F2327" s="48"/>
      <c r="G2327" s="48"/>
      <c r="H2327" s="48"/>
      <c r="I2327" s="48"/>
      <c r="J2327" s="48"/>
      <c r="K2327" s="48"/>
      <c r="L2327" s="48"/>
      <c r="M2327" s="48"/>
      <c r="N2327" s="48"/>
      <c r="O2327" s="48"/>
      <c r="P2327" s="48"/>
      <c r="Q2327" s="48"/>
      <c r="R2327" s="48"/>
      <c r="S2327" s="48"/>
      <c r="T2327" s="48"/>
      <c r="U2327" s="48"/>
      <c r="V2327" s="48"/>
      <c r="W2327" s="48"/>
      <c r="X2327" s="48"/>
      <c r="Y2327" s="48"/>
      <c r="Z2327" s="48"/>
      <c r="AA2327" s="48"/>
      <c r="AB2327" s="48"/>
      <c r="AC2327" s="48"/>
    </row>
    <row r="2328" spans="1:29">
      <c r="A2328" s="48"/>
      <c r="B2328" s="48"/>
      <c r="C2328" s="48"/>
      <c r="D2328" s="48"/>
      <c r="E2328" s="48"/>
      <c r="F2328" s="48"/>
      <c r="G2328" s="48"/>
      <c r="H2328" s="48"/>
      <c r="I2328" s="48"/>
      <c r="J2328" s="48"/>
      <c r="K2328" s="48"/>
      <c r="L2328" s="48"/>
      <c r="M2328" s="48"/>
      <c r="N2328" s="48"/>
      <c r="O2328" s="48"/>
      <c r="P2328" s="48"/>
      <c r="Q2328" s="48"/>
      <c r="R2328" s="48"/>
      <c r="S2328" s="48"/>
      <c r="T2328" s="48"/>
      <c r="U2328" s="48"/>
      <c r="V2328" s="48"/>
      <c r="W2328" s="48"/>
      <c r="X2328" s="48"/>
      <c r="Y2328" s="48"/>
      <c r="Z2328" s="48"/>
      <c r="AA2328" s="48"/>
      <c r="AB2328" s="48"/>
      <c r="AC2328" s="48"/>
    </row>
    <row r="2329" spans="1:29">
      <c r="A2329" s="48"/>
      <c r="B2329" s="48"/>
      <c r="C2329" s="48"/>
      <c r="D2329" s="48"/>
      <c r="E2329" s="48"/>
      <c r="F2329" s="48"/>
      <c r="G2329" s="48"/>
      <c r="H2329" s="48"/>
      <c r="I2329" s="48"/>
      <c r="J2329" s="48"/>
      <c r="K2329" s="48"/>
      <c r="L2329" s="48"/>
      <c r="M2329" s="48"/>
      <c r="N2329" s="48"/>
      <c r="O2329" s="48"/>
      <c r="P2329" s="48"/>
      <c r="Q2329" s="48"/>
      <c r="R2329" s="48"/>
      <c r="S2329" s="48"/>
      <c r="T2329" s="48"/>
      <c r="U2329" s="48"/>
      <c r="V2329" s="48"/>
      <c r="W2329" s="48"/>
      <c r="X2329" s="48"/>
      <c r="Y2329" s="48"/>
      <c r="Z2329" s="48"/>
      <c r="AA2329" s="48"/>
      <c r="AB2329" s="48"/>
      <c r="AC2329" s="48"/>
    </row>
    <row r="2330" spans="1:29">
      <c r="A2330" s="48"/>
      <c r="B2330" s="48"/>
      <c r="C2330" s="48"/>
      <c r="D2330" s="48"/>
      <c r="E2330" s="48"/>
      <c r="F2330" s="48"/>
      <c r="G2330" s="48"/>
      <c r="H2330" s="48"/>
      <c r="I2330" s="48"/>
      <c r="J2330" s="48"/>
      <c r="K2330" s="48"/>
      <c r="L2330" s="48"/>
      <c r="M2330" s="48"/>
      <c r="N2330" s="48"/>
      <c r="O2330" s="48"/>
      <c r="P2330" s="48"/>
      <c r="Q2330" s="48"/>
      <c r="R2330" s="48"/>
      <c r="S2330" s="48"/>
      <c r="T2330" s="48"/>
      <c r="U2330" s="48"/>
      <c r="V2330" s="48"/>
      <c r="W2330" s="48"/>
      <c r="X2330" s="48"/>
      <c r="Y2330" s="48"/>
      <c r="Z2330" s="48"/>
      <c r="AA2330" s="48"/>
      <c r="AB2330" s="48"/>
      <c r="AC2330" s="48"/>
    </row>
    <row r="2331" spans="1:29">
      <c r="A2331" s="48"/>
      <c r="B2331" s="48"/>
      <c r="C2331" s="48"/>
      <c r="D2331" s="48"/>
      <c r="E2331" s="48"/>
      <c r="F2331" s="48"/>
      <c r="G2331" s="48"/>
      <c r="H2331" s="48"/>
      <c r="I2331" s="48"/>
      <c r="J2331" s="48"/>
      <c r="K2331" s="48"/>
      <c r="L2331" s="48"/>
      <c r="M2331" s="48"/>
      <c r="N2331" s="48"/>
      <c r="O2331" s="48"/>
      <c r="P2331" s="48"/>
      <c r="Q2331" s="48"/>
      <c r="R2331" s="48"/>
      <c r="S2331" s="48"/>
      <c r="T2331" s="48"/>
      <c r="U2331" s="48"/>
      <c r="V2331" s="48"/>
      <c r="W2331" s="48"/>
      <c r="X2331" s="48"/>
      <c r="Y2331" s="48"/>
      <c r="Z2331" s="48"/>
      <c r="AA2331" s="48"/>
      <c r="AB2331" s="48"/>
      <c r="AC2331" s="48"/>
    </row>
    <row r="2332" spans="1:29">
      <c r="A2332" s="48"/>
      <c r="B2332" s="48"/>
      <c r="C2332" s="48"/>
      <c r="D2332" s="48"/>
      <c r="E2332" s="48"/>
      <c r="F2332" s="48"/>
      <c r="G2332" s="48"/>
      <c r="H2332" s="48"/>
      <c r="I2332" s="48"/>
      <c r="J2332" s="48"/>
      <c r="K2332" s="48"/>
      <c r="L2332" s="48"/>
      <c r="M2332" s="48"/>
      <c r="N2332" s="48"/>
      <c r="O2332" s="48"/>
      <c r="P2332" s="48"/>
      <c r="Q2332" s="48"/>
      <c r="R2332" s="48"/>
      <c r="S2332" s="48"/>
      <c r="T2332" s="48"/>
      <c r="U2332" s="48"/>
      <c r="V2332" s="48"/>
      <c r="W2332" s="48"/>
      <c r="X2332" s="48"/>
      <c r="Y2332" s="48"/>
      <c r="Z2332" s="48"/>
      <c r="AA2332" s="48"/>
      <c r="AB2332" s="48"/>
      <c r="AC2332" s="48"/>
    </row>
    <row r="2333" spans="1:29">
      <c r="A2333" s="48"/>
      <c r="B2333" s="48"/>
      <c r="C2333" s="48"/>
      <c r="D2333" s="48"/>
      <c r="E2333" s="48"/>
      <c r="F2333" s="48"/>
      <c r="G2333" s="48"/>
      <c r="H2333" s="48"/>
      <c r="I2333" s="48"/>
      <c r="J2333" s="48"/>
      <c r="K2333" s="48"/>
      <c r="L2333" s="48"/>
      <c r="M2333" s="48"/>
      <c r="N2333" s="48"/>
      <c r="O2333" s="48"/>
      <c r="P2333" s="48"/>
      <c r="Q2333" s="48"/>
      <c r="R2333" s="48"/>
      <c r="S2333" s="48"/>
      <c r="T2333" s="48"/>
      <c r="U2333" s="48"/>
      <c r="V2333" s="48"/>
      <c r="W2333" s="48"/>
      <c r="X2333" s="48"/>
      <c r="Y2333" s="48"/>
      <c r="Z2333" s="48"/>
      <c r="AA2333" s="48"/>
      <c r="AB2333" s="48"/>
      <c r="AC2333" s="48"/>
    </row>
    <row r="2334" spans="1:29">
      <c r="A2334" s="48"/>
      <c r="B2334" s="48"/>
      <c r="C2334" s="48"/>
      <c r="D2334" s="48"/>
      <c r="E2334" s="48"/>
      <c r="F2334" s="48"/>
      <c r="G2334" s="48"/>
      <c r="H2334" s="48"/>
      <c r="I2334" s="48"/>
      <c r="J2334" s="48"/>
      <c r="K2334" s="48"/>
      <c r="L2334" s="48"/>
      <c r="M2334" s="48"/>
      <c r="N2334" s="48"/>
      <c r="O2334" s="48"/>
      <c r="P2334" s="48"/>
      <c r="Q2334" s="48"/>
      <c r="R2334" s="48"/>
      <c r="S2334" s="48"/>
      <c r="T2334" s="48"/>
      <c r="U2334" s="48"/>
      <c r="V2334" s="48"/>
      <c r="W2334" s="48"/>
      <c r="X2334" s="48"/>
      <c r="Y2334" s="48"/>
      <c r="Z2334" s="48"/>
      <c r="AA2334" s="48"/>
      <c r="AB2334" s="48"/>
      <c r="AC2334" s="48"/>
    </row>
    <row r="2335" spans="1:29">
      <c r="A2335" s="48"/>
      <c r="B2335" s="48"/>
      <c r="C2335" s="48"/>
      <c r="D2335" s="48"/>
      <c r="E2335" s="48"/>
      <c r="F2335" s="48"/>
      <c r="G2335" s="48"/>
      <c r="H2335" s="48"/>
      <c r="I2335" s="48"/>
      <c r="J2335" s="48"/>
      <c r="K2335" s="48"/>
      <c r="L2335" s="48"/>
      <c r="M2335" s="48"/>
      <c r="N2335" s="48"/>
      <c r="O2335" s="48"/>
      <c r="P2335" s="48"/>
      <c r="Q2335" s="48"/>
      <c r="R2335" s="48"/>
      <c r="S2335" s="48"/>
      <c r="T2335" s="48"/>
      <c r="U2335" s="48"/>
      <c r="V2335" s="48"/>
      <c r="W2335" s="48"/>
      <c r="X2335" s="48"/>
      <c r="Y2335" s="48"/>
      <c r="Z2335" s="48"/>
      <c r="AA2335" s="48"/>
      <c r="AB2335" s="48"/>
      <c r="AC2335" s="48"/>
    </row>
    <row r="2336" spans="1:29">
      <c r="A2336" s="48"/>
      <c r="B2336" s="48"/>
      <c r="C2336" s="48"/>
      <c r="D2336" s="48"/>
      <c r="E2336" s="48"/>
      <c r="F2336" s="48"/>
      <c r="G2336" s="48"/>
      <c r="H2336" s="48"/>
      <c r="I2336" s="48"/>
      <c r="J2336" s="48"/>
      <c r="K2336" s="48"/>
      <c r="L2336" s="48"/>
      <c r="M2336" s="48"/>
      <c r="N2336" s="48"/>
      <c r="O2336" s="48"/>
      <c r="P2336" s="48"/>
      <c r="Q2336" s="48"/>
      <c r="R2336" s="48"/>
      <c r="S2336" s="48"/>
      <c r="T2336" s="48"/>
      <c r="U2336" s="48"/>
      <c r="V2336" s="48"/>
      <c r="W2336" s="48"/>
      <c r="X2336" s="48"/>
      <c r="Y2336" s="48"/>
      <c r="Z2336" s="48"/>
      <c r="AA2336" s="48"/>
      <c r="AB2336" s="48"/>
      <c r="AC2336" s="48"/>
    </row>
    <row r="2337" spans="1:29">
      <c r="A2337" s="48"/>
      <c r="B2337" s="48"/>
      <c r="C2337" s="48"/>
      <c r="D2337" s="48"/>
      <c r="E2337" s="48"/>
      <c r="F2337" s="48"/>
      <c r="G2337" s="48"/>
      <c r="H2337" s="48"/>
      <c r="I2337" s="48"/>
      <c r="J2337" s="48"/>
      <c r="K2337" s="48"/>
      <c r="L2337" s="48"/>
      <c r="M2337" s="48"/>
      <c r="N2337" s="48"/>
      <c r="O2337" s="48"/>
      <c r="P2337" s="48"/>
      <c r="Q2337" s="48"/>
      <c r="R2337" s="48"/>
      <c r="S2337" s="48"/>
      <c r="T2337" s="48"/>
      <c r="U2337" s="48"/>
      <c r="V2337" s="48"/>
      <c r="W2337" s="48"/>
      <c r="X2337" s="48"/>
      <c r="Y2337" s="48"/>
      <c r="Z2337" s="48"/>
      <c r="AA2337" s="48"/>
      <c r="AB2337" s="48"/>
      <c r="AC2337" s="48"/>
    </row>
    <row r="2338" spans="1:29">
      <c r="A2338" s="48"/>
      <c r="B2338" s="48"/>
      <c r="C2338" s="48"/>
      <c r="D2338" s="48"/>
      <c r="E2338" s="48"/>
      <c r="F2338" s="48"/>
      <c r="G2338" s="48"/>
      <c r="H2338" s="48"/>
      <c r="I2338" s="48"/>
      <c r="J2338" s="48"/>
      <c r="K2338" s="48"/>
      <c r="L2338" s="48"/>
      <c r="M2338" s="48"/>
      <c r="N2338" s="48"/>
      <c r="O2338" s="48"/>
      <c r="P2338" s="48"/>
      <c r="Q2338" s="48"/>
      <c r="R2338" s="48"/>
      <c r="S2338" s="48"/>
      <c r="T2338" s="48"/>
      <c r="U2338" s="48"/>
      <c r="V2338" s="48"/>
      <c r="W2338" s="48"/>
      <c r="X2338" s="48"/>
      <c r="Y2338" s="48"/>
      <c r="Z2338" s="48"/>
      <c r="AA2338" s="48"/>
      <c r="AB2338" s="48"/>
      <c r="AC2338" s="48"/>
    </row>
    <row r="2339" spans="1:29">
      <c r="A2339" s="48"/>
      <c r="B2339" s="48"/>
      <c r="C2339" s="48"/>
      <c r="D2339" s="48"/>
      <c r="E2339" s="48"/>
      <c r="F2339" s="48"/>
      <c r="G2339" s="48"/>
      <c r="H2339" s="48"/>
      <c r="I2339" s="48"/>
      <c r="J2339" s="48"/>
      <c r="K2339" s="48"/>
      <c r="L2339" s="48"/>
      <c r="M2339" s="48"/>
      <c r="N2339" s="48"/>
      <c r="O2339" s="48"/>
      <c r="P2339" s="48"/>
      <c r="Q2339" s="48"/>
      <c r="R2339" s="48"/>
      <c r="S2339" s="48"/>
      <c r="T2339" s="48"/>
      <c r="U2339" s="48"/>
      <c r="V2339" s="48"/>
      <c r="W2339" s="48"/>
      <c r="X2339" s="48"/>
      <c r="Y2339" s="48"/>
      <c r="Z2339" s="48"/>
      <c r="AA2339" s="48"/>
      <c r="AB2339" s="48"/>
      <c r="AC2339" s="48"/>
    </row>
    <row r="2340" spans="1:29">
      <c r="A2340" s="48"/>
      <c r="B2340" s="48"/>
      <c r="C2340" s="48"/>
      <c r="D2340" s="48"/>
      <c r="E2340" s="48"/>
      <c r="F2340" s="48"/>
      <c r="G2340" s="48"/>
      <c r="H2340" s="48"/>
      <c r="I2340" s="48"/>
      <c r="J2340" s="48"/>
      <c r="K2340" s="48"/>
      <c r="L2340" s="48"/>
      <c r="M2340" s="48"/>
      <c r="N2340" s="48"/>
      <c r="O2340" s="48"/>
      <c r="P2340" s="48"/>
      <c r="Q2340" s="48"/>
      <c r="R2340" s="48"/>
      <c r="S2340" s="48"/>
      <c r="T2340" s="48"/>
      <c r="U2340" s="48"/>
      <c r="V2340" s="48"/>
      <c r="W2340" s="48"/>
      <c r="X2340" s="48"/>
      <c r="Y2340" s="48"/>
      <c r="Z2340" s="48"/>
      <c r="AA2340" s="48"/>
      <c r="AB2340" s="48"/>
      <c r="AC2340" s="48"/>
    </row>
    <row r="2341" spans="1:29">
      <c r="A2341" s="48"/>
      <c r="B2341" s="48"/>
      <c r="C2341" s="48"/>
      <c r="D2341" s="48"/>
      <c r="E2341" s="48"/>
      <c r="F2341" s="48"/>
      <c r="G2341" s="48"/>
      <c r="H2341" s="48"/>
      <c r="I2341" s="48"/>
      <c r="J2341" s="48"/>
      <c r="K2341" s="48"/>
      <c r="L2341" s="48"/>
      <c r="M2341" s="48"/>
      <c r="N2341" s="48"/>
      <c r="O2341" s="48"/>
      <c r="P2341" s="48"/>
      <c r="Q2341" s="48"/>
      <c r="R2341" s="48"/>
      <c r="S2341" s="48"/>
      <c r="T2341" s="48"/>
      <c r="U2341" s="48"/>
      <c r="V2341" s="48"/>
      <c r="W2341" s="48"/>
      <c r="X2341" s="48"/>
      <c r="Y2341" s="48"/>
      <c r="Z2341" s="48"/>
      <c r="AA2341" s="48"/>
      <c r="AB2341" s="48"/>
      <c r="AC2341" s="48"/>
    </row>
    <row r="2342" spans="1:29">
      <c r="A2342" s="48"/>
      <c r="B2342" s="48"/>
      <c r="C2342" s="48"/>
      <c r="D2342" s="48"/>
      <c r="E2342" s="48"/>
      <c r="F2342" s="48"/>
      <c r="G2342" s="48"/>
      <c r="H2342" s="48"/>
      <c r="I2342" s="48"/>
      <c r="J2342" s="48"/>
      <c r="K2342" s="48"/>
      <c r="L2342" s="48"/>
      <c r="M2342" s="48"/>
      <c r="N2342" s="48"/>
      <c r="O2342" s="48"/>
      <c r="P2342" s="48"/>
      <c r="Q2342" s="48"/>
      <c r="R2342" s="48"/>
      <c r="S2342" s="48"/>
      <c r="T2342" s="48"/>
      <c r="U2342" s="48"/>
      <c r="V2342" s="48"/>
      <c r="W2342" s="48"/>
      <c r="X2342" s="48"/>
      <c r="Y2342" s="48"/>
      <c r="Z2342" s="48"/>
      <c r="AA2342" s="48"/>
      <c r="AB2342" s="48"/>
      <c r="AC2342" s="48"/>
    </row>
    <row r="2343" spans="1:29">
      <c r="A2343" s="48"/>
      <c r="B2343" s="48"/>
      <c r="C2343" s="48"/>
      <c r="D2343" s="48"/>
      <c r="E2343" s="48"/>
      <c r="F2343" s="48"/>
      <c r="G2343" s="48"/>
      <c r="H2343" s="48"/>
      <c r="I2343" s="48"/>
      <c r="J2343" s="48"/>
      <c r="K2343" s="48"/>
      <c r="L2343" s="48"/>
      <c r="M2343" s="48"/>
      <c r="N2343" s="48"/>
      <c r="O2343" s="48"/>
      <c r="P2343" s="48"/>
      <c r="Q2343" s="48"/>
      <c r="R2343" s="48"/>
      <c r="S2343" s="48"/>
      <c r="T2343" s="48"/>
      <c r="U2343" s="48"/>
      <c r="V2343" s="48"/>
      <c r="W2343" s="48"/>
      <c r="X2343" s="48"/>
      <c r="Y2343" s="48"/>
      <c r="Z2343" s="48"/>
      <c r="AA2343" s="48"/>
      <c r="AB2343" s="48"/>
      <c r="AC2343" s="48"/>
    </row>
    <row r="2344" spans="1:29">
      <c r="A2344" s="48"/>
      <c r="B2344" s="48"/>
      <c r="C2344" s="48"/>
      <c r="D2344" s="48"/>
      <c r="E2344" s="48"/>
      <c r="F2344" s="48"/>
      <c r="G2344" s="48"/>
      <c r="H2344" s="48"/>
      <c r="I2344" s="48"/>
      <c r="J2344" s="48"/>
      <c r="K2344" s="48"/>
      <c r="L2344" s="48"/>
      <c r="M2344" s="48"/>
      <c r="N2344" s="48"/>
      <c r="O2344" s="48"/>
      <c r="P2344" s="48"/>
      <c r="Q2344" s="48"/>
      <c r="R2344" s="48"/>
      <c r="S2344" s="48"/>
      <c r="T2344" s="48"/>
      <c r="U2344" s="48"/>
      <c r="V2344" s="48"/>
      <c r="W2344" s="48"/>
      <c r="X2344" s="48"/>
      <c r="Y2344" s="48"/>
      <c r="Z2344" s="48"/>
      <c r="AA2344" s="48"/>
      <c r="AB2344" s="48"/>
      <c r="AC2344" s="48"/>
    </row>
    <row r="2345" spans="1:29">
      <c r="A2345" s="48"/>
      <c r="B2345" s="48"/>
      <c r="C2345" s="48"/>
      <c r="D2345" s="48"/>
      <c r="E2345" s="48"/>
      <c r="F2345" s="48"/>
      <c r="G2345" s="48"/>
      <c r="H2345" s="48"/>
      <c r="I2345" s="48"/>
      <c r="J2345" s="48"/>
      <c r="K2345" s="48"/>
      <c r="L2345" s="48"/>
      <c r="M2345" s="48"/>
      <c r="N2345" s="48"/>
      <c r="O2345" s="48"/>
      <c r="P2345" s="48"/>
      <c r="Q2345" s="48"/>
      <c r="R2345" s="48"/>
      <c r="S2345" s="48"/>
      <c r="T2345" s="48"/>
      <c r="U2345" s="48"/>
      <c r="V2345" s="48"/>
      <c r="W2345" s="48"/>
      <c r="X2345" s="48"/>
      <c r="Y2345" s="48"/>
      <c r="Z2345" s="48"/>
      <c r="AA2345" s="48"/>
      <c r="AB2345" s="48"/>
      <c r="AC2345" s="48"/>
    </row>
    <row r="2346" spans="1:29">
      <c r="A2346" s="48"/>
      <c r="B2346" s="48"/>
      <c r="C2346" s="48"/>
      <c r="D2346" s="48"/>
      <c r="E2346" s="48"/>
      <c r="F2346" s="48"/>
      <c r="G2346" s="48"/>
      <c r="H2346" s="48"/>
      <c r="I2346" s="48"/>
      <c r="J2346" s="48"/>
      <c r="K2346" s="48"/>
      <c r="L2346" s="48"/>
      <c r="M2346" s="48"/>
      <c r="N2346" s="48"/>
      <c r="O2346" s="48"/>
      <c r="P2346" s="48"/>
      <c r="Q2346" s="48"/>
      <c r="R2346" s="48"/>
      <c r="S2346" s="48"/>
      <c r="T2346" s="48"/>
      <c r="U2346" s="48"/>
      <c r="V2346" s="48"/>
      <c r="W2346" s="48"/>
      <c r="X2346" s="48"/>
      <c r="Y2346" s="48"/>
      <c r="Z2346" s="48"/>
      <c r="AA2346" s="48"/>
      <c r="AB2346" s="48"/>
      <c r="AC2346" s="48"/>
    </row>
    <row r="2347" spans="1:29">
      <c r="A2347" s="48"/>
      <c r="B2347" s="48"/>
      <c r="C2347" s="48"/>
      <c r="D2347" s="48"/>
      <c r="E2347" s="48"/>
      <c r="F2347" s="48"/>
      <c r="G2347" s="48"/>
      <c r="H2347" s="48"/>
      <c r="I2347" s="48"/>
      <c r="J2347" s="48"/>
      <c r="K2347" s="48"/>
      <c r="L2347" s="48"/>
      <c r="M2347" s="48"/>
      <c r="N2347" s="48"/>
      <c r="O2347" s="48"/>
      <c r="P2347" s="48"/>
      <c r="Q2347" s="48"/>
      <c r="R2347" s="48"/>
      <c r="S2347" s="48"/>
      <c r="T2347" s="48"/>
      <c r="U2347" s="48"/>
      <c r="V2347" s="48"/>
      <c r="W2347" s="48"/>
      <c r="X2347" s="48"/>
      <c r="Y2347" s="48"/>
      <c r="Z2347" s="48"/>
      <c r="AA2347" s="48"/>
      <c r="AB2347" s="48"/>
      <c r="AC2347" s="48"/>
    </row>
    <row r="2348" spans="1:29">
      <c r="A2348" s="48"/>
      <c r="B2348" s="48"/>
      <c r="C2348" s="48"/>
      <c r="D2348" s="48"/>
      <c r="E2348" s="48"/>
      <c r="F2348" s="48"/>
      <c r="G2348" s="48"/>
      <c r="H2348" s="48"/>
      <c r="I2348" s="48"/>
      <c r="J2348" s="48"/>
      <c r="K2348" s="48"/>
      <c r="L2348" s="48"/>
      <c r="M2348" s="48"/>
      <c r="N2348" s="48"/>
      <c r="O2348" s="48"/>
      <c r="P2348" s="48"/>
      <c r="Q2348" s="48"/>
      <c r="R2348" s="48"/>
      <c r="S2348" s="48"/>
      <c r="T2348" s="48"/>
      <c r="U2348" s="48"/>
      <c r="V2348" s="48"/>
      <c r="W2348" s="48"/>
      <c r="X2348" s="48"/>
      <c r="Y2348" s="48"/>
      <c r="Z2348" s="48"/>
      <c r="AA2348" s="48"/>
      <c r="AB2348" s="48"/>
      <c r="AC2348" s="48"/>
    </row>
    <row r="2349" spans="1:29">
      <c r="A2349" s="48"/>
      <c r="B2349" s="48"/>
      <c r="C2349" s="48"/>
      <c r="D2349" s="48"/>
      <c r="E2349" s="48"/>
      <c r="F2349" s="48"/>
      <c r="G2349" s="48"/>
      <c r="H2349" s="48"/>
      <c r="I2349" s="48"/>
      <c r="J2349" s="48"/>
      <c r="K2349" s="48"/>
      <c r="L2349" s="48"/>
      <c r="M2349" s="48"/>
      <c r="N2349" s="48"/>
      <c r="O2349" s="48"/>
      <c r="P2349" s="48"/>
      <c r="Q2349" s="48"/>
      <c r="R2349" s="48"/>
      <c r="S2349" s="48"/>
      <c r="T2349" s="48"/>
      <c r="U2349" s="48"/>
      <c r="V2349" s="48"/>
      <c r="W2349" s="48"/>
      <c r="X2349" s="48"/>
      <c r="Y2349" s="48"/>
      <c r="Z2349" s="48"/>
      <c r="AA2349" s="48"/>
      <c r="AB2349" s="48"/>
      <c r="AC2349" s="48"/>
    </row>
    <row r="2350" spans="1:29">
      <c r="A2350" s="48"/>
      <c r="B2350" s="48"/>
      <c r="C2350" s="48"/>
      <c r="D2350" s="48"/>
      <c r="E2350" s="48"/>
      <c r="F2350" s="48"/>
      <c r="G2350" s="48"/>
      <c r="H2350" s="48"/>
      <c r="I2350" s="48"/>
      <c r="J2350" s="48"/>
      <c r="K2350" s="48"/>
      <c r="L2350" s="48"/>
      <c r="M2350" s="48"/>
      <c r="N2350" s="48"/>
      <c r="O2350" s="48"/>
      <c r="P2350" s="48"/>
      <c r="Q2350" s="48"/>
      <c r="R2350" s="48"/>
      <c r="S2350" s="48"/>
      <c r="T2350" s="48"/>
      <c r="U2350" s="48"/>
      <c r="V2350" s="48"/>
      <c r="W2350" s="48"/>
      <c r="X2350" s="48"/>
      <c r="Y2350" s="48"/>
      <c r="Z2350" s="48"/>
      <c r="AA2350" s="48"/>
      <c r="AB2350" s="48"/>
      <c r="AC2350" s="48"/>
    </row>
    <row r="2351" spans="1:29">
      <c r="A2351" s="48"/>
      <c r="B2351" s="48"/>
      <c r="C2351" s="48"/>
      <c r="D2351" s="48"/>
      <c r="E2351" s="48"/>
      <c r="F2351" s="48"/>
      <c r="G2351" s="48"/>
      <c r="H2351" s="48"/>
      <c r="I2351" s="48"/>
      <c r="J2351" s="48"/>
      <c r="K2351" s="48"/>
      <c r="L2351" s="48"/>
      <c r="M2351" s="48"/>
      <c r="N2351" s="48"/>
      <c r="O2351" s="48"/>
      <c r="P2351" s="48"/>
      <c r="Q2351" s="48"/>
      <c r="R2351" s="48"/>
      <c r="S2351" s="48"/>
      <c r="T2351" s="48"/>
      <c r="U2351" s="48"/>
      <c r="V2351" s="48"/>
      <c r="W2351" s="48"/>
      <c r="X2351" s="48"/>
      <c r="Y2351" s="48"/>
      <c r="Z2351" s="48"/>
      <c r="AA2351" s="48"/>
      <c r="AB2351" s="48"/>
      <c r="AC2351" s="48"/>
    </row>
    <row r="2352" spans="1:29">
      <c r="A2352" s="48"/>
      <c r="B2352" s="48"/>
      <c r="C2352" s="48"/>
      <c r="D2352" s="48"/>
      <c r="E2352" s="48"/>
      <c r="F2352" s="48"/>
      <c r="G2352" s="48"/>
      <c r="H2352" s="48"/>
      <c r="I2352" s="48"/>
      <c r="J2352" s="48"/>
      <c r="K2352" s="48"/>
      <c r="L2352" s="48"/>
      <c r="M2352" s="48"/>
      <c r="N2352" s="48"/>
      <c r="O2352" s="48"/>
      <c r="P2352" s="48"/>
      <c r="Q2352" s="48"/>
      <c r="R2352" s="48"/>
      <c r="S2352" s="48"/>
      <c r="T2352" s="48"/>
      <c r="U2352" s="48"/>
      <c r="V2352" s="48"/>
      <c r="W2352" s="48"/>
      <c r="X2352" s="48"/>
      <c r="Y2352" s="48"/>
      <c r="Z2352" s="48"/>
      <c r="AA2352" s="48"/>
      <c r="AB2352" s="48"/>
      <c r="AC2352" s="48"/>
    </row>
    <row r="2353" spans="1:29">
      <c r="A2353" s="48"/>
      <c r="B2353" s="48"/>
      <c r="C2353" s="48"/>
      <c r="D2353" s="48"/>
      <c r="E2353" s="48"/>
      <c r="F2353" s="48"/>
      <c r="G2353" s="48"/>
      <c r="H2353" s="48"/>
      <c r="I2353" s="48"/>
      <c r="J2353" s="48"/>
      <c r="K2353" s="48"/>
      <c r="L2353" s="48"/>
      <c r="M2353" s="48"/>
      <c r="N2353" s="48"/>
      <c r="O2353" s="48"/>
      <c r="P2353" s="48"/>
      <c r="Q2353" s="48"/>
      <c r="R2353" s="48"/>
      <c r="S2353" s="48"/>
      <c r="T2353" s="48"/>
      <c r="U2353" s="48"/>
      <c r="V2353" s="48"/>
      <c r="W2353" s="48"/>
      <c r="X2353" s="48"/>
      <c r="Y2353" s="48"/>
      <c r="Z2353" s="48"/>
      <c r="AA2353" s="48"/>
      <c r="AB2353" s="48"/>
      <c r="AC2353" s="48"/>
    </row>
    <row r="2354" spans="1:29">
      <c r="A2354" s="48"/>
      <c r="B2354" s="48"/>
      <c r="C2354" s="48"/>
      <c r="D2354" s="48"/>
      <c r="E2354" s="48"/>
      <c r="F2354" s="48"/>
      <c r="G2354" s="48"/>
      <c r="H2354" s="48"/>
      <c r="I2354" s="48"/>
      <c r="J2354" s="48"/>
      <c r="K2354" s="48"/>
      <c r="L2354" s="48"/>
      <c r="M2354" s="48"/>
      <c r="N2354" s="48"/>
      <c r="O2354" s="48"/>
      <c r="P2354" s="48"/>
      <c r="Q2354" s="48"/>
      <c r="R2354" s="48"/>
      <c r="S2354" s="48"/>
      <c r="T2354" s="48"/>
      <c r="U2354" s="48"/>
      <c r="V2354" s="48"/>
      <c r="W2354" s="48"/>
      <c r="X2354" s="48"/>
      <c r="Y2354" s="48"/>
      <c r="Z2354" s="48"/>
      <c r="AA2354" s="48"/>
      <c r="AB2354" s="48"/>
      <c r="AC2354" s="48"/>
    </row>
    <row r="2355" spans="1:29">
      <c r="A2355" s="48"/>
      <c r="B2355" s="48"/>
      <c r="C2355" s="48"/>
      <c r="D2355" s="48"/>
      <c r="E2355" s="48"/>
      <c r="F2355" s="48"/>
      <c r="G2355" s="48"/>
      <c r="H2355" s="48"/>
      <c r="I2355" s="48"/>
      <c r="J2355" s="48"/>
      <c r="K2355" s="48"/>
      <c r="L2355" s="48"/>
      <c r="M2355" s="48"/>
      <c r="N2355" s="48"/>
      <c r="O2355" s="48"/>
      <c r="P2355" s="48"/>
      <c r="Q2355" s="48"/>
      <c r="R2355" s="48"/>
      <c r="S2355" s="48"/>
      <c r="T2355" s="48"/>
      <c r="U2355" s="48"/>
      <c r="V2355" s="48"/>
      <c r="W2355" s="48"/>
      <c r="X2355" s="48"/>
      <c r="Y2355" s="48"/>
      <c r="Z2355" s="48"/>
      <c r="AA2355" s="48"/>
      <c r="AB2355" s="48"/>
      <c r="AC2355" s="48"/>
    </row>
    <row r="2356" spans="1:29">
      <c r="A2356" s="48"/>
      <c r="B2356" s="48"/>
      <c r="C2356" s="48"/>
      <c r="D2356" s="48"/>
      <c r="E2356" s="48"/>
      <c r="F2356" s="48"/>
      <c r="G2356" s="48"/>
      <c r="H2356" s="48"/>
      <c r="I2356" s="48"/>
      <c r="J2356" s="48"/>
      <c r="K2356" s="48"/>
      <c r="L2356" s="48"/>
      <c r="M2356" s="48"/>
      <c r="N2356" s="48"/>
      <c r="O2356" s="48"/>
      <c r="P2356" s="48"/>
      <c r="Q2356" s="48"/>
      <c r="R2356" s="48"/>
      <c r="S2356" s="48"/>
      <c r="T2356" s="48"/>
      <c r="U2356" s="48"/>
      <c r="V2356" s="48"/>
      <c r="W2356" s="48"/>
      <c r="X2356" s="48"/>
      <c r="Y2356" s="48"/>
      <c r="Z2356" s="48"/>
      <c r="AA2356" s="48"/>
      <c r="AB2356" s="48"/>
      <c r="AC2356" s="48"/>
    </row>
    <row r="2357" spans="1:29">
      <c r="A2357" s="48"/>
      <c r="B2357" s="48"/>
      <c r="C2357" s="48"/>
      <c r="D2357" s="48"/>
      <c r="E2357" s="48"/>
      <c r="F2357" s="48"/>
      <c r="G2357" s="48"/>
      <c r="H2357" s="48"/>
      <c r="I2357" s="48"/>
      <c r="J2357" s="48"/>
      <c r="K2357" s="48"/>
      <c r="L2357" s="48"/>
      <c r="M2357" s="48"/>
      <c r="N2357" s="48"/>
      <c r="O2357" s="48"/>
      <c r="P2357" s="48"/>
      <c r="Q2357" s="48"/>
      <c r="R2357" s="48"/>
      <c r="S2357" s="48"/>
      <c r="T2357" s="48"/>
      <c r="U2357" s="48"/>
      <c r="V2357" s="48"/>
      <c r="W2357" s="48"/>
      <c r="X2357" s="48"/>
      <c r="Y2357" s="48"/>
      <c r="Z2357" s="48"/>
      <c r="AA2357" s="48"/>
      <c r="AB2357" s="48"/>
      <c r="AC2357" s="48"/>
    </row>
    <row r="2358" spans="1:29">
      <c r="A2358" s="48"/>
      <c r="B2358" s="48"/>
      <c r="C2358" s="48"/>
      <c r="D2358" s="48"/>
      <c r="E2358" s="48"/>
      <c r="F2358" s="48"/>
      <c r="G2358" s="48"/>
      <c r="H2358" s="48"/>
      <c r="I2358" s="48"/>
      <c r="J2358" s="48"/>
      <c r="K2358" s="48"/>
      <c r="L2358" s="48"/>
      <c r="M2358" s="48"/>
      <c r="N2358" s="48"/>
      <c r="O2358" s="48"/>
      <c r="P2358" s="48"/>
      <c r="Q2358" s="48"/>
      <c r="R2358" s="48"/>
      <c r="S2358" s="48"/>
      <c r="T2358" s="48"/>
      <c r="U2358" s="48"/>
      <c r="V2358" s="48"/>
      <c r="W2358" s="48"/>
      <c r="X2358" s="48"/>
      <c r="Y2358" s="48"/>
      <c r="Z2358" s="48"/>
      <c r="AA2358" s="48"/>
      <c r="AB2358" s="48"/>
      <c r="AC2358" s="48"/>
    </row>
    <row r="2359" spans="1:29">
      <c r="A2359" s="48"/>
      <c r="B2359" s="48"/>
      <c r="C2359" s="48"/>
      <c r="D2359" s="48"/>
      <c r="E2359" s="48"/>
      <c r="F2359" s="48"/>
      <c r="G2359" s="48"/>
      <c r="H2359" s="48"/>
      <c r="I2359" s="48"/>
      <c r="J2359" s="48"/>
      <c r="K2359" s="48"/>
      <c r="L2359" s="48"/>
      <c r="M2359" s="48"/>
      <c r="N2359" s="48"/>
      <c r="O2359" s="48"/>
      <c r="P2359" s="48"/>
      <c r="Q2359" s="48"/>
      <c r="R2359" s="48"/>
      <c r="S2359" s="48"/>
      <c r="T2359" s="48"/>
      <c r="U2359" s="48"/>
      <c r="V2359" s="48"/>
      <c r="W2359" s="48"/>
      <c r="X2359" s="48"/>
      <c r="Y2359" s="48"/>
      <c r="Z2359" s="48"/>
      <c r="AA2359" s="48"/>
      <c r="AB2359" s="48"/>
      <c r="AC2359" s="48"/>
    </row>
    <row r="2360" spans="1:29">
      <c r="A2360" s="48"/>
      <c r="B2360" s="48"/>
      <c r="C2360" s="48"/>
      <c r="D2360" s="48"/>
      <c r="E2360" s="48"/>
      <c r="F2360" s="48"/>
      <c r="G2360" s="48"/>
      <c r="H2360" s="48"/>
      <c r="I2360" s="48"/>
      <c r="J2360" s="48"/>
      <c r="K2360" s="48"/>
      <c r="L2360" s="48"/>
      <c r="M2360" s="48"/>
      <c r="N2360" s="48"/>
      <c r="O2360" s="48"/>
      <c r="P2360" s="48"/>
      <c r="Q2360" s="48"/>
      <c r="R2360" s="48"/>
      <c r="S2360" s="48"/>
      <c r="T2360" s="48"/>
      <c r="U2360" s="48"/>
      <c r="V2360" s="48"/>
      <c r="W2360" s="48"/>
      <c r="X2360" s="48"/>
      <c r="Y2360" s="48"/>
      <c r="Z2360" s="48"/>
      <c r="AA2360" s="48"/>
      <c r="AB2360" s="48"/>
      <c r="AC2360" s="48"/>
    </row>
    <row r="2361" spans="1:29">
      <c r="A2361" s="48"/>
      <c r="B2361" s="48"/>
      <c r="C2361" s="48"/>
      <c r="D2361" s="48"/>
      <c r="E2361" s="48"/>
      <c r="F2361" s="48"/>
      <c r="G2361" s="48"/>
      <c r="H2361" s="48"/>
      <c r="I2361" s="48"/>
      <c r="J2361" s="48"/>
      <c r="K2361" s="48"/>
      <c r="L2361" s="48"/>
      <c r="M2361" s="48"/>
      <c r="N2361" s="48"/>
      <c r="O2361" s="48"/>
      <c r="P2361" s="48"/>
      <c r="Q2361" s="48"/>
      <c r="R2361" s="48"/>
      <c r="S2361" s="48"/>
      <c r="T2361" s="48"/>
      <c r="U2361" s="48"/>
      <c r="V2361" s="48"/>
      <c r="W2361" s="48"/>
      <c r="X2361" s="48"/>
      <c r="Y2361" s="48"/>
      <c r="Z2361" s="48"/>
      <c r="AA2361" s="48"/>
      <c r="AB2361" s="48"/>
      <c r="AC2361" s="48"/>
    </row>
    <row r="2362" spans="1:29">
      <c r="A2362" s="48"/>
      <c r="B2362" s="48"/>
      <c r="C2362" s="48"/>
      <c r="D2362" s="48"/>
      <c r="E2362" s="48"/>
      <c r="F2362" s="48"/>
      <c r="G2362" s="48"/>
      <c r="H2362" s="48"/>
      <c r="I2362" s="48"/>
      <c r="J2362" s="48"/>
      <c r="K2362" s="48"/>
      <c r="L2362" s="48"/>
      <c r="M2362" s="48"/>
      <c r="N2362" s="48"/>
      <c r="O2362" s="48"/>
      <c r="P2362" s="48"/>
      <c r="Q2362" s="48"/>
      <c r="R2362" s="48"/>
      <c r="S2362" s="48"/>
      <c r="T2362" s="48"/>
      <c r="U2362" s="48"/>
      <c r="V2362" s="48"/>
      <c r="W2362" s="48"/>
      <c r="X2362" s="48"/>
      <c r="Y2362" s="48"/>
      <c r="Z2362" s="48"/>
      <c r="AA2362" s="48"/>
      <c r="AB2362" s="48"/>
      <c r="AC2362" s="48"/>
    </row>
    <row r="2363" spans="1:29">
      <c r="A2363" s="48"/>
      <c r="B2363" s="48"/>
      <c r="C2363" s="48"/>
      <c r="D2363" s="48"/>
      <c r="E2363" s="48"/>
      <c r="F2363" s="48"/>
      <c r="G2363" s="48"/>
      <c r="H2363" s="48"/>
      <c r="I2363" s="48"/>
      <c r="J2363" s="48"/>
      <c r="K2363" s="48"/>
      <c r="L2363" s="48"/>
      <c r="M2363" s="48"/>
      <c r="N2363" s="48"/>
      <c r="O2363" s="48"/>
      <c r="P2363" s="48"/>
      <c r="Q2363" s="48"/>
      <c r="R2363" s="48"/>
      <c r="S2363" s="48"/>
      <c r="T2363" s="48"/>
      <c r="U2363" s="48"/>
      <c r="V2363" s="48"/>
      <c r="W2363" s="48"/>
      <c r="X2363" s="48"/>
      <c r="Y2363" s="48"/>
      <c r="Z2363" s="48"/>
      <c r="AA2363" s="48"/>
      <c r="AB2363" s="48"/>
      <c r="AC2363" s="48"/>
    </row>
    <row r="2364" spans="1:29">
      <c r="A2364" s="48"/>
      <c r="B2364" s="48"/>
      <c r="C2364" s="48"/>
      <c r="D2364" s="48"/>
      <c r="E2364" s="48"/>
      <c r="F2364" s="48"/>
      <c r="G2364" s="48"/>
      <c r="H2364" s="48"/>
      <c r="I2364" s="48"/>
      <c r="J2364" s="48"/>
      <c r="K2364" s="48"/>
      <c r="L2364" s="48"/>
      <c r="M2364" s="48"/>
      <c r="N2364" s="48"/>
      <c r="O2364" s="48"/>
      <c r="P2364" s="48"/>
      <c r="Q2364" s="48"/>
      <c r="R2364" s="48"/>
      <c r="S2364" s="48"/>
      <c r="T2364" s="48"/>
      <c r="U2364" s="48"/>
      <c r="V2364" s="48"/>
      <c r="W2364" s="48"/>
      <c r="X2364" s="48"/>
      <c r="Y2364" s="48"/>
      <c r="Z2364" s="48"/>
      <c r="AA2364" s="48"/>
      <c r="AB2364" s="48"/>
      <c r="AC2364" s="48"/>
    </row>
    <row r="2365" spans="1:29">
      <c r="A2365" s="48"/>
      <c r="B2365" s="48"/>
      <c r="C2365" s="48"/>
      <c r="D2365" s="48"/>
      <c r="E2365" s="48"/>
      <c r="F2365" s="48"/>
      <c r="G2365" s="48"/>
      <c r="H2365" s="48"/>
      <c r="I2365" s="48"/>
      <c r="J2365" s="48"/>
      <c r="K2365" s="48"/>
      <c r="L2365" s="48"/>
      <c r="M2365" s="48"/>
      <c r="N2365" s="48"/>
      <c r="O2365" s="48"/>
      <c r="P2365" s="48"/>
      <c r="Q2365" s="48"/>
      <c r="R2365" s="48"/>
      <c r="S2365" s="48"/>
      <c r="T2365" s="48"/>
      <c r="U2365" s="48"/>
      <c r="V2365" s="48"/>
      <c r="W2365" s="48"/>
      <c r="X2365" s="48"/>
      <c r="Y2365" s="48"/>
      <c r="Z2365" s="48"/>
      <c r="AA2365" s="48"/>
      <c r="AB2365" s="48"/>
      <c r="AC2365" s="48"/>
    </row>
    <row r="2366" spans="1:29">
      <c r="A2366" s="48"/>
      <c r="B2366" s="48"/>
      <c r="C2366" s="48"/>
      <c r="D2366" s="48"/>
      <c r="E2366" s="48"/>
      <c r="F2366" s="48"/>
      <c r="G2366" s="48"/>
      <c r="H2366" s="48"/>
      <c r="I2366" s="48"/>
      <c r="J2366" s="48"/>
      <c r="K2366" s="48"/>
      <c r="L2366" s="48"/>
      <c r="M2366" s="48"/>
      <c r="N2366" s="48"/>
      <c r="O2366" s="48"/>
      <c r="P2366" s="48"/>
      <c r="Q2366" s="48"/>
      <c r="R2366" s="48"/>
      <c r="S2366" s="48"/>
      <c r="T2366" s="48"/>
      <c r="U2366" s="48"/>
      <c r="V2366" s="48"/>
      <c r="W2366" s="48"/>
      <c r="X2366" s="48"/>
      <c r="Y2366" s="48"/>
      <c r="Z2366" s="48"/>
      <c r="AA2366" s="48"/>
      <c r="AB2366" s="48"/>
      <c r="AC2366" s="48"/>
    </row>
    <row r="2367" spans="1:29">
      <c r="A2367" s="48"/>
      <c r="B2367" s="48"/>
      <c r="C2367" s="48"/>
      <c r="D2367" s="48"/>
      <c r="E2367" s="48"/>
      <c r="F2367" s="48"/>
      <c r="G2367" s="48"/>
      <c r="H2367" s="48"/>
      <c r="I2367" s="48"/>
      <c r="J2367" s="48"/>
      <c r="K2367" s="48"/>
      <c r="L2367" s="48"/>
      <c r="M2367" s="48"/>
      <c r="N2367" s="48"/>
      <c r="O2367" s="48"/>
      <c r="P2367" s="48"/>
      <c r="Q2367" s="48"/>
      <c r="R2367" s="48"/>
      <c r="S2367" s="48"/>
      <c r="T2367" s="48"/>
      <c r="U2367" s="48"/>
      <c r="V2367" s="48"/>
      <c r="W2367" s="48"/>
      <c r="X2367" s="48"/>
      <c r="Y2367" s="48"/>
      <c r="Z2367" s="48"/>
      <c r="AA2367" s="48"/>
      <c r="AB2367" s="48"/>
      <c r="AC2367" s="48"/>
    </row>
    <row r="2368" spans="1:29">
      <c r="A2368" s="48"/>
      <c r="B2368" s="48"/>
      <c r="C2368" s="48"/>
      <c r="D2368" s="48"/>
      <c r="E2368" s="48"/>
      <c r="F2368" s="48"/>
      <c r="G2368" s="48"/>
      <c r="H2368" s="48"/>
      <c r="I2368" s="48"/>
      <c r="J2368" s="48"/>
      <c r="K2368" s="48"/>
      <c r="L2368" s="48"/>
      <c r="M2368" s="48"/>
      <c r="N2368" s="48"/>
      <c r="O2368" s="48"/>
      <c r="P2368" s="48"/>
      <c r="Q2368" s="48"/>
      <c r="R2368" s="48"/>
      <c r="S2368" s="48"/>
      <c r="T2368" s="48"/>
      <c r="U2368" s="48"/>
      <c r="V2368" s="48"/>
      <c r="W2368" s="48"/>
      <c r="X2368" s="48"/>
      <c r="Y2368" s="48"/>
      <c r="Z2368" s="48"/>
      <c r="AA2368" s="48"/>
      <c r="AB2368" s="48"/>
      <c r="AC2368" s="48"/>
    </row>
    <row r="2369" spans="1:29">
      <c r="A2369" s="48"/>
      <c r="B2369" s="48"/>
      <c r="C2369" s="48"/>
      <c r="D2369" s="48"/>
      <c r="E2369" s="48"/>
      <c r="F2369" s="48"/>
      <c r="G2369" s="48"/>
      <c r="H2369" s="48"/>
      <c r="I2369" s="48"/>
      <c r="J2369" s="48"/>
      <c r="K2369" s="48"/>
      <c r="L2369" s="48"/>
      <c r="M2369" s="48"/>
      <c r="N2369" s="48"/>
      <c r="O2369" s="48"/>
      <c r="P2369" s="48"/>
      <c r="Q2369" s="48"/>
      <c r="R2369" s="48"/>
      <c r="S2369" s="48"/>
      <c r="T2369" s="48"/>
      <c r="U2369" s="48"/>
      <c r="V2369" s="48"/>
      <c r="W2369" s="48"/>
      <c r="X2369" s="48"/>
      <c r="Y2369" s="48"/>
      <c r="Z2369" s="48"/>
      <c r="AA2369" s="48"/>
      <c r="AB2369" s="48"/>
      <c r="AC2369" s="48"/>
    </row>
    <row r="2370" spans="1:29">
      <c r="A2370" s="48"/>
      <c r="B2370" s="48"/>
      <c r="C2370" s="48"/>
      <c r="D2370" s="48"/>
      <c r="E2370" s="48"/>
      <c r="F2370" s="48"/>
      <c r="G2370" s="48"/>
      <c r="H2370" s="48"/>
      <c r="I2370" s="48"/>
      <c r="J2370" s="48"/>
      <c r="K2370" s="48"/>
      <c r="L2370" s="48"/>
      <c r="M2370" s="48"/>
      <c r="N2370" s="48"/>
      <c r="O2370" s="48"/>
      <c r="P2370" s="48"/>
      <c r="Q2370" s="48"/>
      <c r="R2370" s="48"/>
      <c r="S2370" s="48"/>
      <c r="T2370" s="48"/>
      <c r="U2370" s="48"/>
      <c r="V2370" s="48"/>
      <c r="W2370" s="48"/>
      <c r="X2370" s="48"/>
      <c r="Y2370" s="48"/>
      <c r="Z2370" s="48"/>
      <c r="AA2370" s="48"/>
      <c r="AB2370" s="48"/>
      <c r="AC2370" s="48"/>
    </row>
    <row r="2371" spans="1:29">
      <c r="A2371" s="48"/>
      <c r="B2371" s="48"/>
      <c r="C2371" s="48"/>
      <c r="D2371" s="48"/>
      <c r="E2371" s="48"/>
      <c r="F2371" s="48"/>
      <c r="G2371" s="48"/>
      <c r="H2371" s="48"/>
      <c r="I2371" s="48"/>
      <c r="J2371" s="48"/>
      <c r="K2371" s="48"/>
      <c r="L2371" s="48"/>
      <c r="M2371" s="48"/>
      <c r="N2371" s="48"/>
      <c r="O2371" s="48"/>
      <c r="P2371" s="48"/>
      <c r="Q2371" s="48"/>
      <c r="R2371" s="48"/>
      <c r="S2371" s="48"/>
      <c r="T2371" s="48"/>
      <c r="U2371" s="48"/>
      <c r="V2371" s="48"/>
      <c r="W2371" s="48"/>
      <c r="X2371" s="48"/>
      <c r="Y2371" s="48"/>
      <c r="Z2371" s="48"/>
      <c r="AA2371" s="48"/>
      <c r="AB2371" s="48"/>
      <c r="AC2371" s="48"/>
    </row>
    <row r="2372" spans="1:29">
      <c r="A2372" s="48"/>
      <c r="B2372" s="48"/>
      <c r="C2372" s="48"/>
      <c r="D2372" s="48"/>
      <c r="E2372" s="48"/>
      <c r="F2372" s="48"/>
      <c r="G2372" s="48"/>
      <c r="H2372" s="48"/>
      <c r="I2372" s="48"/>
      <c r="J2372" s="48"/>
      <c r="K2372" s="48"/>
      <c r="L2372" s="48"/>
      <c r="M2372" s="48"/>
      <c r="N2372" s="48"/>
      <c r="O2372" s="48"/>
      <c r="P2372" s="48"/>
      <c r="Q2372" s="48"/>
      <c r="R2372" s="48"/>
      <c r="S2372" s="48"/>
      <c r="T2372" s="48"/>
      <c r="U2372" s="48"/>
      <c r="V2372" s="48"/>
      <c r="W2372" s="48"/>
      <c r="X2372" s="48"/>
      <c r="Y2372" s="48"/>
      <c r="Z2372" s="48"/>
      <c r="AA2372" s="48"/>
      <c r="AB2372" s="48"/>
      <c r="AC2372" s="48"/>
    </row>
    <row r="2373" spans="1:29">
      <c r="A2373" s="48"/>
      <c r="B2373" s="48"/>
      <c r="C2373" s="48"/>
      <c r="D2373" s="48"/>
      <c r="E2373" s="48"/>
      <c r="F2373" s="48"/>
      <c r="G2373" s="48"/>
      <c r="H2373" s="48"/>
      <c r="I2373" s="48"/>
      <c r="J2373" s="48"/>
      <c r="K2373" s="48"/>
      <c r="L2373" s="48"/>
      <c r="M2373" s="48"/>
      <c r="N2373" s="48"/>
      <c r="O2373" s="48"/>
      <c r="P2373" s="48"/>
      <c r="Q2373" s="48"/>
      <c r="R2373" s="48"/>
      <c r="S2373" s="48"/>
      <c r="T2373" s="48"/>
      <c r="U2373" s="48"/>
      <c r="V2373" s="48"/>
      <c r="W2373" s="48"/>
      <c r="X2373" s="48"/>
      <c r="Y2373" s="48"/>
      <c r="Z2373" s="48"/>
      <c r="AA2373" s="48"/>
      <c r="AB2373" s="48"/>
      <c r="AC2373" s="48"/>
    </row>
    <row r="2374" spans="1:29">
      <c r="A2374" s="48"/>
      <c r="B2374" s="48"/>
      <c r="C2374" s="48"/>
      <c r="D2374" s="48"/>
      <c r="E2374" s="48"/>
      <c r="F2374" s="48"/>
      <c r="G2374" s="48"/>
      <c r="H2374" s="48"/>
      <c r="I2374" s="48"/>
      <c r="J2374" s="48"/>
      <c r="K2374" s="48"/>
      <c r="L2374" s="48"/>
      <c r="M2374" s="48"/>
      <c r="N2374" s="48"/>
      <c r="O2374" s="48"/>
      <c r="P2374" s="48"/>
      <c r="Q2374" s="48"/>
      <c r="R2374" s="48"/>
      <c r="S2374" s="48"/>
      <c r="T2374" s="48"/>
      <c r="U2374" s="48"/>
      <c r="V2374" s="48"/>
      <c r="W2374" s="48"/>
      <c r="X2374" s="48"/>
      <c r="Y2374" s="48"/>
      <c r="Z2374" s="48"/>
      <c r="AA2374" s="48"/>
      <c r="AB2374" s="48"/>
      <c r="AC2374" s="48"/>
    </row>
    <row r="2375" spans="1:29">
      <c r="A2375" s="48"/>
      <c r="B2375" s="48"/>
      <c r="C2375" s="48"/>
      <c r="D2375" s="48"/>
      <c r="E2375" s="48"/>
      <c r="F2375" s="48"/>
      <c r="G2375" s="48"/>
      <c r="H2375" s="48"/>
      <c r="I2375" s="48"/>
      <c r="J2375" s="48"/>
      <c r="K2375" s="48"/>
      <c r="L2375" s="48"/>
      <c r="M2375" s="48"/>
      <c r="N2375" s="48"/>
      <c r="O2375" s="48"/>
      <c r="P2375" s="48"/>
      <c r="Q2375" s="48"/>
      <c r="R2375" s="48"/>
      <c r="S2375" s="48"/>
      <c r="T2375" s="48"/>
      <c r="U2375" s="48"/>
      <c r="V2375" s="48"/>
      <c r="W2375" s="48"/>
      <c r="X2375" s="48"/>
      <c r="Y2375" s="48"/>
      <c r="Z2375" s="48"/>
      <c r="AA2375" s="48"/>
      <c r="AB2375" s="48"/>
      <c r="AC2375" s="48"/>
    </row>
    <row r="2376" spans="1:29">
      <c r="A2376" s="48"/>
      <c r="B2376" s="48"/>
      <c r="C2376" s="48"/>
      <c r="D2376" s="48"/>
      <c r="E2376" s="48"/>
      <c r="F2376" s="48"/>
      <c r="G2376" s="48"/>
      <c r="H2376" s="48"/>
      <c r="I2376" s="48"/>
      <c r="J2376" s="48"/>
      <c r="K2376" s="48"/>
      <c r="L2376" s="48"/>
      <c r="M2376" s="48"/>
      <c r="N2376" s="48"/>
      <c r="O2376" s="48"/>
      <c r="P2376" s="48"/>
      <c r="Q2376" s="48"/>
      <c r="R2376" s="48"/>
      <c r="S2376" s="48"/>
      <c r="T2376" s="48"/>
      <c r="U2376" s="48"/>
      <c r="V2376" s="48"/>
      <c r="W2376" s="48"/>
      <c r="X2376" s="48"/>
      <c r="Y2376" s="48"/>
      <c r="Z2376" s="48"/>
      <c r="AA2376" s="48"/>
      <c r="AB2376" s="48"/>
      <c r="AC2376" s="48"/>
    </row>
    <row r="2377" spans="1:29">
      <c r="A2377" s="48"/>
      <c r="B2377" s="48"/>
      <c r="C2377" s="48"/>
      <c r="D2377" s="48"/>
      <c r="E2377" s="48"/>
      <c r="F2377" s="48"/>
      <c r="G2377" s="48"/>
      <c r="H2377" s="48"/>
      <c r="I2377" s="48"/>
      <c r="J2377" s="48"/>
      <c r="K2377" s="48"/>
      <c r="L2377" s="48"/>
      <c r="M2377" s="48"/>
      <c r="N2377" s="48"/>
      <c r="O2377" s="48"/>
      <c r="P2377" s="48"/>
      <c r="Q2377" s="48"/>
      <c r="R2377" s="48"/>
      <c r="S2377" s="48"/>
      <c r="T2377" s="48"/>
      <c r="U2377" s="48"/>
      <c r="V2377" s="48"/>
      <c r="W2377" s="48"/>
      <c r="X2377" s="48"/>
      <c r="Y2377" s="48"/>
      <c r="Z2377" s="48"/>
      <c r="AA2377" s="48"/>
      <c r="AB2377" s="48"/>
      <c r="AC2377" s="48"/>
    </row>
    <row r="2378" spans="1:29">
      <c r="A2378" s="48"/>
      <c r="B2378" s="48"/>
      <c r="C2378" s="48"/>
      <c r="D2378" s="48"/>
      <c r="E2378" s="48"/>
      <c r="F2378" s="48"/>
      <c r="G2378" s="48"/>
      <c r="H2378" s="48"/>
      <c r="I2378" s="48"/>
      <c r="J2378" s="48"/>
      <c r="K2378" s="48"/>
      <c r="L2378" s="48"/>
      <c r="M2378" s="48"/>
      <c r="N2378" s="48"/>
      <c r="O2378" s="48"/>
      <c r="P2378" s="48"/>
      <c r="Q2378" s="48"/>
      <c r="R2378" s="48"/>
      <c r="S2378" s="48"/>
      <c r="T2378" s="48"/>
      <c r="U2378" s="48"/>
      <c r="V2378" s="48"/>
      <c r="W2378" s="48"/>
      <c r="X2378" s="48"/>
      <c r="Y2378" s="48"/>
      <c r="Z2378" s="48"/>
      <c r="AA2378" s="48"/>
      <c r="AB2378" s="48"/>
      <c r="AC2378" s="48"/>
    </row>
    <row r="2379" spans="1:29">
      <c r="A2379" s="48"/>
      <c r="B2379" s="48"/>
      <c r="C2379" s="48"/>
      <c r="D2379" s="48"/>
      <c r="E2379" s="48"/>
      <c r="F2379" s="48"/>
      <c r="G2379" s="48"/>
      <c r="H2379" s="48"/>
      <c r="I2379" s="48"/>
      <c r="J2379" s="48"/>
      <c r="K2379" s="48"/>
      <c r="L2379" s="48"/>
      <c r="M2379" s="48"/>
      <c r="N2379" s="48"/>
      <c r="O2379" s="48"/>
      <c r="P2379" s="48"/>
      <c r="Q2379" s="48"/>
      <c r="R2379" s="48"/>
      <c r="S2379" s="48"/>
      <c r="T2379" s="48"/>
      <c r="U2379" s="48"/>
      <c r="V2379" s="48"/>
      <c r="W2379" s="48"/>
      <c r="X2379" s="48"/>
      <c r="Y2379" s="48"/>
      <c r="Z2379" s="48"/>
      <c r="AA2379" s="48"/>
      <c r="AB2379" s="48"/>
      <c r="AC2379" s="48"/>
    </row>
    <row r="2380" spans="1:29">
      <c r="A2380" s="48"/>
      <c r="B2380" s="48"/>
      <c r="C2380" s="48"/>
      <c r="D2380" s="48"/>
      <c r="E2380" s="48"/>
      <c r="F2380" s="48"/>
      <c r="G2380" s="48"/>
      <c r="H2380" s="48"/>
      <c r="I2380" s="48"/>
      <c r="J2380" s="48"/>
      <c r="K2380" s="48"/>
      <c r="L2380" s="48"/>
      <c r="M2380" s="48"/>
      <c r="N2380" s="48"/>
      <c r="O2380" s="48"/>
      <c r="P2380" s="48"/>
      <c r="Q2380" s="48"/>
      <c r="R2380" s="48"/>
      <c r="S2380" s="48"/>
      <c r="T2380" s="48"/>
      <c r="U2380" s="48"/>
      <c r="V2380" s="48"/>
      <c r="W2380" s="48"/>
      <c r="X2380" s="48"/>
      <c r="Y2380" s="48"/>
      <c r="Z2380" s="48"/>
      <c r="AA2380" s="48"/>
      <c r="AB2380" s="48"/>
      <c r="AC2380" s="48"/>
    </row>
    <row r="2381" spans="1:29">
      <c r="A2381" s="48"/>
      <c r="B2381" s="48"/>
      <c r="C2381" s="48"/>
      <c r="D2381" s="48"/>
      <c r="E2381" s="48"/>
      <c r="F2381" s="48"/>
      <c r="G2381" s="48"/>
      <c r="H2381" s="48"/>
      <c r="I2381" s="48"/>
      <c r="J2381" s="48"/>
      <c r="K2381" s="48"/>
      <c r="L2381" s="48"/>
      <c r="M2381" s="48"/>
      <c r="N2381" s="48"/>
      <c r="O2381" s="48"/>
      <c r="P2381" s="48"/>
      <c r="Q2381" s="48"/>
      <c r="R2381" s="48"/>
      <c r="S2381" s="48"/>
      <c r="T2381" s="48"/>
      <c r="U2381" s="48"/>
      <c r="V2381" s="48"/>
      <c r="W2381" s="48"/>
      <c r="X2381" s="48"/>
      <c r="Y2381" s="48"/>
      <c r="Z2381" s="48"/>
      <c r="AA2381" s="48"/>
      <c r="AB2381" s="48"/>
      <c r="AC2381" s="48"/>
    </row>
    <row r="2382" spans="1:29">
      <c r="A2382" s="48"/>
      <c r="B2382" s="48"/>
      <c r="C2382" s="48"/>
      <c r="D2382" s="48"/>
      <c r="E2382" s="48"/>
      <c r="F2382" s="48"/>
      <c r="G2382" s="48"/>
      <c r="H2382" s="48"/>
      <c r="I2382" s="48"/>
      <c r="J2382" s="48"/>
      <c r="K2382" s="48"/>
      <c r="L2382" s="48"/>
      <c r="M2382" s="48"/>
      <c r="N2382" s="48"/>
      <c r="O2382" s="48"/>
      <c r="P2382" s="48"/>
      <c r="Q2382" s="48"/>
      <c r="R2382" s="48"/>
      <c r="S2382" s="48"/>
      <c r="T2382" s="48"/>
      <c r="U2382" s="48"/>
      <c r="V2382" s="48"/>
      <c r="W2382" s="48"/>
      <c r="X2382" s="48"/>
      <c r="Y2382" s="48"/>
      <c r="Z2382" s="48"/>
      <c r="AA2382" s="48"/>
      <c r="AB2382" s="48"/>
      <c r="AC2382" s="48"/>
    </row>
    <row r="2383" spans="1:29">
      <c r="A2383" s="48"/>
      <c r="B2383" s="48"/>
      <c r="C2383" s="48"/>
      <c r="D2383" s="48"/>
      <c r="E2383" s="48"/>
      <c r="F2383" s="48"/>
      <c r="G2383" s="48"/>
      <c r="H2383" s="48"/>
      <c r="I2383" s="48"/>
      <c r="J2383" s="48"/>
      <c r="K2383" s="48"/>
      <c r="L2383" s="48"/>
      <c r="M2383" s="48"/>
      <c r="N2383" s="48"/>
      <c r="O2383" s="48"/>
      <c r="P2383" s="48"/>
      <c r="Q2383" s="48"/>
      <c r="R2383" s="48"/>
      <c r="S2383" s="48"/>
      <c r="T2383" s="48"/>
      <c r="U2383" s="48"/>
      <c r="V2383" s="48"/>
      <c r="W2383" s="48"/>
      <c r="X2383" s="48"/>
      <c r="Y2383" s="48"/>
      <c r="Z2383" s="48"/>
      <c r="AA2383" s="48"/>
      <c r="AB2383" s="48"/>
      <c r="AC2383" s="48"/>
    </row>
    <row r="2384" spans="1:29">
      <c r="A2384" s="48"/>
      <c r="B2384" s="48"/>
      <c r="C2384" s="48"/>
      <c r="D2384" s="48"/>
      <c r="E2384" s="48"/>
      <c r="F2384" s="48"/>
      <c r="G2384" s="48"/>
      <c r="H2384" s="48"/>
      <c r="I2384" s="48"/>
      <c r="J2384" s="48"/>
      <c r="K2384" s="48"/>
      <c r="L2384" s="48"/>
      <c r="M2384" s="48"/>
      <c r="N2384" s="48"/>
      <c r="O2384" s="48"/>
      <c r="P2384" s="48"/>
      <c r="Q2384" s="48"/>
      <c r="R2384" s="48"/>
      <c r="S2384" s="48"/>
      <c r="T2384" s="48"/>
      <c r="U2384" s="48"/>
      <c r="V2384" s="48"/>
      <c r="W2384" s="48"/>
      <c r="X2384" s="48"/>
      <c r="Y2384" s="48"/>
      <c r="Z2384" s="48"/>
      <c r="AA2384" s="48"/>
      <c r="AB2384" s="48"/>
      <c r="AC2384" s="48"/>
    </row>
    <row r="2385" spans="1:29">
      <c r="A2385" s="48"/>
      <c r="B2385" s="48"/>
      <c r="C2385" s="48"/>
      <c r="D2385" s="48"/>
      <c r="E2385" s="48"/>
      <c r="F2385" s="48"/>
      <c r="G2385" s="48"/>
      <c r="H2385" s="48"/>
      <c r="I2385" s="48"/>
      <c r="J2385" s="48"/>
      <c r="K2385" s="48"/>
      <c r="L2385" s="48"/>
      <c r="M2385" s="48"/>
      <c r="N2385" s="48"/>
      <c r="O2385" s="48"/>
      <c r="P2385" s="48"/>
      <c r="Q2385" s="48"/>
      <c r="R2385" s="48"/>
      <c r="S2385" s="48"/>
      <c r="T2385" s="48"/>
      <c r="U2385" s="48"/>
      <c r="V2385" s="48"/>
      <c r="W2385" s="48"/>
      <c r="X2385" s="48"/>
      <c r="Y2385" s="48"/>
      <c r="Z2385" s="48"/>
      <c r="AA2385" s="48"/>
      <c r="AB2385" s="48"/>
      <c r="AC2385" s="48"/>
    </row>
    <row r="2386" spans="1:29">
      <c r="A2386" s="48"/>
      <c r="B2386" s="48"/>
      <c r="C2386" s="48"/>
      <c r="D2386" s="48"/>
      <c r="E2386" s="48"/>
      <c r="F2386" s="48"/>
      <c r="G2386" s="48"/>
      <c r="H2386" s="48"/>
      <c r="I2386" s="48"/>
      <c r="J2386" s="48"/>
      <c r="K2386" s="48"/>
      <c r="L2386" s="48"/>
      <c r="M2386" s="48"/>
      <c r="N2386" s="48"/>
      <c r="O2386" s="48"/>
      <c r="P2386" s="48"/>
      <c r="Q2386" s="48"/>
      <c r="R2386" s="48"/>
      <c r="S2386" s="48"/>
      <c r="T2386" s="48"/>
      <c r="U2386" s="48"/>
      <c r="V2386" s="48"/>
      <c r="W2386" s="48"/>
      <c r="X2386" s="48"/>
      <c r="Y2386" s="48"/>
      <c r="Z2386" s="48"/>
      <c r="AA2386" s="48"/>
      <c r="AB2386" s="48"/>
      <c r="AC2386" s="48"/>
    </row>
    <row r="2387" spans="1:29">
      <c r="A2387" s="48"/>
      <c r="B2387" s="48"/>
      <c r="C2387" s="48"/>
      <c r="D2387" s="48"/>
      <c r="E2387" s="48"/>
      <c r="F2387" s="48"/>
      <c r="G2387" s="48"/>
      <c r="H2387" s="48"/>
      <c r="I2387" s="48"/>
      <c r="J2387" s="48"/>
      <c r="K2387" s="48"/>
      <c r="L2387" s="48"/>
      <c r="M2387" s="48"/>
      <c r="N2387" s="48"/>
      <c r="O2387" s="48"/>
      <c r="P2387" s="48"/>
      <c r="Q2387" s="48"/>
      <c r="R2387" s="48"/>
      <c r="S2387" s="48"/>
      <c r="T2387" s="48"/>
      <c r="U2387" s="48"/>
      <c r="V2387" s="48"/>
      <c r="W2387" s="48"/>
      <c r="X2387" s="48"/>
      <c r="Y2387" s="48"/>
      <c r="Z2387" s="48"/>
      <c r="AA2387" s="48"/>
      <c r="AB2387" s="48"/>
      <c r="AC2387" s="48"/>
    </row>
    <row r="2388" spans="1:29">
      <c r="A2388" s="48"/>
      <c r="B2388" s="48"/>
      <c r="C2388" s="48"/>
      <c r="D2388" s="48"/>
      <c r="E2388" s="48"/>
      <c r="F2388" s="48"/>
      <c r="G2388" s="48"/>
      <c r="H2388" s="48"/>
      <c r="I2388" s="48"/>
      <c r="J2388" s="48"/>
      <c r="K2388" s="48"/>
      <c r="L2388" s="48"/>
      <c r="M2388" s="48"/>
      <c r="N2388" s="48"/>
      <c r="O2388" s="48"/>
      <c r="P2388" s="48"/>
      <c r="Q2388" s="48"/>
      <c r="R2388" s="48"/>
      <c r="S2388" s="48"/>
      <c r="T2388" s="48"/>
      <c r="U2388" s="48"/>
      <c r="V2388" s="48"/>
      <c r="W2388" s="48"/>
      <c r="X2388" s="48"/>
      <c r="Y2388" s="48"/>
      <c r="Z2388" s="48"/>
      <c r="AA2388" s="48"/>
      <c r="AB2388" s="48"/>
      <c r="AC2388" s="48"/>
    </row>
    <row r="2389" spans="1:29">
      <c r="A2389" s="48"/>
      <c r="B2389" s="48"/>
      <c r="C2389" s="48"/>
      <c r="D2389" s="48"/>
      <c r="E2389" s="48"/>
      <c r="F2389" s="48"/>
      <c r="G2389" s="48"/>
      <c r="H2389" s="48"/>
      <c r="I2389" s="48"/>
      <c r="J2389" s="48"/>
      <c r="K2389" s="48"/>
      <c r="L2389" s="48"/>
      <c r="M2389" s="48"/>
      <c r="N2389" s="48"/>
      <c r="O2389" s="48"/>
      <c r="P2389" s="48"/>
      <c r="Q2389" s="48"/>
      <c r="R2389" s="48"/>
      <c r="S2389" s="48"/>
      <c r="T2389" s="48"/>
      <c r="U2389" s="48"/>
      <c r="V2389" s="48"/>
      <c r="W2389" s="48"/>
      <c r="X2389" s="48"/>
      <c r="Y2389" s="48"/>
      <c r="Z2389" s="48"/>
      <c r="AA2389" s="48"/>
      <c r="AB2389" s="48"/>
      <c r="AC2389" s="48"/>
    </row>
    <row r="2390" spans="1:29">
      <c r="A2390" s="48"/>
      <c r="B2390" s="48"/>
      <c r="C2390" s="48"/>
      <c r="D2390" s="48"/>
      <c r="E2390" s="48"/>
      <c r="F2390" s="48"/>
      <c r="G2390" s="48"/>
      <c r="H2390" s="48"/>
      <c r="I2390" s="48"/>
      <c r="J2390" s="48"/>
      <c r="K2390" s="48"/>
      <c r="L2390" s="48"/>
      <c r="M2390" s="48"/>
      <c r="N2390" s="48"/>
      <c r="O2390" s="48"/>
      <c r="P2390" s="48"/>
      <c r="Q2390" s="48"/>
      <c r="R2390" s="48"/>
      <c r="S2390" s="48"/>
      <c r="T2390" s="48"/>
      <c r="U2390" s="48"/>
      <c r="V2390" s="48"/>
      <c r="W2390" s="48"/>
      <c r="X2390" s="48"/>
      <c r="Y2390" s="48"/>
      <c r="Z2390" s="48"/>
      <c r="AA2390" s="48"/>
      <c r="AB2390" s="48"/>
      <c r="AC2390" s="48"/>
    </row>
    <row r="2391" spans="1:29">
      <c r="A2391" s="48"/>
      <c r="B2391" s="48"/>
      <c r="C2391" s="48"/>
      <c r="D2391" s="48"/>
      <c r="E2391" s="48"/>
      <c r="F2391" s="48"/>
      <c r="G2391" s="48"/>
      <c r="H2391" s="48"/>
      <c r="I2391" s="48"/>
      <c r="J2391" s="48"/>
      <c r="K2391" s="48"/>
      <c r="L2391" s="48"/>
      <c r="M2391" s="48"/>
      <c r="N2391" s="48"/>
      <c r="O2391" s="48"/>
      <c r="P2391" s="48"/>
      <c r="Q2391" s="48"/>
      <c r="R2391" s="48"/>
      <c r="S2391" s="48"/>
      <c r="T2391" s="48"/>
      <c r="U2391" s="48"/>
      <c r="V2391" s="48"/>
      <c r="W2391" s="48"/>
      <c r="X2391" s="48"/>
      <c r="Y2391" s="48"/>
      <c r="Z2391" s="48"/>
      <c r="AA2391" s="48"/>
      <c r="AB2391" s="48"/>
      <c r="AC2391" s="48"/>
    </row>
    <row r="2392" spans="1:29">
      <c r="A2392" s="48"/>
      <c r="B2392" s="48"/>
      <c r="C2392" s="48"/>
      <c r="D2392" s="48"/>
      <c r="E2392" s="48"/>
      <c r="F2392" s="48"/>
      <c r="G2392" s="48"/>
      <c r="H2392" s="48"/>
      <c r="I2392" s="48"/>
      <c r="J2392" s="48"/>
      <c r="K2392" s="48"/>
      <c r="L2392" s="48"/>
      <c r="M2392" s="48"/>
      <c r="N2392" s="48"/>
      <c r="O2392" s="48"/>
      <c r="P2392" s="48"/>
      <c r="Q2392" s="48"/>
      <c r="R2392" s="48"/>
      <c r="S2392" s="48"/>
      <c r="T2392" s="48"/>
      <c r="U2392" s="48"/>
      <c r="V2392" s="48"/>
      <c r="W2392" s="48"/>
      <c r="X2392" s="48"/>
      <c r="Y2392" s="48"/>
      <c r="Z2392" s="48"/>
      <c r="AA2392" s="48"/>
      <c r="AB2392" s="48"/>
      <c r="AC2392" s="48"/>
    </row>
    <row r="2393" spans="1:29">
      <c r="A2393" s="48"/>
      <c r="B2393" s="48"/>
      <c r="C2393" s="48"/>
      <c r="D2393" s="48"/>
      <c r="E2393" s="48"/>
      <c r="F2393" s="48"/>
      <c r="G2393" s="48"/>
      <c r="H2393" s="48"/>
      <c r="I2393" s="48"/>
      <c r="J2393" s="48"/>
      <c r="K2393" s="48"/>
      <c r="L2393" s="48"/>
      <c r="M2393" s="48"/>
      <c r="N2393" s="48"/>
      <c r="O2393" s="48"/>
      <c r="P2393" s="48"/>
      <c r="Q2393" s="48"/>
      <c r="R2393" s="48"/>
      <c r="S2393" s="48"/>
      <c r="T2393" s="48"/>
      <c r="U2393" s="48"/>
      <c r="V2393" s="48"/>
      <c r="W2393" s="48"/>
      <c r="X2393" s="48"/>
      <c r="Y2393" s="48"/>
      <c r="Z2393" s="48"/>
      <c r="AA2393" s="48"/>
      <c r="AB2393" s="48"/>
      <c r="AC2393" s="48"/>
    </row>
    <row r="2394" spans="1:29">
      <c r="A2394" s="48"/>
      <c r="B2394" s="48"/>
      <c r="C2394" s="48"/>
      <c r="D2394" s="48"/>
      <c r="E2394" s="48"/>
      <c r="F2394" s="48"/>
      <c r="G2394" s="48"/>
      <c r="H2394" s="48"/>
      <c r="I2394" s="48"/>
      <c r="J2394" s="48"/>
      <c r="K2394" s="48"/>
      <c r="L2394" s="48"/>
      <c r="M2394" s="48"/>
      <c r="N2394" s="48"/>
      <c r="O2394" s="48"/>
      <c r="P2394" s="48"/>
      <c r="Q2394" s="48"/>
      <c r="R2394" s="48"/>
      <c r="S2394" s="48"/>
      <c r="T2394" s="48"/>
      <c r="U2394" s="48"/>
      <c r="V2394" s="48"/>
      <c r="W2394" s="48"/>
      <c r="X2394" s="48"/>
      <c r="Y2394" s="48"/>
      <c r="Z2394" s="48"/>
      <c r="AA2394" s="48"/>
      <c r="AB2394" s="48"/>
      <c r="AC2394" s="48"/>
    </row>
    <row r="2395" spans="1:29">
      <c r="A2395" s="48"/>
      <c r="B2395" s="48"/>
      <c r="C2395" s="48"/>
      <c r="D2395" s="48"/>
      <c r="E2395" s="48"/>
      <c r="F2395" s="48"/>
      <c r="G2395" s="48"/>
      <c r="H2395" s="48"/>
      <c r="I2395" s="48"/>
      <c r="J2395" s="48"/>
      <c r="K2395" s="48"/>
      <c r="L2395" s="48"/>
      <c r="M2395" s="48"/>
      <c r="N2395" s="48"/>
      <c r="O2395" s="48"/>
      <c r="P2395" s="48"/>
      <c r="Q2395" s="48"/>
      <c r="R2395" s="48"/>
      <c r="S2395" s="48"/>
      <c r="T2395" s="48"/>
      <c r="U2395" s="48"/>
      <c r="V2395" s="48"/>
      <c r="W2395" s="48"/>
      <c r="X2395" s="48"/>
      <c r="Y2395" s="48"/>
      <c r="Z2395" s="48"/>
      <c r="AA2395" s="48"/>
      <c r="AB2395" s="48"/>
      <c r="AC2395" s="48"/>
    </row>
    <row r="2396" spans="1:29">
      <c r="A2396" s="48"/>
      <c r="B2396" s="48"/>
      <c r="C2396" s="48"/>
      <c r="D2396" s="48"/>
      <c r="E2396" s="48"/>
      <c r="F2396" s="48"/>
      <c r="G2396" s="48"/>
      <c r="H2396" s="48"/>
      <c r="I2396" s="48"/>
      <c r="J2396" s="48"/>
      <c r="K2396" s="48"/>
      <c r="L2396" s="48"/>
      <c r="M2396" s="48"/>
      <c r="N2396" s="48"/>
      <c r="O2396" s="48"/>
      <c r="P2396" s="48"/>
      <c r="Q2396" s="48"/>
      <c r="R2396" s="48"/>
      <c r="S2396" s="48"/>
      <c r="T2396" s="48"/>
      <c r="U2396" s="48"/>
      <c r="V2396" s="48"/>
      <c r="W2396" s="48"/>
      <c r="X2396" s="48"/>
      <c r="Y2396" s="48"/>
      <c r="Z2396" s="48"/>
      <c r="AA2396" s="48"/>
      <c r="AB2396" s="48"/>
      <c r="AC2396" s="48"/>
    </row>
    <row r="2397" spans="1:29">
      <c r="A2397" s="48"/>
      <c r="B2397" s="48"/>
      <c r="C2397" s="48"/>
      <c r="D2397" s="48"/>
      <c r="E2397" s="48"/>
      <c r="F2397" s="48"/>
      <c r="G2397" s="48"/>
      <c r="H2397" s="48"/>
      <c r="I2397" s="48"/>
      <c r="J2397" s="48"/>
      <c r="K2397" s="48"/>
      <c r="L2397" s="48"/>
      <c r="M2397" s="48"/>
      <c r="N2397" s="48"/>
      <c r="O2397" s="48"/>
      <c r="P2397" s="48"/>
      <c r="Q2397" s="48"/>
      <c r="R2397" s="48"/>
      <c r="S2397" s="48"/>
      <c r="T2397" s="48"/>
      <c r="U2397" s="48"/>
      <c r="V2397" s="48"/>
      <c r="W2397" s="48"/>
      <c r="X2397" s="48"/>
      <c r="Y2397" s="48"/>
      <c r="Z2397" s="48"/>
      <c r="AA2397" s="48"/>
      <c r="AB2397" s="48"/>
      <c r="AC2397" s="48"/>
    </row>
    <row r="2398" spans="1:29">
      <c r="A2398" s="48"/>
      <c r="B2398" s="48"/>
      <c r="C2398" s="48"/>
      <c r="D2398" s="48"/>
      <c r="E2398" s="48"/>
      <c r="F2398" s="48"/>
      <c r="G2398" s="48"/>
      <c r="H2398" s="48"/>
      <c r="I2398" s="48"/>
      <c r="J2398" s="48"/>
      <c r="K2398" s="48"/>
      <c r="L2398" s="48"/>
      <c r="M2398" s="48"/>
      <c r="N2398" s="48"/>
      <c r="O2398" s="48"/>
      <c r="P2398" s="48"/>
      <c r="Q2398" s="48"/>
      <c r="R2398" s="48"/>
      <c r="S2398" s="48"/>
      <c r="T2398" s="48"/>
      <c r="U2398" s="48"/>
      <c r="V2398" s="48"/>
      <c r="W2398" s="48"/>
      <c r="X2398" s="48"/>
      <c r="Y2398" s="48"/>
      <c r="Z2398" s="48"/>
      <c r="AA2398" s="48"/>
      <c r="AB2398" s="48"/>
      <c r="AC2398" s="48"/>
    </row>
    <row r="2399" spans="1:29">
      <c r="A2399" s="48"/>
      <c r="B2399" s="48"/>
      <c r="C2399" s="48"/>
      <c r="D2399" s="48"/>
      <c r="E2399" s="48"/>
      <c r="F2399" s="48"/>
      <c r="G2399" s="48"/>
      <c r="H2399" s="48"/>
      <c r="I2399" s="48"/>
      <c r="J2399" s="48"/>
      <c r="K2399" s="48"/>
      <c r="L2399" s="48"/>
      <c r="M2399" s="48"/>
      <c r="N2399" s="48"/>
      <c r="O2399" s="48"/>
      <c r="P2399" s="48"/>
      <c r="Q2399" s="48"/>
      <c r="R2399" s="48"/>
      <c r="S2399" s="48"/>
      <c r="T2399" s="48"/>
      <c r="U2399" s="48"/>
      <c r="V2399" s="48"/>
      <c r="W2399" s="48"/>
      <c r="X2399" s="48"/>
      <c r="Y2399" s="48"/>
      <c r="Z2399" s="48"/>
      <c r="AA2399" s="48"/>
      <c r="AB2399" s="48"/>
      <c r="AC2399" s="48"/>
    </row>
    <row r="2400" spans="1:29">
      <c r="A2400" s="48"/>
      <c r="B2400" s="48"/>
      <c r="C2400" s="48"/>
      <c r="D2400" s="48"/>
      <c r="E2400" s="48"/>
      <c r="F2400" s="48"/>
      <c r="G2400" s="48"/>
      <c r="H2400" s="48"/>
      <c r="I2400" s="48"/>
      <c r="J2400" s="48"/>
      <c r="K2400" s="48"/>
      <c r="L2400" s="48"/>
      <c r="M2400" s="48"/>
      <c r="N2400" s="48"/>
      <c r="O2400" s="48"/>
      <c r="P2400" s="48"/>
      <c r="Q2400" s="48"/>
      <c r="R2400" s="48"/>
      <c r="S2400" s="48"/>
      <c r="T2400" s="48"/>
      <c r="U2400" s="48"/>
      <c r="V2400" s="48"/>
      <c r="W2400" s="48"/>
      <c r="X2400" s="48"/>
      <c r="Y2400" s="48"/>
      <c r="Z2400" s="48"/>
      <c r="AA2400" s="48"/>
      <c r="AB2400" s="48"/>
      <c r="AC2400" s="48"/>
    </row>
    <row r="2401" spans="1:29">
      <c r="A2401" s="48"/>
      <c r="B2401" s="48"/>
      <c r="C2401" s="48"/>
      <c r="D2401" s="48"/>
      <c r="E2401" s="48"/>
      <c r="F2401" s="48"/>
      <c r="G2401" s="48"/>
      <c r="H2401" s="48"/>
      <c r="I2401" s="48"/>
      <c r="J2401" s="48"/>
      <c r="K2401" s="48"/>
      <c r="L2401" s="48"/>
      <c r="M2401" s="48"/>
      <c r="N2401" s="48"/>
      <c r="O2401" s="48"/>
      <c r="P2401" s="48"/>
      <c r="Q2401" s="48"/>
      <c r="R2401" s="48"/>
      <c r="S2401" s="48"/>
      <c r="T2401" s="48"/>
      <c r="U2401" s="48"/>
      <c r="V2401" s="48"/>
      <c r="W2401" s="48"/>
      <c r="X2401" s="48"/>
      <c r="Y2401" s="48"/>
      <c r="Z2401" s="48"/>
      <c r="AA2401" s="48"/>
      <c r="AB2401" s="48"/>
      <c r="AC2401" s="48"/>
    </row>
    <row r="2402" spans="1:29">
      <c r="A2402" s="48"/>
      <c r="B2402" s="48"/>
      <c r="C2402" s="48"/>
      <c r="D2402" s="48"/>
      <c r="E2402" s="48"/>
      <c r="F2402" s="48"/>
      <c r="G2402" s="48"/>
      <c r="H2402" s="48"/>
      <c r="I2402" s="48"/>
      <c r="J2402" s="48"/>
      <c r="K2402" s="48"/>
      <c r="L2402" s="48"/>
      <c r="M2402" s="48"/>
      <c r="N2402" s="48"/>
      <c r="O2402" s="48"/>
      <c r="P2402" s="48"/>
      <c r="Q2402" s="48"/>
      <c r="R2402" s="48"/>
      <c r="S2402" s="48"/>
      <c r="T2402" s="48"/>
      <c r="U2402" s="48"/>
      <c r="V2402" s="48"/>
      <c r="W2402" s="48"/>
      <c r="X2402" s="48"/>
      <c r="Y2402" s="48"/>
      <c r="Z2402" s="48"/>
      <c r="AA2402" s="48"/>
      <c r="AB2402" s="48"/>
      <c r="AC2402" s="48"/>
    </row>
    <row r="2403" spans="1:29">
      <c r="A2403" s="48"/>
      <c r="B2403" s="48"/>
      <c r="C2403" s="48"/>
      <c r="D2403" s="48"/>
      <c r="E2403" s="48"/>
      <c r="F2403" s="48"/>
      <c r="G2403" s="48"/>
      <c r="H2403" s="48"/>
      <c r="I2403" s="48"/>
      <c r="J2403" s="48"/>
      <c r="K2403" s="48"/>
      <c r="L2403" s="48"/>
      <c r="M2403" s="48"/>
      <c r="N2403" s="48"/>
      <c r="O2403" s="48"/>
      <c r="P2403" s="48"/>
      <c r="Q2403" s="48"/>
      <c r="R2403" s="48"/>
      <c r="S2403" s="48"/>
      <c r="T2403" s="48"/>
      <c r="U2403" s="48"/>
      <c r="V2403" s="48"/>
      <c r="W2403" s="48"/>
      <c r="X2403" s="48"/>
      <c r="Y2403" s="48"/>
      <c r="Z2403" s="48"/>
      <c r="AA2403" s="48"/>
      <c r="AB2403" s="48"/>
      <c r="AC2403" s="48"/>
    </row>
    <row r="2404" spans="1:29">
      <c r="A2404" s="48"/>
      <c r="B2404" s="48"/>
      <c r="C2404" s="48"/>
      <c r="D2404" s="48"/>
      <c r="E2404" s="48"/>
      <c r="F2404" s="48"/>
      <c r="G2404" s="48"/>
      <c r="H2404" s="48"/>
      <c r="I2404" s="48"/>
      <c r="J2404" s="48"/>
      <c r="K2404" s="48"/>
      <c r="L2404" s="48"/>
      <c r="M2404" s="48"/>
      <c r="N2404" s="48"/>
      <c r="O2404" s="48"/>
      <c r="P2404" s="48"/>
      <c r="Q2404" s="48"/>
      <c r="R2404" s="48"/>
      <c r="S2404" s="48"/>
      <c r="T2404" s="48"/>
      <c r="U2404" s="48"/>
      <c r="V2404" s="48"/>
      <c r="W2404" s="48"/>
      <c r="X2404" s="48"/>
      <c r="Y2404" s="48"/>
      <c r="Z2404" s="48"/>
      <c r="AA2404" s="48"/>
      <c r="AB2404" s="48"/>
      <c r="AC2404" s="48"/>
    </row>
    <row r="2405" spans="1:29">
      <c r="A2405" s="48"/>
      <c r="B2405" s="48"/>
      <c r="C2405" s="48"/>
      <c r="D2405" s="48"/>
      <c r="E2405" s="48"/>
      <c r="F2405" s="48"/>
      <c r="G2405" s="48"/>
      <c r="H2405" s="48"/>
      <c r="I2405" s="48"/>
      <c r="J2405" s="48"/>
      <c r="K2405" s="48"/>
      <c r="L2405" s="48"/>
      <c r="M2405" s="48"/>
      <c r="N2405" s="48"/>
      <c r="O2405" s="48"/>
      <c r="P2405" s="48"/>
      <c r="Q2405" s="48"/>
      <c r="R2405" s="48"/>
      <c r="S2405" s="48"/>
      <c r="T2405" s="48"/>
      <c r="U2405" s="48"/>
      <c r="V2405" s="48"/>
      <c r="W2405" s="48"/>
      <c r="X2405" s="48"/>
      <c r="Y2405" s="48"/>
      <c r="Z2405" s="48"/>
      <c r="AA2405" s="48"/>
      <c r="AB2405" s="48"/>
      <c r="AC2405" s="48"/>
    </row>
    <row r="2406" spans="1:29">
      <c r="A2406" s="48"/>
      <c r="B2406" s="48"/>
      <c r="C2406" s="48"/>
      <c r="D2406" s="48"/>
      <c r="E2406" s="48"/>
      <c r="F2406" s="48"/>
      <c r="G2406" s="48"/>
      <c r="H2406" s="48"/>
      <c r="I2406" s="48"/>
      <c r="J2406" s="48"/>
      <c r="K2406" s="48"/>
      <c r="L2406" s="48"/>
      <c r="M2406" s="48"/>
      <c r="N2406" s="48"/>
      <c r="O2406" s="48"/>
      <c r="P2406" s="48"/>
      <c r="Q2406" s="48"/>
      <c r="R2406" s="48"/>
      <c r="S2406" s="48"/>
      <c r="T2406" s="48"/>
      <c r="U2406" s="48"/>
      <c r="V2406" s="48"/>
      <c r="W2406" s="48"/>
      <c r="X2406" s="48"/>
      <c r="Y2406" s="48"/>
      <c r="Z2406" s="48"/>
      <c r="AA2406" s="48"/>
      <c r="AB2406" s="48"/>
      <c r="AC2406" s="48"/>
    </row>
    <row r="2407" spans="1:29">
      <c r="A2407" s="48"/>
      <c r="B2407" s="48"/>
      <c r="C2407" s="48"/>
      <c r="D2407" s="48"/>
      <c r="E2407" s="48"/>
      <c r="F2407" s="48"/>
      <c r="G2407" s="48"/>
      <c r="H2407" s="48"/>
      <c r="I2407" s="48"/>
      <c r="J2407" s="48"/>
      <c r="K2407" s="48"/>
      <c r="L2407" s="48"/>
      <c r="M2407" s="48"/>
      <c r="N2407" s="48"/>
      <c r="O2407" s="48"/>
      <c r="P2407" s="48"/>
      <c r="Q2407" s="48"/>
      <c r="R2407" s="48"/>
      <c r="S2407" s="48"/>
      <c r="T2407" s="48"/>
      <c r="U2407" s="48"/>
      <c r="V2407" s="48"/>
      <c r="W2407" s="48"/>
      <c r="X2407" s="48"/>
      <c r="Y2407" s="48"/>
      <c r="Z2407" s="48"/>
      <c r="AA2407" s="48"/>
      <c r="AB2407" s="48"/>
      <c r="AC2407" s="48"/>
    </row>
    <row r="2408" spans="1:29">
      <c r="A2408" s="48"/>
      <c r="B2408" s="48"/>
      <c r="C2408" s="48"/>
      <c r="D2408" s="48"/>
      <c r="E2408" s="48"/>
      <c r="F2408" s="48"/>
      <c r="G2408" s="48"/>
      <c r="H2408" s="48"/>
      <c r="I2408" s="48"/>
      <c r="J2408" s="48"/>
      <c r="K2408" s="48"/>
      <c r="L2408" s="48"/>
      <c r="M2408" s="48"/>
      <c r="N2408" s="48"/>
      <c r="O2408" s="48"/>
      <c r="P2408" s="48"/>
      <c r="Q2408" s="48"/>
      <c r="R2408" s="48"/>
      <c r="S2408" s="48"/>
      <c r="T2408" s="48"/>
      <c r="U2408" s="48"/>
      <c r="V2408" s="48"/>
      <c r="W2408" s="48"/>
      <c r="X2408" s="48"/>
      <c r="Y2408" s="48"/>
      <c r="Z2408" s="48"/>
      <c r="AA2408" s="48"/>
      <c r="AB2408" s="48"/>
      <c r="AC2408" s="48"/>
    </row>
    <row r="2409" spans="1:29">
      <c r="A2409" s="48"/>
      <c r="B2409" s="48"/>
      <c r="C2409" s="48"/>
      <c r="D2409" s="48"/>
      <c r="E2409" s="48"/>
      <c r="F2409" s="48"/>
      <c r="G2409" s="48"/>
      <c r="H2409" s="48"/>
      <c r="I2409" s="48"/>
      <c r="J2409" s="48"/>
      <c r="K2409" s="48"/>
      <c r="L2409" s="48"/>
      <c r="M2409" s="48"/>
      <c r="N2409" s="48"/>
      <c r="O2409" s="48"/>
      <c r="P2409" s="48"/>
      <c r="Q2409" s="48"/>
      <c r="R2409" s="48"/>
      <c r="S2409" s="48"/>
      <c r="T2409" s="48"/>
      <c r="U2409" s="48"/>
      <c r="V2409" s="48"/>
      <c r="W2409" s="48"/>
      <c r="X2409" s="48"/>
      <c r="Y2409" s="48"/>
      <c r="Z2409" s="48"/>
      <c r="AA2409" s="48"/>
      <c r="AB2409" s="48"/>
      <c r="AC2409" s="48"/>
    </row>
    <row r="2410" spans="1:29">
      <c r="A2410" s="48"/>
      <c r="B2410" s="48"/>
      <c r="C2410" s="48"/>
      <c r="D2410" s="48"/>
      <c r="E2410" s="48"/>
      <c r="F2410" s="48"/>
      <c r="G2410" s="48"/>
      <c r="H2410" s="48"/>
      <c r="I2410" s="48"/>
      <c r="J2410" s="48"/>
      <c r="K2410" s="48"/>
      <c r="L2410" s="48"/>
      <c r="M2410" s="48"/>
      <c r="N2410" s="48"/>
      <c r="O2410" s="48"/>
      <c r="P2410" s="48"/>
      <c r="Q2410" s="48"/>
      <c r="R2410" s="48"/>
      <c r="S2410" s="48"/>
      <c r="T2410" s="48"/>
      <c r="U2410" s="48"/>
      <c r="V2410" s="48"/>
      <c r="W2410" s="48"/>
      <c r="X2410" s="48"/>
      <c r="Y2410" s="48"/>
      <c r="Z2410" s="48"/>
      <c r="AA2410" s="48"/>
      <c r="AB2410" s="48"/>
      <c r="AC2410" s="48"/>
    </row>
    <row r="2411" spans="1:29">
      <c r="A2411" s="48"/>
      <c r="B2411" s="48"/>
      <c r="C2411" s="48"/>
      <c r="D2411" s="48"/>
      <c r="E2411" s="48"/>
      <c r="F2411" s="48"/>
      <c r="G2411" s="48"/>
      <c r="H2411" s="48"/>
      <c r="I2411" s="48"/>
      <c r="J2411" s="48"/>
      <c r="K2411" s="48"/>
      <c r="L2411" s="48"/>
      <c r="M2411" s="48"/>
      <c r="N2411" s="48"/>
      <c r="O2411" s="48"/>
      <c r="P2411" s="48"/>
      <c r="Q2411" s="48"/>
      <c r="R2411" s="48"/>
      <c r="S2411" s="48"/>
      <c r="T2411" s="48"/>
      <c r="U2411" s="48"/>
      <c r="V2411" s="48"/>
      <c r="W2411" s="48"/>
      <c r="X2411" s="48"/>
      <c r="Y2411" s="48"/>
      <c r="Z2411" s="48"/>
      <c r="AA2411" s="48"/>
      <c r="AB2411" s="48"/>
      <c r="AC2411" s="48"/>
    </row>
    <row r="2412" spans="1:29">
      <c r="A2412" s="48"/>
      <c r="B2412" s="48"/>
      <c r="C2412" s="48"/>
      <c r="D2412" s="48"/>
      <c r="E2412" s="48"/>
      <c r="F2412" s="48"/>
      <c r="G2412" s="48"/>
      <c r="H2412" s="48"/>
      <c r="I2412" s="48"/>
      <c r="J2412" s="48"/>
      <c r="K2412" s="48"/>
      <c r="L2412" s="48"/>
      <c r="M2412" s="48"/>
      <c r="N2412" s="48"/>
      <c r="O2412" s="48"/>
      <c r="P2412" s="48"/>
      <c r="Q2412" s="48"/>
      <c r="R2412" s="48"/>
      <c r="S2412" s="48"/>
      <c r="T2412" s="48"/>
      <c r="U2412" s="48"/>
      <c r="V2412" s="48"/>
      <c r="W2412" s="48"/>
      <c r="X2412" s="48"/>
      <c r="Y2412" s="48"/>
      <c r="Z2412" s="48"/>
      <c r="AA2412" s="48"/>
      <c r="AB2412" s="48"/>
      <c r="AC2412" s="48"/>
    </row>
    <row r="2413" spans="1:29">
      <c r="A2413" s="48"/>
      <c r="B2413" s="48"/>
      <c r="C2413" s="48"/>
      <c r="D2413" s="48"/>
      <c r="E2413" s="48"/>
      <c r="F2413" s="48"/>
      <c r="G2413" s="48"/>
      <c r="H2413" s="48"/>
      <c r="I2413" s="48"/>
      <c r="J2413" s="48"/>
      <c r="K2413" s="48"/>
      <c r="L2413" s="48"/>
      <c r="M2413" s="48"/>
      <c r="N2413" s="48"/>
      <c r="O2413" s="48"/>
      <c r="P2413" s="48"/>
      <c r="Q2413" s="48"/>
      <c r="R2413" s="48"/>
      <c r="S2413" s="48"/>
      <c r="T2413" s="48"/>
      <c r="U2413" s="48"/>
      <c r="V2413" s="48"/>
      <c r="W2413" s="48"/>
      <c r="X2413" s="48"/>
      <c r="Y2413" s="48"/>
      <c r="Z2413" s="48"/>
      <c r="AA2413" s="48"/>
      <c r="AB2413" s="48"/>
      <c r="AC2413" s="48"/>
    </row>
    <row r="2414" spans="1:29">
      <c r="A2414" s="48"/>
      <c r="B2414" s="48"/>
      <c r="C2414" s="48"/>
      <c r="D2414" s="48"/>
      <c r="E2414" s="48"/>
      <c r="F2414" s="48"/>
      <c r="G2414" s="48"/>
      <c r="H2414" s="48"/>
      <c r="I2414" s="48"/>
      <c r="J2414" s="48"/>
      <c r="K2414" s="48"/>
      <c r="L2414" s="48"/>
      <c r="M2414" s="48"/>
      <c r="N2414" s="48"/>
      <c r="O2414" s="48"/>
      <c r="P2414" s="48"/>
      <c r="Q2414" s="48"/>
      <c r="R2414" s="48"/>
      <c r="S2414" s="48"/>
      <c r="T2414" s="48"/>
      <c r="U2414" s="48"/>
      <c r="V2414" s="48"/>
      <c r="W2414" s="48"/>
      <c r="X2414" s="48"/>
      <c r="Y2414" s="48"/>
      <c r="Z2414" s="48"/>
      <c r="AA2414" s="48"/>
      <c r="AB2414" s="48"/>
      <c r="AC2414" s="48"/>
    </row>
    <row r="2415" spans="1:29">
      <c r="A2415" s="48"/>
      <c r="B2415" s="48"/>
      <c r="C2415" s="48"/>
      <c r="D2415" s="48"/>
      <c r="E2415" s="48"/>
      <c r="F2415" s="48"/>
      <c r="G2415" s="48"/>
      <c r="H2415" s="48"/>
      <c r="I2415" s="48"/>
      <c r="J2415" s="48"/>
      <c r="K2415" s="48"/>
      <c r="L2415" s="48"/>
      <c r="M2415" s="48"/>
      <c r="N2415" s="48"/>
      <c r="O2415" s="48"/>
      <c r="P2415" s="48"/>
      <c r="Q2415" s="48"/>
      <c r="R2415" s="48"/>
      <c r="S2415" s="48"/>
      <c r="T2415" s="48"/>
      <c r="U2415" s="48"/>
      <c r="V2415" s="48"/>
      <c r="W2415" s="48"/>
      <c r="X2415" s="48"/>
      <c r="Y2415" s="48"/>
      <c r="Z2415" s="48"/>
      <c r="AA2415" s="48"/>
      <c r="AB2415" s="48"/>
      <c r="AC2415" s="48"/>
    </row>
    <row r="2416" spans="1:29">
      <c r="A2416" s="48"/>
      <c r="B2416" s="48"/>
      <c r="C2416" s="48"/>
      <c r="D2416" s="48"/>
      <c r="E2416" s="48"/>
      <c r="F2416" s="48"/>
      <c r="G2416" s="48"/>
      <c r="H2416" s="48"/>
      <c r="I2416" s="48"/>
      <c r="J2416" s="48"/>
      <c r="K2416" s="48"/>
      <c r="L2416" s="48"/>
      <c r="M2416" s="48"/>
      <c r="N2416" s="48"/>
      <c r="O2416" s="48"/>
      <c r="P2416" s="48"/>
      <c r="Q2416" s="48"/>
      <c r="R2416" s="48"/>
      <c r="S2416" s="48"/>
      <c r="T2416" s="48"/>
      <c r="U2416" s="48"/>
      <c r="V2416" s="48"/>
      <c r="W2416" s="48"/>
      <c r="X2416" s="48"/>
      <c r="Y2416" s="48"/>
      <c r="Z2416" s="48"/>
      <c r="AA2416" s="48"/>
      <c r="AB2416" s="48"/>
      <c r="AC2416" s="48"/>
    </row>
    <row r="2417" spans="1:29">
      <c r="A2417" s="48"/>
      <c r="B2417" s="48"/>
      <c r="C2417" s="48"/>
      <c r="D2417" s="48"/>
      <c r="E2417" s="48"/>
      <c r="F2417" s="48"/>
      <c r="G2417" s="48"/>
      <c r="H2417" s="48"/>
      <c r="I2417" s="48"/>
      <c r="J2417" s="48"/>
      <c r="K2417" s="48"/>
      <c r="L2417" s="48"/>
      <c r="M2417" s="48"/>
      <c r="N2417" s="48"/>
      <c r="O2417" s="48"/>
      <c r="P2417" s="48"/>
      <c r="Q2417" s="48"/>
      <c r="R2417" s="48"/>
      <c r="S2417" s="48"/>
      <c r="T2417" s="48"/>
      <c r="U2417" s="48"/>
      <c r="V2417" s="48"/>
      <c r="W2417" s="48"/>
      <c r="X2417" s="48"/>
      <c r="Y2417" s="48"/>
      <c r="Z2417" s="48"/>
      <c r="AA2417" s="48"/>
      <c r="AB2417" s="48"/>
      <c r="AC2417" s="48"/>
    </row>
    <row r="2418" spans="1:29">
      <c r="A2418" s="48"/>
      <c r="B2418" s="48"/>
      <c r="C2418" s="48"/>
      <c r="D2418" s="48"/>
      <c r="E2418" s="48"/>
      <c r="F2418" s="48"/>
      <c r="G2418" s="48"/>
      <c r="H2418" s="48"/>
      <c r="I2418" s="48"/>
      <c r="J2418" s="48"/>
      <c r="K2418" s="48"/>
      <c r="L2418" s="48"/>
      <c r="M2418" s="48"/>
      <c r="N2418" s="48"/>
      <c r="O2418" s="48"/>
      <c r="P2418" s="48"/>
      <c r="Q2418" s="48"/>
      <c r="R2418" s="48"/>
      <c r="S2418" s="48"/>
      <c r="T2418" s="48"/>
      <c r="U2418" s="48"/>
      <c r="V2418" s="48"/>
      <c r="W2418" s="48"/>
      <c r="X2418" s="48"/>
      <c r="Y2418" s="48"/>
      <c r="Z2418" s="48"/>
      <c r="AA2418" s="48"/>
      <c r="AB2418" s="48"/>
      <c r="AC2418" s="48"/>
    </row>
    <row r="2419" spans="1:29">
      <c r="A2419" s="48"/>
      <c r="B2419" s="48"/>
      <c r="C2419" s="48"/>
      <c r="D2419" s="48"/>
      <c r="E2419" s="48"/>
      <c r="F2419" s="48"/>
      <c r="G2419" s="48"/>
      <c r="H2419" s="48"/>
      <c r="I2419" s="48"/>
      <c r="J2419" s="48"/>
      <c r="K2419" s="48"/>
      <c r="L2419" s="48"/>
      <c r="M2419" s="48"/>
      <c r="N2419" s="48"/>
      <c r="O2419" s="48"/>
      <c r="P2419" s="48"/>
      <c r="Q2419" s="48"/>
      <c r="R2419" s="48"/>
      <c r="S2419" s="48"/>
      <c r="T2419" s="48"/>
      <c r="U2419" s="48"/>
      <c r="V2419" s="48"/>
      <c r="W2419" s="48"/>
      <c r="X2419" s="48"/>
      <c r="Y2419" s="48"/>
      <c r="Z2419" s="48"/>
      <c r="AA2419" s="48"/>
      <c r="AB2419" s="48"/>
      <c r="AC2419" s="48"/>
    </row>
    <row r="2420" spans="1:29">
      <c r="A2420" s="48"/>
      <c r="B2420" s="48"/>
      <c r="C2420" s="48"/>
      <c r="D2420" s="48"/>
      <c r="E2420" s="48"/>
      <c r="F2420" s="48"/>
      <c r="G2420" s="48"/>
      <c r="H2420" s="48"/>
      <c r="I2420" s="48"/>
      <c r="J2420" s="48"/>
      <c r="K2420" s="48"/>
      <c r="L2420" s="48"/>
      <c r="M2420" s="48"/>
      <c r="N2420" s="48"/>
      <c r="O2420" s="48"/>
      <c r="P2420" s="48"/>
      <c r="Q2420" s="48"/>
      <c r="R2420" s="48"/>
      <c r="S2420" s="48"/>
      <c r="T2420" s="48"/>
      <c r="U2420" s="48"/>
      <c r="V2420" s="48"/>
      <c r="W2420" s="48"/>
      <c r="X2420" s="48"/>
      <c r="Y2420" s="48"/>
      <c r="Z2420" s="48"/>
      <c r="AA2420" s="48"/>
      <c r="AB2420" s="48"/>
      <c r="AC2420" s="48"/>
    </row>
    <row r="2421" spans="1:29">
      <c r="A2421" s="48"/>
      <c r="B2421" s="48"/>
      <c r="C2421" s="48"/>
      <c r="D2421" s="48"/>
      <c r="E2421" s="48"/>
      <c r="F2421" s="48"/>
      <c r="G2421" s="48"/>
      <c r="H2421" s="48"/>
      <c r="I2421" s="48"/>
      <c r="J2421" s="48"/>
      <c r="K2421" s="48"/>
      <c r="L2421" s="48"/>
      <c r="M2421" s="48"/>
      <c r="N2421" s="48"/>
      <c r="O2421" s="48"/>
      <c r="P2421" s="48"/>
      <c r="Q2421" s="48"/>
      <c r="R2421" s="48"/>
      <c r="S2421" s="48"/>
      <c r="T2421" s="48"/>
      <c r="U2421" s="48"/>
      <c r="V2421" s="48"/>
      <c r="W2421" s="48"/>
      <c r="X2421" s="48"/>
      <c r="Y2421" s="48"/>
      <c r="Z2421" s="48"/>
      <c r="AA2421" s="48"/>
      <c r="AB2421" s="48"/>
      <c r="AC2421" s="48"/>
    </row>
    <row r="2422" spans="1:29">
      <c r="A2422" s="48"/>
      <c r="B2422" s="48"/>
      <c r="C2422" s="48"/>
      <c r="D2422" s="48"/>
      <c r="E2422" s="48"/>
      <c r="F2422" s="48"/>
      <c r="G2422" s="48"/>
      <c r="H2422" s="48"/>
      <c r="I2422" s="48"/>
      <c r="J2422" s="48"/>
      <c r="K2422" s="48"/>
      <c r="L2422" s="48"/>
      <c r="M2422" s="48"/>
      <c r="N2422" s="48"/>
      <c r="O2422" s="48"/>
      <c r="P2422" s="48"/>
      <c r="Q2422" s="48"/>
      <c r="R2422" s="48"/>
      <c r="S2422" s="48"/>
      <c r="T2422" s="48"/>
      <c r="U2422" s="48"/>
      <c r="V2422" s="48"/>
      <c r="W2422" s="48"/>
      <c r="X2422" s="48"/>
      <c r="Y2422" s="48"/>
      <c r="Z2422" s="48"/>
      <c r="AA2422" s="48"/>
      <c r="AB2422" s="48"/>
      <c r="AC2422" s="48"/>
    </row>
    <row r="2423" spans="1:29">
      <c r="A2423" s="48"/>
      <c r="B2423" s="48"/>
      <c r="C2423" s="48"/>
      <c r="D2423" s="48"/>
      <c r="E2423" s="48"/>
      <c r="F2423" s="48"/>
      <c r="G2423" s="48"/>
      <c r="H2423" s="48"/>
      <c r="I2423" s="48"/>
      <c r="J2423" s="48"/>
      <c r="K2423" s="48"/>
      <c r="L2423" s="48"/>
      <c r="M2423" s="48"/>
      <c r="N2423" s="48"/>
      <c r="O2423" s="48"/>
      <c r="P2423" s="48"/>
      <c r="Q2423" s="48"/>
      <c r="R2423" s="48"/>
      <c r="S2423" s="48"/>
      <c r="T2423" s="48"/>
      <c r="U2423" s="48"/>
      <c r="V2423" s="48"/>
      <c r="W2423" s="48"/>
      <c r="X2423" s="48"/>
      <c r="Y2423" s="48"/>
      <c r="Z2423" s="48"/>
      <c r="AA2423" s="48"/>
      <c r="AB2423" s="48"/>
      <c r="AC2423" s="48"/>
    </row>
    <row r="2424" spans="1:29">
      <c r="A2424" s="48"/>
      <c r="B2424" s="48"/>
      <c r="C2424" s="48"/>
      <c r="D2424" s="48"/>
      <c r="E2424" s="48"/>
      <c r="F2424" s="48"/>
      <c r="G2424" s="48"/>
      <c r="H2424" s="48"/>
      <c r="I2424" s="48"/>
      <c r="J2424" s="48"/>
      <c r="K2424" s="48"/>
      <c r="L2424" s="48"/>
      <c r="M2424" s="48"/>
      <c r="N2424" s="48"/>
      <c r="O2424" s="48"/>
      <c r="P2424" s="48"/>
      <c r="Q2424" s="48"/>
      <c r="R2424" s="48"/>
      <c r="S2424" s="48"/>
      <c r="T2424" s="48"/>
      <c r="U2424" s="48"/>
      <c r="V2424" s="48"/>
      <c r="W2424" s="48"/>
      <c r="X2424" s="48"/>
      <c r="Y2424" s="48"/>
      <c r="Z2424" s="48"/>
      <c r="AA2424" s="48"/>
      <c r="AB2424" s="48"/>
      <c r="AC2424" s="48"/>
    </row>
    <row r="2425" spans="1:29">
      <c r="A2425" s="48"/>
      <c r="B2425" s="48"/>
      <c r="C2425" s="48"/>
      <c r="D2425" s="48"/>
      <c r="E2425" s="48"/>
      <c r="F2425" s="48"/>
      <c r="G2425" s="48"/>
      <c r="H2425" s="48"/>
      <c r="I2425" s="48"/>
      <c r="J2425" s="48"/>
      <c r="K2425" s="48"/>
      <c r="L2425" s="48"/>
      <c r="M2425" s="48"/>
      <c r="N2425" s="48"/>
      <c r="O2425" s="48"/>
      <c r="P2425" s="48"/>
      <c r="Q2425" s="48"/>
      <c r="R2425" s="48"/>
      <c r="S2425" s="48"/>
      <c r="T2425" s="48"/>
      <c r="U2425" s="48"/>
      <c r="V2425" s="48"/>
      <c r="W2425" s="48"/>
      <c r="X2425" s="48"/>
      <c r="Y2425" s="48"/>
      <c r="Z2425" s="48"/>
      <c r="AA2425" s="48"/>
      <c r="AB2425" s="48"/>
      <c r="AC2425" s="48"/>
    </row>
    <row r="2426" spans="1:29">
      <c r="A2426" s="48"/>
      <c r="B2426" s="48"/>
      <c r="C2426" s="48"/>
      <c r="D2426" s="48"/>
      <c r="E2426" s="48"/>
      <c r="F2426" s="48"/>
      <c r="G2426" s="48"/>
      <c r="H2426" s="48"/>
      <c r="I2426" s="48"/>
      <c r="J2426" s="48"/>
      <c r="K2426" s="48"/>
      <c r="L2426" s="48"/>
      <c r="M2426" s="48"/>
      <c r="N2426" s="48"/>
      <c r="O2426" s="48"/>
      <c r="P2426" s="48"/>
      <c r="Q2426" s="48"/>
      <c r="R2426" s="48"/>
      <c r="S2426" s="48"/>
      <c r="T2426" s="48"/>
      <c r="U2426" s="48"/>
      <c r="V2426" s="48"/>
      <c r="W2426" s="48"/>
      <c r="X2426" s="48"/>
      <c r="Y2426" s="48"/>
      <c r="Z2426" s="48"/>
      <c r="AA2426" s="48"/>
      <c r="AB2426" s="48"/>
      <c r="AC2426" s="48"/>
    </row>
    <row r="2427" spans="1:29">
      <c r="A2427" s="48"/>
      <c r="B2427" s="48"/>
      <c r="C2427" s="48"/>
      <c r="D2427" s="48"/>
      <c r="E2427" s="48"/>
      <c r="F2427" s="48"/>
      <c r="G2427" s="48"/>
      <c r="H2427" s="48"/>
      <c r="I2427" s="48"/>
      <c r="J2427" s="48"/>
      <c r="K2427" s="48"/>
      <c r="L2427" s="48"/>
      <c r="M2427" s="48"/>
      <c r="N2427" s="48"/>
      <c r="O2427" s="48"/>
      <c r="P2427" s="48"/>
      <c r="Q2427" s="48"/>
      <c r="R2427" s="48"/>
      <c r="S2427" s="48"/>
      <c r="T2427" s="48"/>
      <c r="U2427" s="48"/>
      <c r="V2427" s="48"/>
      <c r="W2427" s="48"/>
      <c r="X2427" s="48"/>
      <c r="Y2427" s="48"/>
      <c r="Z2427" s="48"/>
      <c r="AA2427" s="48"/>
      <c r="AB2427" s="48"/>
      <c r="AC2427" s="48"/>
    </row>
    <row r="2428" spans="1:29">
      <c r="A2428" s="48"/>
      <c r="B2428" s="48"/>
      <c r="C2428" s="48"/>
      <c r="D2428" s="48"/>
      <c r="E2428" s="48"/>
      <c r="F2428" s="48"/>
      <c r="G2428" s="48"/>
      <c r="H2428" s="48"/>
      <c r="I2428" s="48"/>
      <c r="J2428" s="48"/>
      <c r="K2428" s="48"/>
      <c r="L2428" s="48"/>
      <c r="M2428" s="48"/>
      <c r="N2428" s="48"/>
      <c r="O2428" s="48"/>
      <c r="P2428" s="48"/>
      <c r="Q2428" s="48"/>
      <c r="R2428" s="48"/>
      <c r="S2428" s="48"/>
      <c r="T2428" s="48"/>
      <c r="U2428" s="48"/>
      <c r="V2428" s="48"/>
      <c r="W2428" s="48"/>
      <c r="X2428" s="48"/>
      <c r="Y2428" s="48"/>
      <c r="Z2428" s="48"/>
      <c r="AA2428" s="48"/>
      <c r="AB2428" s="48"/>
      <c r="AC2428" s="48"/>
    </row>
    <row r="2429" spans="1:29">
      <c r="A2429" s="48"/>
      <c r="B2429" s="48"/>
      <c r="C2429" s="48"/>
      <c r="D2429" s="48"/>
      <c r="E2429" s="48"/>
      <c r="F2429" s="48"/>
      <c r="G2429" s="48"/>
      <c r="H2429" s="48"/>
      <c r="I2429" s="48"/>
      <c r="J2429" s="48"/>
      <c r="K2429" s="48"/>
      <c r="L2429" s="48"/>
      <c r="M2429" s="48"/>
      <c r="N2429" s="48"/>
      <c r="O2429" s="48"/>
      <c r="P2429" s="48"/>
      <c r="Q2429" s="48"/>
      <c r="R2429" s="48"/>
      <c r="S2429" s="48"/>
      <c r="T2429" s="48"/>
      <c r="U2429" s="48"/>
      <c r="V2429" s="48"/>
      <c r="W2429" s="48"/>
      <c r="X2429" s="48"/>
      <c r="Y2429" s="48"/>
      <c r="Z2429" s="48"/>
      <c r="AA2429" s="48"/>
      <c r="AB2429" s="48"/>
      <c r="AC2429" s="48"/>
    </row>
    <row r="2430" spans="1:29">
      <c r="A2430" s="48"/>
      <c r="B2430" s="48"/>
      <c r="C2430" s="48"/>
      <c r="D2430" s="48"/>
      <c r="E2430" s="48"/>
      <c r="F2430" s="48"/>
      <c r="G2430" s="48"/>
      <c r="H2430" s="48"/>
      <c r="I2430" s="48"/>
      <c r="J2430" s="48"/>
      <c r="K2430" s="48"/>
      <c r="L2430" s="48"/>
      <c r="M2430" s="48"/>
      <c r="N2430" s="48"/>
      <c r="O2430" s="48"/>
      <c r="P2430" s="48"/>
      <c r="Q2430" s="48"/>
      <c r="R2430" s="48"/>
      <c r="S2430" s="48"/>
      <c r="T2430" s="48"/>
      <c r="U2430" s="48"/>
      <c r="V2430" s="48"/>
      <c r="W2430" s="48"/>
      <c r="X2430" s="48"/>
      <c r="Y2430" s="48"/>
      <c r="Z2430" s="48"/>
      <c r="AA2430" s="48"/>
      <c r="AB2430" s="48"/>
      <c r="AC2430" s="48"/>
    </row>
    <row r="2431" spans="1:29">
      <c r="A2431" s="48"/>
      <c r="B2431" s="48"/>
      <c r="C2431" s="48"/>
      <c r="D2431" s="48"/>
      <c r="E2431" s="48"/>
      <c r="F2431" s="48"/>
      <c r="G2431" s="48"/>
      <c r="H2431" s="48"/>
      <c r="I2431" s="48"/>
      <c r="J2431" s="48"/>
      <c r="K2431" s="48"/>
      <c r="L2431" s="48"/>
      <c r="M2431" s="48"/>
      <c r="N2431" s="48"/>
      <c r="O2431" s="48"/>
      <c r="P2431" s="48"/>
      <c r="Q2431" s="48"/>
      <c r="R2431" s="48"/>
      <c r="S2431" s="48"/>
      <c r="T2431" s="48"/>
      <c r="U2431" s="48"/>
      <c r="V2431" s="48"/>
      <c r="W2431" s="48"/>
      <c r="X2431" s="48"/>
      <c r="Y2431" s="48"/>
      <c r="Z2431" s="48"/>
      <c r="AA2431" s="48"/>
      <c r="AB2431" s="48"/>
      <c r="AC2431" s="48"/>
    </row>
    <row r="2432" spans="1:29">
      <c r="A2432" s="48"/>
      <c r="B2432" s="48"/>
      <c r="C2432" s="48"/>
      <c r="D2432" s="48"/>
      <c r="E2432" s="48"/>
      <c r="F2432" s="48"/>
      <c r="G2432" s="48"/>
      <c r="H2432" s="48"/>
      <c r="I2432" s="48"/>
      <c r="J2432" s="48"/>
      <c r="K2432" s="48"/>
      <c r="L2432" s="48"/>
      <c r="M2432" s="48"/>
      <c r="N2432" s="48"/>
      <c r="O2432" s="48"/>
      <c r="P2432" s="48"/>
      <c r="Q2432" s="48"/>
      <c r="R2432" s="48"/>
      <c r="S2432" s="48"/>
      <c r="T2432" s="48"/>
      <c r="U2432" s="48"/>
      <c r="V2432" s="48"/>
      <c r="W2432" s="48"/>
      <c r="X2432" s="48"/>
      <c r="Y2432" s="48"/>
      <c r="Z2432" s="48"/>
      <c r="AA2432" s="48"/>
      <c r="AB2432" s="48"/>
      <c r="AC2432" s="48"/>
    </row>
    <row r="2433" spans="1:29">
      <c r="A2433" s="48"/>
      <c r="B2433" s="48"/>
      <c r="C2433" s="48"/>
      <c r="D2433" s="48"/>
      <c r="E2433" s="48"/>
      <c r="F2433" s="48"/>
      <c r="G2433" s="48"/>
      <c r="H2433" s="48"/>
      <c r="I2433" s="48"/>
      <c r="J2433" s="48"/>
      <c r="K2433" s="48"/>
      <c r="L2433" s="48"/>
      <c r="M2433" s="48"/>
      <c r="N2433" s="48"/>
      <c r="O2433" s="48"/>
      <c r="P2433" s="48"/>
      <c r="Q2433" s="48"/>
      <c r="R2433" s="48"/>
      <c r="S2433" s="48"/>
      <c r="T2433" s="48"/>
      <c r="U2433" s="48"/>
      <c r="V2433" s="48"/>
      <c r="W2433" s="48"/>
      <c r="X2433" s="48"/>
      <c r="Y2433" s="48"/>
      <c r="Z2433" s="48"/>
      <c r="AA2433" s="48"/>
      <c r="AB2433" s="48"/>
      <c r="AC2433" s="48"/>
    </row>
    <row r="2434" spans="1:29">
      <c r="A2434" s="48"/>
      <c r="B2434" s="48"/>
      <c r="C2434" s="48"/>
      <c r="D2434" s="48"/>
      <c r="E2434" s="48"/>
      <c r="F2434" s="48"/>
      <c r="G2434" s="48"/>
      <c r="H2434" s="48"/>
      <c r="I2434" s="48"/>
      <c r="J2434" s="48"/>
      <c r="K2434" s="48"/>
      <c r="L2434" s="48"/>
      <c r="M2434" s="48"/>
      <c r="N2434" s="48"/>
      <c r="O2434" s="48"/>
      <c r="P2434" s="48"/>
      <c r="Q2434" s="48"/>
      <c r="R2434" s="48"/>
      <c r="S2434" s="48"/>
      <c r="T2434" s="48"/>
      <c r="U2434" s="48"/>
      <c r="V2434" s="48"/>
      <c r="W2434" s="48"/>
      <c r="X2434" s="48"/>
      <c r="Y2434" s="48"/>
      <c r="Z2434" s="48"/>
      <c r="AA2434" s="48"/>
      <c r="AB2434" s="48"/>
      <c r="AC2434" s="48"/>
    </row>
    <row r="2435" spans="1:29">
      <c r="A2435" s="48"/>
      <c r="B2435" s="48"/>
      <c r="C2435" s="48"/>
      <c r="D2435" s="48"/>
      <c r="E2435" s="48"/>
      <c r="F2435" s="48"/>
      <c r="G2435" s="48"/>
      <c r="H2435" s="48"/>
      <c r="I2435" s="48"/>
      <c r="J2435" s="48"/>
      <c r="K2435" s="48"/>
      <c r="L2435" s="48"/>
      <c r="M2435" s="48"/>
      <c r="N2435" s="48"/>
      <c r="O2435" s="48"/>
      <c r="P2435" s="48"/>
      <c r="Q2435" s="48"/>
      <c r="R2435" s="48"/>
      <c r="S2435" s="48"/>
      <c r="T2435" s="48"/>
      <c r="U2435" s="48"/>
      <c r="V2435" s="48"/>
      <c r="W2435" s="48"/>
      <c r="X2435" s="48"/>
      <c r="Y2435" s="48"/>
      <c r="Z2435" s="48"/>
      <c r="AA2435" s="48"/>
      <c r="AB2435" s="48"/>
      <c r="AC2435" s="48"/>
    </row>
    <row r="2436" spans="1:29">
      <c r="A2436" s="48"/>
      <c r="B2436" s="48"/>
      <c r="C2436" s="48"/>
      <c r="D2436" s="48"/>
      <c r="E2436" s="48"/>
      <c r="F2436" s="48"/>
      <c r="G2436" s="48"/>
      <c r="H2436" s="48"/>
      <c r="I2436" s="48"/>
      <c r="J2436" s="48"/>
      <c r="K2436" s="48"/>
      <c r="L2436" s="48"/>
      <c r="M2436" s="48"/>
      <c r="N2436" s="48"/>
      <c r="O2436" s="48"/>
      <c r="P2436" s="48"/>
      <c r="Q2436" s="48"/>
      <c r="R2436" s="48"/>
      <c r="S2436" s="48"/>
      <c r="T2436" s="48"/>
      <c r="U2436" s="48"/>
      <c r="V2436" s="48"/>
      <c r="W2436" s="48"/>
      <c r="X2436" s="48"/>
      <c r="Y2436" s="48"/>
      <c r="Z2436" s="48"/>
      <c r="AA2436" s="48"/>
      <c r="AB2436" s="48"/>
      <c r="AC2436" s="48"/>
    </row>
    <row r="2437" spans="1:29">
      <c r="A2437" s="48"/>
      <c r="B2437" s="48"/>
      <c r="C2437" s="48"/>
      <c r="D2437" s="48"/>
      <c r="E2437" s="48"/>
      <c r="F2437" s="48"/>
      <c r="G2437" s="48"/>
      <c r="H2437" s="48"/>
      <c r="I2437" s="48"/>
      <c r="J2437" s="48"/>
      <c r="K2437" s="48"/>
      <c r="L2437" s="48"/>
      <c r="M2437" s="48"/>
      <c r="N2437" s="48"/>
      <c r="O2437" s="48"/>
      <c r="P2437" s="48"/>
      <c r="Q2437" s="48"/>
      <c r="R2437" s="48"/>
      <c r="S2437" s="48"/>
      <c r="T2437" s="48"/>
      <c r="U2437" s="48"/>
      <c r="V2437" s="48"/>
      <c r="W2437" s="48"/>
      <c r="X2437" s="48"/>
      <c r="Y2437" s="48"/>
      <c r="Z2437" s="48"/>
      <c r="AA2437" s="48"/>
      <c r="AB2437" s="48"/>
      <c r="AC2437" s="48"/>
    </row>
    <row r="2438" spans="1:29">
      <c r="A2438" s="48"/>
      <c r="B2438" s="48"/>
      <c r="C2438" s="48"/>
      <c r="D2438" s="48"/>
      <c r="E2438" s="48"/>
      <c r="F2438" s="48"/>
      <c r="G2438" s="48"/>
      <c r="H2438" s="48"/>
      <c r="I2438" s="48"/>
      <c r="J2438" s="48"/>
      <c r="K2438" s="48"/>
      <c r="L2438" s="48"/>
      <c r="M2438" s="48"/>
      <c r="N2438" s="48"/>
      <c r="O2438" s="48"/>
      <c r="P2438" s="48"/>
      <c r="Q2438" s="48"/>
      <c r="R2438" s="48"/>
      <c r="S2438" s="48"/>
      <c r="T2438" s="48"/>
      <c r="U2438" s="48"/>
      <c r="V2438" s="48"/>
      <c r="W2438" s="48"/>
      <c r="X2438" s="48"/>
      <c r="Y2438" s="48"/>
      <c r="Z2438" s="48"/>
      <c r="AA2438" s="48"/>
      <c r="AB2438" s="48"/>
      <c r="AC2438" s="48"/>
    </row>
    <row r="2439" spans="1:29">
      <c r="A2439" s="48"/>
      <c r="B2439" s="48"/>
      <c r="C2439" s="48"/>
      <c r="D2439" s="48"/>
      <c r="E2439" s="48"/>
      <c r="F2439" s="48"/>
      <c r="G2439" s="48"/>
      <c r="H2439" s="48"/>
      <c r="I2439" s="48"/>
      <c r="J2439" s="48"/>
      <c r="K2439" s="48"/>
      <c r="L2439" s="48"/>
      <c r="M2439" s="48"/>
      <c r="N2439" s="48"/>
      <c r="O2439" s="48"/>
      <c r="P2439" s="48"/>
      <c r="Q2439" s="48"/>
      <c r="R2439" s="48"/>
      <c r="S2439" s="48"/>
      <c r="T2439" s="48"/>
      <c r="U2439" s="48"/>
      <c r="V2439" s="48"/>
      <c r="W2439" s="48"/>
      <c r="X2439" s="48"/>
      <c r="Y2439" s="48"/>
      <c r="Z2439" s="48"/>
      <c r="AA2439" s="48"/>
      <c r="AB2439" s="48"/>
      <c r="AC2439" s="48"/>
    </row>
    <row r="2440" spans="1:29">
      <c r="A2440" s="48"/>
      <c r="B2440" s="48"/>
      <c r="C2440" s="48"/>
      <c r="D2440" s="48"/>
      <c r="E2440" s="48"/>
      <c r="F2440" s="48"/>
      <c r="G2440" s="48"/>
      <c r="H2440" s="48"/>
      <c r="I2440" s="48"/>
      <c r="J2440" s="48"/>
      <c r="K2440" s="48"/>
      <c r="L2440" s="48"/>
      <c r="M2440" s="48"/>
      <c r="N2440" s="48"/>
      <c r="O2440" s="48"/>
      <c r="P2440" s="48"/>
      <c r="Q2440" s="48"/>
      <c r="R2440" s="48"/>
      <c r="S2440" s="48"/>
      <c r="T2440" s="48"/>
      <c r="U2440" s="48"/>
      <c r="V2440" s="48"/>
      <c r="W2440" s="48"/>
      <c r="X2440" s="48"/>
      <c r="Y2440" s="48"/>
      <c r="Z2440" s="48"/>
      <c r="AA2440" s="48"/>
      <c r="AB2440" s="48"/>
      <c r="AC2440" s="48"/>
    </row>
    <row r="2441" spans="1:29">
      <c r="A2441" s="48"/>
      <c r="B2441" s="48"/>
      <c r="C2441" s="48"/>
      <c r="D2441" s="48"/>
      <c r="E2441" s="48"/>
      <c r="F2441" s="48"/>
      <c r="G2441" s="48"/>
      <c r="H2441" s="48"/>
      <c r="I2441" s="48"/>
      <c r="J2441" s="48"/>
      <c r="K2441" s="48"/>
      <c r="L2441" s="48"/>
      <c r="M2441" s="48"/>
      <c r="N2441" s="48"/>
      <c r="O2441" s="48"/>
      <c r="P2441" s="48"/>
      <c r="Q2441" s="48"/>
      <c r="R2441" s="48"/>
      <c r="S2441" s="48"/>
      <c r="T2441" s="48"/>
      <c r="U2441" s="48"/>
      <c r="V2441" s="48"/>
      <c r="W2441" s="48"/>
      <c r="X2441" s="48"/>
      <c r="Y2441" s="48"/>
      <c r="Z2441" s="48"/>
      <c r="AA2441" s="48"/>
      <c r="AB2441" s="48"/>
      <c r="AC2441" s="48"/>
    </row>
    <row r="2442" spans="1:29">
      <c r="A2442" s="48"/>
      <c r="B2442" s="48"/>
      <c r="C2442" s="48"/>
      <c r="D2442" s="48"/>
      <c r="E2442" s="48"/>
      <c r="F2442" s="48"/>
      <c r="G2442" s="48"/>
      <c r="H2442" s="48"/>
      <c r="I2442" s="48"/>
      <c r="J2442" s="48"/>
      <c r="K2442" s="48"/>
      <c r="L2442" s="48"/>
      <c r="M2442" s="48"/>
      <c r="N2442" s="48"/>
      <c r="O2442" s="48"/>
      <c r="P2442" s="48"/>
      <c r="Q2442" s="48"/>
      <c r="R2442" s="48"/>
      <c r="S2442" s="48"/>
      <c r="T2442" s="48"/>
      <c r="U2442" s="48"/>
      <c r="V2442" s="48"/>
      <c r="W2442" s="48"/>
      <c r="X2442" s="48"/>
      <c r="Y2442" s="48"/>
      <c r="Z2442" s="48"/>
      <c r="AA2442" s="48"/>
      <c r="AB2442" s="48"/>
      <c r="AC2442" s="48"/>
    </row>
    <row r="2443" spans="1:29">
      <c r="A2443" s="48"/>
      <c r="B2443" s="48"/>
      <c r="C2443" s="48"/>
      <c r="D2443" s="48"/>
      <c r="E2443" s="48"/>
      <c r="F2443" s="48"/>
      <c r="G2443" s="48"/>
      <c r="H2443" s="48"/>
      <c r="I2443" s="48"/>
      <c r="J2443" s="48"/>
      <c r="K2443" s="48"/>
      <c r="L2443" s="48"/>
      <c r="M2443" s="48"/>
      <c r="N2443" s="48"/>
      <c r="O2443" s="48"/>
      <c r="P2443" s="48"/>
      <c r="Q2443" s="48"/>
      <c r="R2443" s="48"/>
      <c r="S2443" s="48"/>
      <c r="T2443" s="48"/>
      <c r="U2443" s="48"/>
      <c r="V2443" s="48"/>
      <c r="W2443" s="48"/>
      <c r="X2443" s="48"/>
      <c r="Y2443" s="48"/>
      <c r="Z2443" s="48"/>
      <c r="AA2443" s="48"/>
      <c r="AB2443" s="48"/>
      <c r="AC2443" s="48"/>
    </row>
    <row r="2444" spans="1:29">
      <c r="A2444" s="48"/>
      <c r="B2444" s="48"/>
      <c r="C2444" s="48"/>
      <c r="D2444" s="48"/>
      <c r="E2444" s="48"/>
      <c r="F2444" s="48"/>
      <c r="G2444" s="48"/>
      <c r="H2444" s="48"/>
      <c r="I2444" s="48"/>
      <c r="J2444" s="48"/>
      <c r="K2444" s="48"/>
      <c r="L2444" s="48"/>
      <c r="M2444" s="48"/>
      <c r="N2444" s="48"/>
      <c r="O2444" s="48"/>
      <c r="P2444" s="48"/>
      <c r="Q2444" s="48"/>
      <c r="R2444" s="48"/>
      <c r="S2444" s="48"/>
      <c r="T2444" s="48"/>
      <c r="U2444" s="48"/>
      <c r="V2444" s="48"/>
      <c r="W2444" s="48"/>
      <c r="X2444" s="48"/>
      <c r="Y2444" s="48"/>
      <c r="Z2444" s="48"/>
      <c r="AA2444" s="48"/>
      <c r="AB2444" s="48"/>
      <c r="AC2444" s="48"/>
    </row>
    <row r="2445" spans="1:29">
      <c r="A2445" s="48"/>
      <c r="B2445" s="48"/>
      <c r="C2445" s="48"/>
      <c r="D2445" s="48"/>
      <c r="E2445" s="48"/>
      <c r="F2445" s="48"/>
      <c r="G2445" s="48"/>
      <c r="H2445" s="48"/>
      <c r="I2445" s="48"/>
      <c r="J2445" s="48"/>
      <c r="K2445" s="48"/>
      <c r="L2445" s="48"/>
      <c r="M2445" s="48"/>
      <c r="N2445" s="48"/>
      <c r="O2445" s="48"/>
      <c r="P2445" s="48"/>
      <c r="Q2445" s="48"/>
      <c r="R2445" s="48"/>
      <c r="S2445" s="48"/>
      <c r="T2445" s="48"/>
      <c r="U2445" s="48"/>
      <c r="V2445" s="48"/>
      <c r="W2445" s="48"/>
      <c r="X2445" s="48"/>
      <c r="Y2445" s="48"/>
      <c r="Z2445" s="48"/>
      <c r="AA2445" s="48"/>
      <c r="AB2445" s="48"/>
      <c r="AC2445" s="48"/>
    </row>
    <row r="2446" spans="1:29">
      <c r="A2446" s="48"/>
      <c r="B2446" s="48"/>
      <c r="C2446" s="48"/>
      <c r="D2446" s="48"/>
      <c r="E2446" s="48"/>
      <c r="F2446" s="48"/>
      <c r="G2446" s="48"/>
      <c r="H2446" s="48"/>
      <c r="I2446" s="48"/>
      <c r="J2446" s="48"/>
      <c r="K2446" s="48"/>
      <c r="L2446" s="48"/>
      <c r="M2446" s="48"/>
      <c r="N2446" s="48"/>
      <c r="O2446" s="48"/>
      <c r="P2446" s="48"/>
      <c r="Q2446" s="48"/>
      <c r="R2446" s="48"/>
      <c r="S2446" s="48"/>
      <c r="T2446" s="48"/>
      <c r="U2446" s="48"/>
      <c r="V2446" s="48"/>
      <c r="W2446" s="48"/>
      <c r="X2446" s="48"/>
      <c r="Y2446" s="48"/>
      <c r="Z2446" s="48"/>
      <c r="AA2446" s="48"/>
      <c r="AB2446" s="48"/>
      <c r="AC2446" s="48"/>
    </row>
    <row r="2447" spans="1:29">
      <c r="A2447" s="48"/>
      <c r="B2447" s="48"/>
      <c r="C2447" s="48"/>
      <c r="D2447" s="48"/>
      <c r="E2447" s="48"/>
      <c r="F2447" s="48"/>
      <c r="G2447" s="48"/>
      <c r="H2447" s="48"/>
      <c r="I2447" s="48"/>
      <c r="J2447" s="48"/>
      <c r="K2447" s="48"/>
      <c r="L2447" s="48"/>
      <c r="M2447" s="48"/>
      <c r="N2447" s="48"/>
      <c r="O2447" s="48"/>
      <c r="P2447" s="48"/>
      <c r="Q2447" s="48"/>
      <c r="R2447" s="48"/>
      <c r="S2447" s="48"/>
      <c r="T2447" s="48"/>
      <c r="U2447" s="48"/>
      <c r="V2447" s="48"/>
      <c r="W2447" s="48"/>
      <c r="X2447" s="48"/>
      <c r="Y2447" s="48"/>
      <c r="Z2447" s="48"/>
      <c r="AA2447" s="48"/>
      <c r="AB2447" s="48"/>
      <c r="AC2447" s="48"/>
    </row>
    <row r="2448" spans="1:29">
      <c r="A2448" s="48"/>
      <c r="B2448" s="48"/>
      <c r="C2448" s="48"/>
      <c r="D2448" s="48"/>
      <c r="E2448" s="48"/>
      <c r="F2448" s="48"/>
      <c r="G2448" s="48"/>
      <c r="H2448" s="48"/>
      <c r="I2448" s="48"/>
      <c r="J2448" s="48"/>
      <c r="K2448" s="48"/>
      <c r="L2448" s="48"/>
      <c r="M2448" s="48"/>
      <c r="N2448" s="48"/>
      <c r="O2448" s="48"/>
      <c r="P2448" s="48"/>
      <c r="Q2448" s="48"/>
      <c r="R2448" s="48"/>
      <c r="S2448" s="48"/>
      <c r="T2448" s="48"/>
      <c r="U2448" s="48"/>
      <c r="V2448" s="48"/>
      <c r="W2448" s="48"/>
      <c r="X2448" s="48"/>
      <c r="Y2448" s="48"/>
      <c r="Z2448" s="48"/>
      <c r="AA2448" s="48"/>
      <c r="AB2448" s="48"/>
      <c r="AC2448" s="48"/>
    </row>
    <row r="2449" spans="1:29">
      <c r="A2449" s="48"/>
      <c r="B2449" s="48"/>
      <c r="C2449" s="48"/>
      <c r="D2449" s="48"/>
      <c r="E2449" s="48"/>
      <c r="F2449" s="48"/>
      <c r="G2449" s="48"/>
      <c r="H2449" s="48"/>
      <c r="I2449" s="48"/>
      <c r="J2449" s="48"/>
      <c r="K2449" s="48"/>
      <c r="L2449" s="48"/>
      <c r="M2449" s="48"/>
      <c r="N2449" s="48"/>
      <c r="O2449" s="48"/>
      <c r="P2449" s="48"/>
      <c r="Q2449" s="48"/>
      <c r="R2449" s="48"/>
      <c r="S2449" s="48"/>
      <c r="T2449" s="48"/>
      <c r="U2449" s="48"/>
      <c r="V2449" s="48"/>
      <c r="W2449" s="48"/>
      <c r="X2449" s="48"/>
      <c r="Y2449" s="48"/>
      <c r="Z2449" s="48"/>
      <c r="AA2449" s="48"/>
      <c r="AB2449" s="48"/>
      <c r="AC2449" s="48"/>
    </row>
    <row r="2450" spans="1:29">
      <c r="A2450" s="48"/>
      <c r="B2450" s="48"/>
      <c r="C2450" s="48"/>
      <c r="D2450" s="48"/>
      <c r="E2450" s="48"/>
      <c r="F2450" s="48"/>
      <c r="G2450" s="48"/>
      <c r="H2450" s="48"/>
      <c r="I2450" s="48"/>
      <c r="J2450" s="48"/>
      <c r="K2450" s="48"/>
      <c r="L2450" s="48"/>
      <c r="M2450" s="48"/>
      <c r="N2450" s="48"/>
      <c r="O2450" s="48"/>
      <c r="P2450" s="48"/>
      <c r="Q2450" s="48"/>
      <c r="R2450" s="48"/>
      <c r="S2450" s="48"/>
      <c r="T2450" s="48"/>
      <c r="U2450" s="48"/>
      <c r="V2450" s="48"/>
      <c r="W2450" s="48"/>
      <c r="X2450" s="48"/>
      <c r="Y2450" s="48"/>
      <c r="Z2450" s="48"/>
      <c r="AA2450" s="48"/>
      <c r="AB2450" s="48"/>
      <c r="AC2450" s="48"/>
    </row>
    <row r="2451" spans="1:29">
      <c r="A2451" s="48"/>
      <c r="B2451" s="48"/>
      <c r="C2451" s="48"/>
      <c r="D2451" s="48"/>
      <c r="E2451" s="48"/>
      <c r="F2451" s="48"/>
      <c r="G2451" s="48"/>
      <c r="H2451" s="48"/>
      <c r="I2451" s="48"/>
      <c r="J2451" s="48"/>
      <c r="K2451" s="48"/>
      <c r="L2451" s="48"/>
      <c r="M2451" s="48"/>
      <c r="N2451" s="48"/>
      <c r="O2451" s="48"/>
      <c r="P2451" s="48"/>
      <c r="Q2451" s="48"/>
      <c r="R2451" s="48"/>
      <c r="S2451" s="48"/>
      <c r="T2451" s="48"/>
      <c r="U2451" s="48"/>
      <c r="V2451" s="48"/>
      <c r="W2451" s="48"/>
      <c r="X2451" s="48"/>
      <c r="Y2451" s="48"/>
      <c r="Z2451" s="48"/>
      <c r="AA2451" s="48"/>
      <c r="AB2451" s="48"/>
      <c r="AC2451" s="48"/>
    </row>
    <row r="2452" spans="1:29">
      <c r="A2452" s="48"/>
      <c r="B2452" s="48"/>
      <c r="C2452" s="48"/>
      <c r="D2452" s="48"/>
      <c r="E2452" s="48"/>
      <c r="F2452" s="48"/>
      <c r="G2452" s="48"/>
      <c r="H2452" s="48"/>
      <c r="I2452" s="48"/>
      <c r="J2452" s="48"/>
      <c r="K2452" s="48"/>
      <c r="L2452" s="48"/>
      <c r="M2452" s="48"/>
      <c r="N2452" s="48"/>
      <c r="O2452" s="48"/>
      <c r="P2452" s="48"/>
      <c r="Q2452" s="48"/>
      <c r="R2452" s="48"/>
      <c r="S2452" s="48"/>
      <c r="T2452" s="48"/>
      <c r="U2452" s="48"/>
      <c r="V2452" s="48"/>
      <c r="W2452" s="48"/>
      <c r="X2452" s="48"/>
      <c r="Y2452" s="48"/>
      <c r="Z2452" s="48"/>
      <c r="AA2452" s="48"/>
      <c r="AB2452" s="48"/>
      <c r="AC2452" s="48"/>
    </row>
    <row r="2453" spans="1:29">
      <c r="A2453" s="48"/>
      <c r="B2453" s="48"/>
      <c r="C2453" s="48"/>
      <c r="D2453" s="48"/>
      <c r="E2453" s="48"/>
      <c r="F2453" s="48"/>
      <c r="G2453" s="48"/>
      <c r="H2453" s="48"/>
      <c r="I2453" s="48"/>
      <c r="J2453" s="48"/>
      <c r="K2453" s="48"/>
      <c r="L2453" s="48"/>
      <c r="M2453" s="48"/>
      <c r="N2453" s="48"/>
      <c r="O2453" s="48"/>
      <c r="P2453" s="48"/>
      <c r="Q2453" s="48"/>
      <c r="R2453" s="48"/>
      <c r="S2453" s="48"/>
      <c r="T2453" s="48"/>
      <c r="U2453" s="48"/>
      <c r="V2453" s="48"/>
      <c r="W2453" s="48"/>
      <c r="X2453" s="48"/>
      <c r="Y2453" s="48"/>
      <c r="Z2453" s="48"/>
      <c r="AA2453" s="48"/>
      <c r="AB2453" s="48"/>
      <c r="AC2453" s="48"/>
    </row>
    <row r="2454" spans="1:29">
      <c r="A2454" s="48"/>
      <c r="B2454" s="48"/>
      <c r="C2454" s="48"/>
      <c r="D2454" s="48"/>
      <c r="E2454" s="48"/>
      <c r="F2454" s="48"/>
      <c r="G2454" s="48"/>
      <c r="H2454" s="48"/>
      <c r="I2454" s="48"/>
      <c r="J2454" s="48"/>
      <c r="K2454" s="48"/>
      <c r="L2454" s="48"/>
      <c r="M2454" s="48"/>
      <c r="N2454" s="48"/>
      <c r="O2454" s="48"/>
      <c r="P2454" s="48"/>
      <c r="Q2454" s="48"/>
      <c r="R2454" s="48"/>
      <c r="S2454" s="48"/>
      <c r="T2454" s="48"/>
      <c r="U2454" s="48"/>
      <c r="V2454" s="48"/>
      <c r="W2454" s="48"/>
      <c r="X2454" s="48"/>
      <c r="Y2454" s="48"/>
      <c r="Z2454" s="48"/>
      <c r="AA2454" s="48"/>
      <c r="AB2454" s="48"/>
      <c r="AC2454" s="48"/>
    </row>
    <row r="2455" spans="1:29">
      <c r="A2455" s="48"/>
      <c r="B2455" s="48"/>
      <c r="C2455" s="48"/>
      <c r="D2455" s="48"/>
      <c r="E2455" s="48"/>
      <c r="F2455" s="48"/>
      <c r="G2455" s="48"/>
      <c r="H2455" s="48"/>
      <c r="I2455" s="48"/>
      <c r="J2455" s="48"/>
      <c r="K2455" s="48"/>
      <c r="L2455" s="48"/>
      <c r="M2455" s="48"/>
      <c r="N2455" s="48"/>
      <c r="O2455" s="48"/>
      <c r="P2455" s="48"/>
      <c r="Q2455" s="48"/>
      <c r="R2455" s="48"/>
      <c r="S2455" s="48"/>
      <c r="T2455" s="48"/>
      <c r="U2455" s="48"/>
      <c r="V2455" s="48"/>
      <c r="W2455" s="48"/>
      <c r="X2455" s="48"/>
      <c r="Y2455" s="48"/>
      <c r="Z2455" s="48"/>
      <c r="AA2455" s="48"/>
      <c r="AB2455" s="48"/>
      <c r="AC2455" s="48"/>
    </row>
    <row r="2456" spans="1:29">
      <c r="A2456" s="48"/>
      <c r="B2456" s="48"/>
      <c r="C2456" s="48"/>
      <c r="D2456" s="48"/>
      <c r="E2456" s="48"/>
      <c r="F2456" s="48"/>
      <c r="G2456" s="48"/>
      <c r="H2456" s="48"/>
      <c r="I2456" s="48"/>
      <c r="J2456" s="48"/>
      <c r="K2456" s="48"/>
      <c r="L2456" s="48"/>
      <c r="M2456" s="48"/>
      <c r="N2456" s="48"/>
      <c r="O2456" s="48"/>
      <c r="P2456" s="48"/>
      <c r="Q2456" s="48"/>
      <c r="R2456" s="48"/>
      <c r="S2456" s="48"/>
      <c r="T2456" s="48"/>
      <c r="U2456" s="48"/>
      <c r="V2456" s="48"/>
      <c r="W2456" s="48"/>
      <c r="X2456" s="48"/>
      <c r="Y2456" s="48"/>
      <c r="Z2456" s="48"/>
      <c r="AA2456" s="48"/>
      <c r="AB2456" s="48"/>
      <c r="AC2456" s="48"/>
    </row>
    <row r="2457" spans="1:29">
      <c r="A2457" s="48"/>
      <c r="B2457" s="48"/>
      <c r="C2457" s="48"/>
      <c r="D2457" s="48"/>
      <c r="E2457" s="48"/>
      <c r="F2457" s="48"/>
      <c r="G2457" s="48"/>
      <c r="H2457" s="48"/>
      <c r="I2457" s="48"/>
      <c r="J2457" s="48"/>
      <c r="K2457" s="48"/>
      <c r="L2457" s="48"/>
      <c r="M2457" s="48"/>
      <c r="N2457" s="48"/>
      <c r="O2457" s="48"/>
      <c r="P2457" s="48"/>
      <c r="Q2457" s="48"/>
      <c r="R2457" s="48"/>
      <c r="S2457" s="48"/>
      <c r="T2457" s="48"/>
      <c r="U2457" s="48"/>
      <c r="V2457" s="48"/>
      <c r="W2457" s="48"/>
      <c r="X2457" s="48"/>
      <c r="Y2457" s="48"/>
      <c r="Z2457" s="48"/>
      <c r="AA2457" s="48"/>
      <c r="AB2457" s="48"/>
      <c r="AC2457" s="48"/>
    </row>
    <row r="2458" spans="1:29">
      <c r="A2458" s="48"/>
      <c r="B2458" s="48"/>
      <c r="C2458" s="48"/>
      <c r="D2458" s="48"/>
      <c r="E2458" s="48"/>
      <c r="F2458" s="48"/>
      <c r="G2458" s="48"/>
      <c r="H2458" s="48"/>
      <c r="I2458" s="48"/>
      <c r="J2458" s="48"/>
      <c r="K2458" s="48"/>
      <c r="L2458" s="48"/>
      <c r="M2458" s="48"/>
      <c r="N2458" s="48"/>
      <c r="O2458" s="48"/>
      <c r="P2458" s="48"/>
      <c r="Q2458" s="48"/>
      <c r="R2458" s="48"/>
      <c r="S2458" s="48"/>
      <c r="T2458" s="48"/>
      <c r="U2458" s="48"/>
      <c r="V2458" s="48"/>
      <c r="W2458" s="48"/>
      <c r="X2458" s="48"/>
      <c r="Y2458" s="48"/>
      <c r="Z2458" s="48"/>
      <c r="AA2458" s="48"/>
      <c r="AB2458" s="48"/>
      <c r="AC2458" s="48"/>
    </row>
    <row r="2459" spans="1:29">
      <c r="A2459" s="48"/>
      <c r="B2459" s="48"/>
      <c r="C2459" s="48"/>
      <c r="D2459" s="48"/>
      <c r="E2459" s="48"/>
      <c r="F2459" s="48"/>
      <c r="G2459" s="48"/>
      <c r="H2459" s="48"/>
      <c r="I2459" s="48"/>
      <c r="J2459" s="48"/>
      <c r="K2459" s="48"/>
      <c r="L2459" s="48"/>
      <c r="M2459" s="48"/>
      <c r="N2459" s="48"/>
      <c r="O2459" s="48"/>
      <c r="P2459" s="48"/>
      <c r="Q2459" s="48"/>
      <c r="R2459" s="48"/>
      <c r="S2459" s="48"/>
      <c r="T2459" s="48"/>
      <c r="U2459" s="48"/>
      <c r="V2459" s="48"/>
      <c r="W2459" s="48"/>
      <c r="X2459" s="48"/>
      <c r="Y2459" s="48"/>
      <c r="Z2459" s="48"/>
      <c r="AA2459" s="48"/>
      <c r="AB2459" s="48"/>
      <c r="AC2459" s="48"/>
    </row>
    <row r="2460" spans="1:29">
      <c r="A2460" s="48"/>
      <c r="B2460" s="48"/>
      <c r="C2460" s="48"/>
      <c r="D2460" s="48"/>
      <c r="E2460" s="48"/>
      <c r="F2460" s="48"/>
      <c r="G2460" s="48"/>
      <c r="H2460" s="48"/>
      <c r="I2460" s="48"/>
      <c r="J2460" s="48"/>
      <c r="K2460" s="48"/>
      <c r="L2460" s="48"/>
      <c r="M2460" s="48"/>
      <c r="N2460" s="48"/>
      <c r="O2460" s="48"/>
      <c r="P2460" s="48"/>
      <c r="Q2460" s="48"/>
      <c r="R2460" s="48"/>
      <c r="S2460" s="48"/>
      <c r="T2460" s="48"/>
      <c r="U2460" s="48"/>
      <c r="V2460" s="48"/>
      <c r="W2460" s="48"/>
      <c r="X2460" s="48"/>
      <c r="Y2460" s="48"/>
      <c r="Z2460" s="48"/>
      <c r="AA2460" s="48"/>
      <c r="AB2460" s="48"/>
      <c r="AC2460" s="48"/>
    </row>
    <row r="2461" spans="1:29">
      <c r="A2461" s="48"/>
      <c r="B2461" s="48"/>
      <c r="C2461" s="48"/>
      <c r="D2461" s="48"/>
      <c r="E2461" s="48"/>
      <c r="F2461" s="48"/>
      <c r="G2461" s="48"/>
      <c r="H2461" s="48"/>
      <c r="I2461" s="48"/>
      <c r="J2461" s="48"/>
      <c r="K2461" s="48"/>
      <c r="L2461" s="48"/>
      <c r="M2461" s="48"/>
      <c r="N2461" s="48"/>
      <c r="O2461" s="48"/>
      <c r="P2461" s="48"/>
      <c r="Q2461" s="48"/>
      <c r="R2461" s="48"/>
      <c r="S2461" s="48"/>
      <c r="T2461" s="48"/>
      <c r="U2461" s="48"/>
      <c r="V2461" s="48"/>
      <c r="W2461" s="48"/>
      <c r="X2461" s="48"/>
      <c r="Y2461" s="48"/>
      <c r="Z2461" s="48"/>
      <c r="AA2461" s="48"/>
      <c r="AB2461" s="48"/>
      <c r="AC2461" s="48"/>
    </row>
    <row r="2462" spans="1:29">
      <c r="A2462" s="48"/>
      <c r="B2462" s="48"/>
      <c r="C2462" s="48"/>
      <c r="D2462" s="48"/>
      <c r="E2462" s="48"/>
      <c r="F2462" s="48"/>
      <c r="G2462" s="48"/>
      <c r="H2462" s="48"/>
      <c r="I2462" s="48"/>
      <c r="J2462" s="48"/>
      <c r="K2462" s="48"/>
      <c r="L2462" s="48"/>
      <c r="M2462" s="48"/>
      <c r="N2462" s="48"/>
      <c r="O2462" s="48"/>
      <c r="P2462" s="48"/>
      <c r="Q2462" s="48"/>
      <c r="R2462" s="48"/>
      <c r="S2462" s="48"/>
      <c r="T2462" s="48"/>
      <c r="U2462" s="48"/>
      <c r="V2462" s="48"/>
      <c r="W2462" s="48"/>
      <c r="X2462" s="48"/>
      <c r="Y2462" s="48"/>
      <c r="Z2462" s="48"/>
      <c r="AA2462" s="48"/>
      <c r="AB2462" s="48"/>
      <c r="AC2462" s="48"/>
    </row>
    <row r="2463" spans="1:29">
      <c r="A2463" s="48"/>
      <c r="B2463" s="48"/>
      <c r="C2463" s="48"/>
      <c r="D2463" s="48"/>
      <c r="E2463" s="48"/>
      <c r="F2463" s="48"/>
      <c r="G2463" s="48"/>
      <c r="H2463" s="48"/>
      <c r="I2463" s="48"/>
      <c r="J2463" s="48"/>
      <c r="K2463" s="48"/>
      <c r="L2463" s="48"/>
      <c r="M2463" s="48"/>
      <c r="N2463" s="48"/>
      <c r="O2463" s="48"/>
      <c r="P2463" s="48"/>
      <c r="Q2463" s="48"/>
      <c r="R2463" s="48"/>
      <c r="S2463" s="48"/>
      <c r="T2463" s="48"/>
      <c r="U2463" s="48"/>
      <c r="V2463" s="48"/>
      <c r="W2463" s="48"/>
      <c r="X2463" s="48"/>
      <c r="Y2463" s="48"/>
      <c r="Z2463" s="48"/>
      <c r="AA2463" s="48"/>
      <c r="AB2463" s="48"/>
      <c r="AC2463" s="48"/>
    </row>
    <row r="2464" spans="1:29">
      <c r="A2464" s="48"/>
      <c r="B2464" s="48"/>
      <c r="C2464" s="48"/>
      <c r="D2464" s="48"/>
      <c r="E2464" s="48"/>
      <c r="F2464" s="48"/>
      <c r="G2464" s="48"/>
      <c r="H2464" s="48"/>
      <c r="I2464" s="48"/>
      <c r="J2464" s="48"/>
      <c r="K2464" s="48"/>
      <c r="L2464" s="48"/>
      <c r="M2464" s="48"/>
      <c r="N2464" s="48"/>
      <c r="O2464" s="48"/>
      <c r="P2464" s="48"/>
      <c r="Q2464" s="48"/>
      <c r="R2464" s="48"/>
      <c r="S2464" s="48"/>
      <c r="T2464" s="48"/>
      <c r="U2464" s="48"/>
      <c r="V2464" s="48"/>
      <c r="W2464" s="48"/>
      <c r="X2464" s="48"/>
      <c r="Y2464" s="48"/>
      <c r="Z2464" s="48"/>
      <c r="AA2464" s="48"/>
      <c r="AB2464" s="48"/>
      <c r="AC2464" s="48"/>
    </row>
    <row r="2465" spans="1:29">
      <c r="A2465" s="48"/>
      <c r="B2465" s="48"/>
      <c r="C2465" s="48"/>
      <c r="D2465" s="48"/>
      <c r="E2465" s="48"/>
      <c r="F2465" s="48"/>
      <c r="G2465" s="48"/>
      <c r="H2465" s="48"/>
      <c r="I2465" s="48"/>
      <c r="J2465" s="48"/>
      <c r="K2465" s="48"/>
      <c r="L2465" s="48"/>
      <c r="M2465" s="48"/>
      <c r="N2465" s="48"/>
      <c r="O2465" s="48"/>
      <c r="P2465" s="48"/>
      <c r="Q2465" s="48"/>
      <c r="R2465" s="48"/>
      <c r="S2465" s="48"/>
      <c r="T2465" s="48"/>
      <c r="U2465" s="48"/>
      <c r="V2465" s="48"/>
      <c r="W2465" s="48"/>
      <c r="X2465" s="48"/>
      <c r="Y2465" s="48"/>
      <c r="Z2465" s="48"/>
      <c r="AA2465" s="48"/>
      <c r="AB2465" s="48"/>
      <c r="AC2465" s="48"/>
    </row>
    <row r="2466" spans="1:29">
      <c r="A2466" s="48"/>
      <c r="B2466" s="48"/>
      <c r="C2466" s="48"/>
      <c r="D2466" s="48"/>
      <c r="E2466" s="48"/>
      <c r="F2466" s="48"/>
      <c r="G2466" s="48"/>
      <c r="H2466" s="48"/>
      <c r="I2466" s="48"/>
      <c r="J2466" s="48"/>
      <c r="K2466" s="48"/>
      <c r="L2466" s="48"/>
      <c r="M2466" s="48"/>
      <c r="N2466" s="48"/>
      <c r="O2466" s="48"/>
      <c r="P2466" s="48"/>
      <c r="Q2466" s="48"/>
      <c r="R2466" s="48"/>
      <c r="S2466" s="48"/>
      <c r="T2466" s="48"/>
      <c r="U2466" s="48"/>
      <c r="V2466" s="48"/>
      <c r="W2466" s="48"/>
      <c r="X2466" s="48"/>
      <c r="Y2466" s="48"/>
      <c r="Z2466" s="48"/>
      <c r="AA2466" s="48"/>
      <c r="AB2466" s="48"/>
      <c r="AC2466" s="48"/>
    </row>
    <row r="2467" spans="1:29">
      <c r="A2467" s="48"/>
      <c r="B2467" s="48"/>
      <c r="C2467" s="48"/>
      <c r="D2467" s="48"/>
      <c r="E2467" s="48"/>
      <c r="F2467" s="48"/>
      <c r="G2467" s="48"/>
      <c r="H2467" s="48"/>
      <c r="I2467" s="48"/>
      <c r="J2467" s="48"/>
      <c r="K2467" s="48"/>
      <c r="L2467" s="48"/>
      <c r="M2467" s="48"/>
      <c r="N2467" s="48"/>
      <c r="O2467" s="48"/>
      <c r="P2467" s="48"/>
      <c r="Q2467" s="48"/>
      <c r="R2467" s="48"/>
      <c r="S2467" s="48"/>
      <c r="T2467" s="48"/>
      <c r="U2467" s="48"/>
      <c r="V2467" s="48"/>
      <c r="W2467" s="48"/>
      <c r="X2467" s="48"/>
      <c r="Y2467" s="48"/>
      <c r="Z2467" s="48"/>
      <c r="AA2467" s="48"/>
      <c r="AB2467" s="48"/>
      <c r="AC2467" s="48"/>
    </row>
    <row r="2468" spans="1:29">
      <c r="A2468" s="48"/>
      <c r="B2468" s="48"/>
      <c r="C2468" s="48"/>
      <c r="D2468" s="48"/>
      <c r="E2468" s="48"/>
      <c r="F2468" s="48"/>
      <c r="G2468" s="48"/>
      <c r="H2468" s="48"/>
      <c r="I2468" s="48"/>
      <c r="J2468" s="48"/>
      <c r="K2468" s="48"/>
      <c r="L2468" s="48"/>
      <c r="M2468" s="48"/>
      <c r="N2468" s="48"/>
      <c r="O2468" s="48"/>
      <c r="P2468" s="48"/>
      <c r="Q2468" s="48"/>
      <c r="R2468" s="48"/>
      <c r="S2468" s="48"/>
      <c r="T2468" s="48"/>
      <c r="U2468" s="48"/>
      <c r="V2468" s="48"/>
      <c r="W2468" s="48"/>
      <c r="X2468" s="48"/>
      <c r="Y2468" s="48"/>
      <c r="Z2468" s="48"/>
      <c r="AA2468" s="48"/>
      <c r="AB2468" s="48"/>
      <c r="AC2468" s="48"/>
    </row>
    <row r="2469" spans="1:29">
      <c r="A2469" s="48"/>
      <c r="B2469" s="48"/>
      <c r="C2469" s="48"/>
      <c r="D2469" s="48"/>
      <c r="E2469" s="48"/>
      <c r="F2469" s="48"/>
      <c r="G2469" s="48"/>
      <c r="H2469" s="48"/>
      <c r="I2469" s="48"/>
      <c r="J2469" s="48"/>
      <c r="K2469" s="48"/>
      <c r="L2469" s="48"/>
      <c r="M2469" s="48"/>
      <c r="N2469" s="48"/>
      <c r="O2469" s="48"/>
      <c r="P2469" s="48"/>
      <c r="Q2469" s="48"/>
      <c r="R2469" s="48"/>
      <c r="S2469" s="48"/>
      <c r="T2469" s="48"/>
      <c r="U2469" s="48"/>
      <c r="V2469" s="48"/>
      <c r="W2469" s="48"/>
      <c r="X2469" s="48"/>
      <c r="Y2469" s="48"/>
      <c r="Z2469" s="48"/>
      <c r="AA2469" s="48"/>
      <c r="AB2469" s="48"/>
      <c r="AC2469" s="48"/>
    </row>
    <row r="2470" spans="1:29">
      <c r="A2470" s="48"/>
      <c r="B2470" s="48"/>
      <c r="C2470" s="48"/>
      <c r="D2470" s="48"/>
      <c r="E2470" s="48"/>
      <c r="F2470" s="48"/>
      <c r="G2470" s="48"/>
      <c r="H2470" s="48"/>
      <c r="I2470" s="48"/>
      <c r="J2470" s="48"/>
      <c r="K2470" s="48"/>
      <c r="L2470" s="48"/>
      <c r="M2470" s="48"/>
      <c r="N2470" s="48"/>
      <c r="O2470" s="48"/>
      <c r="P2470" s="48"/>
      <c r="Q2470" s="48"/>
      <c r="R2470" s="48"/>
      <c r="S2470" s="48"/>
      <c r="T2470" s="48"/>
      <c r="U2470" s="48"/>
      <c r="V2470" s="48"/>
      <c r="W2470" s="48"/>
      <c r="X2470" s="48"/>
      <c r="Y2470" s="48"/>
      <c r="Z2470" s="48"/>
      <c r="AA2470" s="48"/>
      <c r="AB2470" s="48"/>
      <c r="AC2470" s="48"/>
    </row>
    <row r="2471" spans="1:29">
      <c r="A2471" s="48"/>
      <c r="B2471" s="48"/>
      <c r="C2471" s="48"/>
      <c r="D2471" s="48"/>
      <c r="E2471" s="48"/>
      <c r="F2471" s="48"/>
      <c r="G2471" s="48"/>
      <c r="H2471" s="48"/>
      <c r="I2471" s="48"/>
      <c r="J2471" s="48"/>
      <c r="K2471" s="48"/>
      <c r="L2471" s="48"/>
      <c r="M2471" s="48"/>
      <c r="N2471" s="48"/>
      <c r="O2471" s="48"/>
      <c r="P2471" s="48"/>
      <c r="Q2471" s="48"/>
      <c r="R2471" s="48"/>
      <c r="S2471" s="48"/>
      <c r="T2471" s="48"/>
      <c r="U2471" s="48"/>
      <c r="V2471" s="48"/>
      <c r="W2471" s="48"/>
      <c r="X2471" s="48"/>
      <c r="Y2471" s="48"/>
      <c r="Z2471" s="48"/>
      <c r="AA2471" s="48"/>
      <c r="AB2471" s="48"/>
      <c r="AC2471" s="48"/>
    </row>
    <row r="2472" spans="1:29">
      <c r="A2472" s="48"/>
      <c r="B2472" s="48"/>
      <c r="C2472" s="48"/>
      <c r="D2472" s="48"/>
      <c r="E2472" s="48"/>
      <c r="F2472" s="48"/>
      <c r="G2472" s="48"/>
      <c r="H2472" s="48"/>
      <c r="I2472" s="48"/>
      <c r="J2472" s="48"/>
      <c r="K2472" s="48"/>
      <c r="L2472" s="48"/>
      <c r="M2472" s="48"/>
      <c r="N2472" s="48"/>
      <c r="O2472" s="48"/>
      <c r="P2472" s="48"/>
      <c r="Q2472" s="48"/>
      <c r="R2472" s="48"/>
      <c r="S2472" s="48"/>
      <c r="T2472" s="48"/>
      <c r="U2472" s="48"/>
      <c r="V2472" s="48"/>
      <c r="W2472" s="48"/>
      <c r="X2472" s="48"/>
      <c r="Y2472" s="48"/>
      <c r="Z2472" s="48"/>
      <c r="AA2472" s="48"/>
      <c r="AB2472" s="48"/>
      <c r="AC2472" s="48"/>
    </row>
    <row r="2473" spans="1:29">
      <c r="A2473" s="48"/>
      <c r="B2473" s="48"/>
      <c r="C2473" s="48"/>
      <c r="D2473" s="48"/>
      <c r="E2473" s="48"/>
      <c r="F2473" s="48"/>
      <c r="G2473" s="48"/>
      <c r="H2473" s="48"/>
      <c r="I2473" s="48"/>
      <c r="J2473" s="48"/>
      <c r="K2473" s="48"/>
      <c r="L2473" s="48"/>
      <c r="M2473" s="48"/>
      <c r="N2473" s="48"/>
      <c r="O2473" s="48"/>
      <c r="P2473" s="48"/>
      <c r="Q2473" s="48"/>
      <c r="R2473" s="48"/>
      <c r="S2473" s="48"/>
      <c r="T2473" s="48"/>
      <c r="U2473" s="48"/>
      <c r="V2473" s="48"/>
      <c r="W2473" s="48"/>
      <c r="X2473" s="48"/>
      <c r="Y2473" s="48"/>
      <c r="Z2473" s="48"/>
      <c r="AA2473" s="48"/>
      <c r="AB2473" s="48"/>
      <c r="AC2473" s="48"/>
    </row>
    <row r="2474" spans="1:29">
      <c r="A2474" s="48"/>
      <c r="B2474" s="48"/>
      <c r="C2474" s="48"/>
      <c r="D2474" s="48"/>
      <c r="E2474" s="48"/>
      <c r="F2474" s="48"/>
      <c r="G2474" s="48"/>
      <c r="H2474" s="48"/>
      <c r="I2474" s="48"/>
      <c r="J2474" s="48"/>
      <c r="K2474" s="48"/>
      <c r="L2474" s="48"/>
      <c r="M2474" s="48"/>
      <c r="N2474" s="48"/>
      <c r="O2474" s="48"/>
      <c r="P2474" s="48"/>
      <c r="Q2474" s="48"/>
      <c r="R2474" s="48"/>
      <c r="S2474" s="48"/>
      <c r="T2474" s="48"/>
      <c r="U2474" s="48"/>
      <c r="V2474" s="48"/>
      <c r="W2474" s="48"/>
      <c r="X2474" s="48"/>
      <c r="Y2474" s="48"/>
      <c r="Z2474" s="48"/>
      <c r="AA2474" s="48"/>
      <c r="AB2474" s="48"/>
      <c r="AC2474" s="48"/>
    </row>
    <row r="2475" spans="1:29">
      <c r="A2475" s="48"/>
      <c r="B2475" s="48"/>
      <c r="C2475" s="48"/>
      <c r="D2475" s="48"/>
      <c r="E2475" s="48"/>
      <c r="F2475" s="48"/>
      <c r="G2475" s="48"/>
      <c r="H2475" s="48"/>
      <c r="I2475" s="48"/>
      <c r="J2475" s="48"/>
      <c r="K2475" s="48"/>
      <c r="L2475" s="48"/>
      <c r="M2475" s="48"/>
      <c r="N2475" s="48"/>
      <c r="O2475" s="48"/>
      <c r="P2475" s="48"/>
      <c r="Q2475" s="48"/>
      <c r="R2475" s="48"/>
      <c r="S2475" s="48"/>
      <c r="T2475" s="48"/>
      <c r="U2475" s="48"/>
      <c r="V2475" s="48"/>
      <c r="W2475" s="48"/>
      <c r="X2475" s="48"/>
      <c r="Y2475" s="48"/>
      <c r="Z2475" s="48"/>
      <c r="AA2475" s="48"/>
      <c r="AB2475" s="48"/>
      <c r="AC2475" s="48"/>
    </row>
    <row r="2476" spans="1:29">
      <c r="A2476" s="48"/>
      <c r="B2476" s="48"/>
      <c r="C2476" s="48"/>
      <c r="D2476" s="48"/>
      <c r="E2476" s="48"/>
      <c r="F2476" s="48"/>
      <c r="G2476" s="48"/>
      <c r="H2476" s="48"/>
      <c r="I2476" s="48"/>
      <c r="J2476" s="48"/>
      <c r="K2476" s="48"/>
      <c r="L2476" s="48"/>
      <c r="M2476" s="48"/>
      <c r="N2476" s="48"/>
      <c r="O2476" s="48"/>
      <c r="P2476" s="48"/>
      <c r="Q2476" s="48"/>
      <c r="R2476" s="48"/>
      <c r="S2476" s="48"/>
      <c r="T2476" s="48"/>
      <c r="U2476" s="48"/>
      <c r="V2476" s="48"/>
      <c r="W2476" s="48"/>
      <c r="X2476" s="48"/>
      <c r="Y2476" s="48"/>
      <c r="Z2476" s="48"/>
      <c r="AA2476" s="48"/>
      <c r="AB2476" s="48"/>
      <c r="AC2476" s="48"/>
    </row>
    <row r="2477" spans="1:29">
      <c r="A2477" s="48"/>
      <c r="B2477" s="48"/>
      <c r="C2477" s="48"/>
      <c r="D2477" s="48"/>
      <c r="E2477" s="48"/>
      <c r="F2477" s="48"/>
      <c r="G2477" s="48"/>
      <c r="H2477" s="48"/>
      <c r="I2477" s="48"/>
      <c r="J2477" s="48"/>
      <c r="K2477" s="48"/>
      <c r="L2477" s="48"/>
      <c r="M2477" s="48"/>
      <c r="N2477" s="48"/>
      <c r="O2477" s="48"/>
      <c r="P2477" s="48"/>
      <c r="Q2477" s="48"/>
      <c r="R2477" s="48"/>
      <c r="S2477" s="48"/>
      <c r="T2477" s="48"/>
      <c r="U2477" s="48"/>
      <c r="V2477" s="48"/>
      <c r="W2477" s="48"/>
      <c r="X2477" s="48"/>
      <c r="Y2477" s="48"/>
      <c r="Z2477" s="48"/>
      <c r="AA2477" s="48"/>
      <c r="AB2477" s="48"/>
      <c r="AC2477" s="48"/>
    </row>
    <row r="2478" spans="1:29">
      <c r="A2478" s="48"/>
      <c r="B2478" s="48"/>
      <c r="C2478" s="48"/>
      <c r="D2478" s="48"/>
      <c r="E2478" s="48"/>
      <c r="F2478" s="48"/>
      <c r="G2478" s="48"/>
      <c r="H2478" s="48"/>
      <c r="I2478" s="48"/>
      <c r="J2478" s="48"/>
      <c r="K2478" s="48"/>
      <c r="L2478" s="48"/>
      <c r="M2478" s="48"/>
      <c r="N2478" s="48"/>
      <c r="O2478" s="48"/>
      <c r="P2478" s="48"/>
      <c r="Q2478" s="48"/>
      <c r="R2478" s="48"/>
      <c r="S2478" s="48"/>
      <c r="T2478" s="48"/>
      <c r="U2478" s="48"/>
      <c r="V2478" s="48"/>
      <c r="W2478" s="48"/>
      <c r="X2478" s="48"/>
      <c r="Y2478" s="48"/>
      <c r="Z2478" s="48"/>
      <c r="AA2478" s="48"/>
      <c r="AB2478" s="48"/>
      <c r="AC2478" s="48"/>
    </row>
    <row r="2479" spans="1:29">
      <c r="A2479" s="48"/>
      <c r="B2479" s="48"/>
      <c r="C2479" s="48"/>
      <c r="D2479" s="48"/>
      <c r="E2479" s="48"/>
      <c r="F2479" s="48"/>
      <c r="G2479" s="48"/>
      <c r="H2479" s="48"/>
      <c r="I2479" s="48"/>
      <c r="J2479" s="48"/>
      <c r="K2479" s="48"/>
      <c r="L2479" s="48"/>
      <c r="M2479" s="48"/>
      <c r="N2479" s="48"/>
      <c r="O2479" s="48"/>
      <c r="P2479" s="48"/>
      <c r="Q2479" s="48"/>
      <c r="R2479" s="48"/>
      <c r="S2479" s="48"/>
      <c r="T2479" s="48"/>
      <c r="U2479" s="48"/>
      <c r="V2479" s="48"/>
      <c r="W2479" s="48"/>
      <c r="X2479" s="48"/>
      <c r="Y2479" s="48"/>
      <c r="Z2479" s="48"/>
      <c r="AA2479" s="48"/>
      <c r="AB2479" s="48"/>
      <c r="AC2479" s="48"/>
    </row>
    <row r="2480" spans="1:29">
      <c r="A2480" s="48"/>
      <c r="B2480" s="48"/>
      <c r="C2480" s="48"/>
      <c r="D2480" s="48"/>
      <c r="E2480" s="48"/>
      <c r="F2480" s="48"/>
      <c r="G2480" s="48"/>
      <c r="H2480" s="48"/>
      <c r="I2480" s="48"/>
      <c r="J2480" s="48"/>
      <c r="K2480" s="48"/>
      <c r="L2480" s="48"/>
      <c r="M2480" s="48"/>
      <c r="N2480" s="48"/>
      <c r="O2480" s="48"/>
      <c r="P2480" s="48"/>
      <c r="Q2480" s="48"/>
      <c r="R2480" s="48"/>
      <c r="S2480" s="48"/>
      <c r="T2480" s="48"/>
      <c r="U2480" s="48"/>
      <c r="V2480" s="48"/>
      <c r="W2480" s="48"/>
      <c r="X2480" s="48"/>
      <c r="Y2480" s="48"/>
      <c r="Z2480" s="48"/>
      <c r="AA2480" s="48"/>
      <c r="AB2480" s="48"/>
      <c r="AC2480" s="48"/>
    </row>
    <row r="2481" spans="1:29">
      <c r="A2481" s="48"/>
      <c r="B2481" s="48"/>
      <c r="C2481" s="48"/>
      <c r="D2481" s="48"/>
      <c r="E2481" s="48"/>
      <c r="F2481" s="48"/>
      <c r="G2481" s="48"/>
      <c r="H2481" s="48"/>
      <c r="I2481" s="48"/>
      <c r="J2481" s="48"/>
      <c r="K2481" s="48"/>
      <c r="L2481" s="48"/>
      <c r="M2481" s="48"/>
      <c r="N2481" s="48"/>
      <c r="O2481" s="48"/>
      <c r="P2481" s="48"/>
      <c r="Q2481" s="48"/>
      <c r="R2481" s="48"/>
      <c r="S2481" s="48"/>
      <c r="T2481" s="48"/>
      <c r="U2481" s="48"/>
      <c r="V2481" s="48"/>
      <c r="W2481" s="48"/>
      <c r="X2481" s="48"/>
      <c r="Y2481" s="48"/>
      <c r="Z2481" s="48"/>
      <c r="AA2481" s="48"/>
      <c r="AB2481" s="48"/>
      <c r="AC2481" s="48"/>
    </row>
    <row r="2482" spans="1:29">
      <c r="A2482" s="48"/>
      <c r="B2482" s="48"/>
      <c r="C2482" s="48"/>
      <c r="D2482" s="48"/>
      <c r="E2482" s="48"/>
      <c r="F2482" s="48"/>
      <c r="G2482" s="48"/>
      <c r="H2482" s="48"/>
      <c r="I2482" s="48"/>
      <c r="J2482" s="48"/>
      <c r="K2482" s="48"/>
      <c r="L2482" s="48"/>
      <c r="M2482" s="48"/>
      <c r="N2482" s="48"/>
      <c r="O2482" s="48"/>
      <c r="P2482" s="48"/>
      <c r="Q2482" s="48"/>
      <c r="R2482" s="48"/>
      <c r="S2482" s="48"/>
      <c r="T2482" s="48"/>
      <c r="U2482" s="48"/>
      <c r="V2482" s="48"/>
      <c r="W2482" s="48"/>
      <c r="X2482" s="48"/>
      <c r="Y2482" s="48"/>
      <c r="Z2482" s="48"/>
      <c r="AA2482" s="48"/>
      <c r="AB2482" s="48"/>
      <c r="AC2482" s="48"/>
    </row>
    <row r="2483" spans="1:29">
      <c r="A2483" s="48"/>
      <c r="B2483" s="48"/>
      <c r="C2483" s="48"/>
      <c r="D2483" s="48"/>
      <c r="E2483" s="48"/>
      <c r="F2483" s="48"/>
      <c r="G2483" s="48"/>
      <c r="H2483" s="48"/>
      <c r="I2483" s="48"/>
      <c r="J2483" s="48"/>
      <c r="K2483" s="48"/>
      <c r="L2483" s="48"/>
      <c r="M2483" s="48"/>
      <c r="N2483" s="48"/>
      <c r="O2483" s="48"/>
      <c r="P2483" s="48"/>
      <c r="Q2483" s="48"/>
      <c r="R2483" s="48"/>
      <c r="S2483" s="48"/>
      <c r="T2483" s="48"/>
      <c r="U2483" s="48"/>
      <c r="V2483" s="48"/>
      <c r="W2483" s="48"/>
      <c r="X2483" s="48"/>
      <c r="Y2483" s="48"/>
      <c r="Z2483" s="48"/>
      <c r="AA2483" s="48"/>
      <c r="AB2483" s="48"/>
      <c r="AC2483" s="48"/>
    </row>
    <row r="2484" spans="1:29">
      <c r="A2484" s="48"/>
      <c r="B2484" s="48"/>
      <c r="C2484" s="48"/>
      <c r="D2484" s="48"/>
      <c r="E2484" s="48"/>
      <c r="F2484" s="48"/>
      <c r="G2484" s="48"/>
      <c r="H2484" s="48"/>
      <c r="I2484" s="48"/>
      <c r="J2484" s="48"/>
      <c r="K2484" s="48"/>
      <c r="L2484" s="48"/>
      <c r="M2484" s="48"/>
      <c r="N2484" s="48"/>
      <c r="O2484" s="48"/>
      <c r="P2484" s="48"/>
      <c r="Q2484" s="48"/>
      <c r="R2484" s="48"/>
      <c r="S2484" s="48"/>
      <c r="T2484" s="48"/>
      <c r="U2484" s="48"/>
      <c r="V2484" s="48"/>
      <c r="W2484" s="48"/>
      <c r="X2484" s="48"/>
      <c r="Y2484" s="48"/>
      <c r="Z2484" s="48"/>
      <c r="AA2484" s="48"/>
      <c r="AB2484" s="48"/>
      <c r="AC2484" s="48"/>
    </row>
    <row r="2485" spans="1:29">
      <c r="A2485" s="48"/>
      <c r="B2485" s="48"/>
      <c r="C2485" s="48"/>
      <c r="D2485" s="48"/>
      <c r="E2485" s="48"/>
      <c r="F2485" s="48"/>
      <c r="G2485" s="48"/>
      <c r="H2485" s="48"/>
      <c r="I2485" s="48"/>
      <c r="J2485" s="48"/>
      <c r="K2485" s="48"/>
      <c r="L2485" s="48"/>
      <c r="M2485" s="48"/>
      <c r="N2485" s="48"/>
      <c r="O2485" s="48"/>
      <c r="P2485" s="48"/>
      <c r="Q2485" s="48"/>
      <c r="R2485" s="48"/>
      <c r="S2485" s="48"/>
      <c r="T2485" s="48"/>
      <c r="U2485" s="48"/>
      <c r="V2485" s="48"/>
      <c r="W2485" s="48"/>
      <c r="X2485" s="48"/>
      <c r="Y2485" s="48"/>
      <c r="Z2485" s="48"/>
      <c r="AA2485" s="48"/>
      <c r="AB2485" s="48"/>
      <c r="AC2485" s="48"/>
    </row>
    <row r="2486" spans="1:29">
      <c r="A2486" s="48"/>
      <c r="B2486" s="48"/>
      <c r="C2486" s="48"/>
      <c r="D2486" s="48"/>
      <c r="E2486" s="48"/>
      <c r="F2486" s="48"/>
      <c r="G2486" s="48"/>
      <c r="H2486" s="48"/>
      <c r="I2486" s="48"/>
      <c r="J2486" s="48"/>
      <c r="K2486" s="48"/>
      <c r="L2486" s="48"/>
      <c r="M2486" s="48"/>
      <c r="N2486" s="48"/>
      <c r="O2486" s="48"/>
      <c r="P2486" s="48"/>
      <c r="Q2486" s="48"/>
      <c r="R2486" s="48"/>
      <c r="S2486" s="48"/>
      <c r="T2486" s="48"/>
      <c r="U2486" s="48"/>
      <c r="V2486" s="48"/>
      <c r="W2486" s="48"/>
      <c r="X2486" s="48"/>
      <c r="Y2486" s="48"/>
      <c r="Z2486" s="48"/>
      <c r="AA2486" s="48"/>
      <c r="AB2486" s="48"/>
      <c r="AC2486" s="48"/>
    </row>
    <row r="2487" spans="1:29">
      <c r="A2487" s="48"/>
      <c r="B2487" s="48"/>
      <c r="C2487" s="48"/>
      <c r="D2487" s="48"/>
      <c r="E2487" s="48"/>
      <c r="F2487" s="48"/>
      <c r="G2487" s="48"/>
      <c r="H2487" s="48"/>
      <c r="I2487" s="48"/>
      <c r="J2487" s="48"/>
      <c r="K2487" s="48"/>
      <c r="L2487" s="48"/>
      <c r="M2487" s="48"/>
      <c r="N2487" s="48"/>
      <c r="O2487" s="48"/>
      <c r="P2487" s="48"/>
      <c r="Q2487" s="48"/>
      <c r="R2487" s="48"/>
      <c r="S2487" s="48"/>
      <c r="T2487" s="48"/>
      <c r="U2487" s="48"/>
      <c r="V2487" s="48"/>
      <c r="W2487" s="48"/>
      <c r="X2487" s="48"/>
      <c r="Y2487" s="48"/>
      <c r="Z2487" s="48"/>
      <c r="AA2487" s="48"/>
      <c r="AB2487" s="48"/>
      <c r="AC2487" s="48"/>
    </row>
    <row r="2488" spans="1:29">
      <c r="A2488" s="48"/>
      <c r="B2488" s="48"/>
      <c r="C2488" s="48"/>
      <c r="D2488" s="48"/>
      <c r="E2488" s="48"/>
      <c r="F2488" s="48"/>
      <c r="G2488" s="48"/>
      <c r="H2488" s="48"/>
      <c r="I2488" s="48"/>
      <c r="J2488" s="48"/>
      <c r="K2488" s="48"/>
      <c r="L2488" s="48"/>
      <c r="M2488" s="48"/>
      <c r="N2488" s="48"/>
      <c r="O2488" s="48"/>
      <c r="P2488" s="48"/>
      <c r="Q2488" s="48"/>
      <c r="R2488" s="48"/>
      <c r="S2488" s="48"/>
      <c r="T2488" s="48"/>
      <c r="U2488" s="48"/>
      <c r="V2488" s="48"/>
      <c r="W2488" s="48"/>
      <c r="X2488" s="48"/>
      <c r="Y2488" s="48"/>
      <c r="Z2488" s="48"/>
      <c r="AA2488" s="48"/>
      <c r="AB2488" s="48"/>
      <c r="AC2488" s="48"/>
    </row>
    <row r="2489" spans="1:29">
      <c r="A2489" s="48"/>
      <c r="B2489" s="48"/>
      <c r="C2489" s="48"/>
      <c r="D2489" s="48"/>
      <c r="E2489" s="48"/>
      <c r="F2489" s="48"/>
      <c r="G2489" s="48"/>
      <c r="H2489" s="48"/>
      <c r="I2489" s="48"/>
      <c r="J2489" s="48"/>
      <c r="K2489" s="48"/>
      <c r="L2489" s="48"/>
      <c r="M2489" s="48"/>
      <c r="N2489" s="48"/>
      <c r="O2489" s="48"/>
      <c r="P2489" s="48"/>
      <c r="Q2489" s="48"/>
      <c r="R2489" s="48"/>
      <c r="S2489" s="48"/>
      <c r="T2489" s="48"/>
      <c r="U2489" s="48"/>
      <c r="V2489" s="48"/>
      <c r="W2489" s="48"/>
      <c r="X2489" s="48"/>
      <c r="Y2489" s="48"/>
      <c r="Z2489" s="48"/>
      <c r="AA2489" s="48"/>
      <c r="AB2489" s="48"/>
      <c r="AC2489" s="48"/>
    </row>
    <row r="2490" spans="1:29">
      <c r="A2490" s="48"/>
      <c r="B2490" s="48"/>
      <c r="C2490" s="48"/>
      <c r="D2490" s="48"/>
      <c r="E2490" s="48"/>
      <c r="F2490" s="48"/>
      <c r="G2490" s="48"/>
      <c r="H2490" s="48"/>
      <c r="I2490" s="48"/>
      <c r="J2490" s="48"/>
      <c r="K2490" s="48"/>
      <c r="L2490" s="48"/>
      <c r="M2490" s="48"/>
      <c r="N2490" s="48"/>
      <c r="O2490" s="48"/>
      <c r="P2490" s="48"/>
      <c r="Q2490" s="48"/>
      <c r="R2490" s="48"/>
      <c r="S2490" s="48"/>
      <c r="T2490" s="48"/>
      <c r="U2490" s="48"/>
      <c r="V2490" s="48"/>
      <c r="W2490" s="48"/>
      <c r="X2490" s="48"/>
      <c r="Y2490" s="48"/>
      <c r="Z2490" s="48"/>
      <c r="AA2490" s="48"/>
      <c r="AB2490" s="48"/>
      <c r="AC2490" s="48"/>
    </row>
    <row r="2491" spans="1:29">
      <c r="A2491" s="48"/>
      <c r="B2491" s="48"/>
      <c r="C2491" s="48"/>
      <c r="D2491" s="48"/>
      <c r="E2491" s="48"/>
      <c r="F2491" s="48"/>
      <c r="G2491" s="48"/>
      <c r="H2491" s="48"/>
      <c r="I2491" s="48"/>
      <c r="J2491" s="48"/>
      <c r="K2491" s="48"/>
      <c r="L2491" s="48"/>
      <c r="M2491" s="48"/>
      <c r="N2491" s="48"/>
      <c r="O2491" s="48"/>
      <c r="P2491" s="48"/>
      <c r="Q2491" s="48"/>
      <c r="R2491" s="48"/>
      <c r="S2491" s="48"/>
      <c r="T2491" s="48"/>
      <c r="U2491" s="48"/>
      <c r="V2491" s="48"/>
      <c r="W2491" s="48"/>
      <c r="X2491" s="48"/>
      <c r="Y2491" s="48"/>
      <c r="Z2491" s="48"/>
      <c r="AA2491" s="48"/>
      <c r="AB2491" s="48"/>
      <c r="AC2491" s="48"/>
    </row>
    <row r="2492" spans="1:29">
      <c r="A2492" s="48"/>
      <c r="B2492" s="48"/>
      <c r="C2492" s="48"/>
      <c r="D2492" s="48"/>
      <c r="E2492" s="48"/>
      <c r="F2492" s="48"/>
      <c r="G2492" s="48"/>
      <c r="H2492" s="48"/>
      <c r="I2492" s="48"/>
      <c r="J2492" s="48"/>
      <c r="K2492" s="48"/>
      <c r="L2492" s="48"/>
      <c r="M2492" s="48"/>
      <c r="N2492" s="48"/>
      <c r="O2492" s="48"/>
      <c r="P2492" s="48"/>
      <c r="Q2492" s="48"/>
      <c r="R2492" s="48"/>
      <c r="S2492" s="48"/>
      <c r="T2492" s="48"/>
      <c r="U2492" s="48"/>
      <c r="V2492" s="48"/>
      <c r="W2492" s="48"/>
      <c r="X2492" s="48"/>
      <c r="Y2492" s="48"/>
      <c r="Z2492" s="48"/>
      <c r="AA2492" s="48"/>
      <c r="AB2492" s="48"/>
      <c r="AC2492" s="48"/>
    </row>
    <row r="2493" spans="1:29">
      <c r="A2493" s="48"/>
      <c r="B2493" s="48"/>
      <c r="C2493" s="48"/>
      <c r="D2493" s="48"/>
      <c r="E2493" s="48"/>
      <c r="F2493" s="48"/>
      <c r="G2493" s="48"/>
      <c r="H2493" s="48"/>
      <c r="I2493" s="48"/>
      <c r="J2493" s="48"/>
      <c r="K2493" s="48"/>
      <c r="L2493" s="48"/>
      <c r="M2493" s="48"/>
      <c r="N2493" s="48"/>
      <c r="O2493" s="48"/>
      <c r="P2493" s="48"/>
      <c r="Q2493" s="48"/>
      <c r="R2493" s="48"/>
      <c r="S2493" s="48"/>
      <c r="T2493" s="48"/>
      <c r="U2493" s="48"/>
      <c r="V2493" s="48"/>
      <c r="W2493" s="48"/>
      <c r="X2493" s="48"/>
      <c r="Y2493" s="48"/>
      <c r="Z2493" s="48"/>
      <c r="AA2493" s="48"/>
      <c r="AB2493" s="48"/>
      <c r="AC2493" s="48"/>
    </row>
    <row r="2494" spans="1:29">
      <c r="A2494" s="48"/>
      <c r="B2494" s="48"/>
      <c r="C2494" s="48"/>
      <c r="D2494" s="48"/>
      <c r="E2494" s="48"/>
      <c r="F2494" s="48"/>
      <c r="G2494" s="48"/>
      <c r="H2494" s="48"/>
      <c r="I2494" s="48"/>
      <c r="J2494" s="48"/>
      <c r="K2494" s="48"/>
      <c r="L2494" s="48"/>
      <c r="M2494" s="48"/>
      <c r="N2494" s="48"/>
      <c r="O2494" s="48"/>
      <c r="P2494" s="48"/>
      <c r="Q2494" s="48"/>
      <c r="R2494" s="48"/>
      <c r="S2494" s="48"/>
      <c r="T2494" s="48"/>
      <c r="U2494" s="48"/>
      <c r="V2494" s="48"/>
      <c r="W2494" s="48"/>
      <c r="X2494" s="48"/>
      <c r="Y2494" s="48"/>
      <c r="Z2494" s="48"/>
      <c r="AA2494" s="48"/>
      <c r="AB2494" s="48"/>
      <c r="AC2494" s="48"/>
    </row>
    <row r="2495" spans="1:29">
      <c r="A2495" s="48"/>
      <c r="B2495" s="48"/>
      <c r="C2495" s="48"/>
      <c r="D2495" s="48"/>
      <c r="E2495" s="48"/>
      <c r="F2495" s="48"/>
      <c r="G2495" s="48"/>
      <c r="H2495" s="48"/>
      <c r="I2495" s="48"/>
      <c r="J2495" s="48"/>
      <c r="K2495" s="48"/>
      <c r="L2495" s="48"/>
      <c r="M2495" s="48"/>
      <c r="N2495" s="48"/>
      <c r="O2495" s="48"/>
      <c r="P2495" s="48"/>
      <c r="Q2495" s="48"/>
      <c r="R2495" s="48"/>
      <c r="S2495" s="48"/>
      <c r="T2495" s="48"/>
      <c r="U2495" s="48"/>
      <c r="V2495" s="48"/>
      <c r="W2495" s="48"/>
      <c r="X2495" s="48"/>
      <c r="Y2495" s="48"/>
      <c r="Z2495" s="48"/>
      <c r="AA2495" s="48"/>
      <c r="AB2495" s="48"/>
      <c r="AC2495" s="48"/>
    </row>
    <row r="2496" spans="1:29">
      <c r="A2496" s="48"/>
      <c r="B2496" s="48"/>
      <c r="C2496" s="48"/>
      <c r="D2496" s="48"/>
      <c r="E2496" s="48"/>
      <c r="F2496" s="48"/>
      <c r="G2496" s="48"/>
      <c r="H2496" s="48"/>
      <c r="I2496" s="48"/>
      <c r="J2496" s="48"/>
      <c r="K2496" s="48"/>
      <c r="L2496" s="48"/>
      <c r="M2496" s="48"/>
      <c r="N2496" s="48"/>
      <c r="O2496" s="48"/>
      <c r="P2496" s="48"/>
      <c r="Q2496" s="48"/>
      <c r="R2496" s="48"/>
      <c r="S2496" s="48"/>
      <c r="T2496" s="48"/>
      <c r="U2496" s="48"/>
      <c r="V2496" s="48"/>
      <c r="W2496" s="48"/>
      <c r="X2496" s="48"/>
      <c r="Y2496" s="48"/>
      <c r="Z2496" s="48"/>
      <c r="AA2496" s="48"/>
      <c r="AB2496" s="48"/>
      <c r="AC2496" s="48"/>
    </row>
    <row r="2497" spans="1:29">
      <c r="A2497" s="48"/>
      <c r="B2497" s="48"/>
      <c r="C2497" s="48"/>
      <c r="D2497" s="48"/>
      <c r="E2497" s="48"/>
      <c r="F2497" s="48"/>
      <c r="G2497" s="48"/>
      <c r="H2497" s="48"/>
      <c r="I2497" s="48"/>
      <c r="J2497" s="48"/>
      <c r="K2497" s="48"/>
      <c r="L2497" s="48"/>
      <c r="M2497" s="48"/>
      <c r="N2497" s="48"/>
      <c r="O2497" s="48"/>
      <c r="P2497" s="48"/>
      <c r="Q2497" s="48"/>
      <c r="R2497" s="48"/>
      <c r="S2497" s="48"/>
      <c r="T2497" s="48"/>
      <c r="U2497" s="48"/>
      <c r="V2497" s="48"/>
      <c r="W2497" s="48"/>
      <c r="X2497" s="48"/>
      <c r="Y2497" s="48"/>
      <c r="Z2497" s="48"/>
      <c r="AA2497" s="48"/>
      <c r="AB2497" s="48"/>
      <c r="AC2497" s="48"/>
    </row>
    <row r="2498" spans="1:29">
      <c r="A2498" s="48"/>
      <c r="B2498" s="48"/>
      <c r="C2498" s="48"/>
      <c r="D2498" s="48"/>
      <c r="E2498" s="48"/>
      <c r="F2498" s="48"/>
      <c r="G2498" s="48"/>
      <c r="H2498" s="48"/>
      <c r="I2498" s="48"/>
      <c r="J2498" s="48"/>
      <c r="K2498" s="48"/>
      <c r="L2498" s="48"/>
      <c r="M2498" s="48"/>
      <c r="N2498" s="48"/>
      <c r="O2498" s="48"/>
      <c r="P2498" s="48"/>
      <c r="Q2498" s="48"/>
      <c r="R2498" s="48"/>
      <c r="S2498" s="48"/>
      <c r="T2498" s="48"/>
      <c r="U2498" s="48"/>
      <c r="V2498" s="48"/>
      <c r="W2498" s="48"/>
      <c r="X2498" s="48"/>
      <c r="Y2498" s="48"/>
      <c r="Z2498" s="48"/>
      <c r="AA2498" s="48"/>
      <c r="AB2498" s="48"/>
      <c r="AC2498" s="48"/>
    </row>
    <row r="2499" spans="1:29">
      <c r="A2499" s="48"/>
      <c r="B2499" s="48"/>
      <c r="C2499" s="48"/>
      <c r="D2499" s="48"/>
      <c r="E2499" s="48"/>
      <c r="F2499" s="48"/>
      <c r="G2499" s="48"/>
      <c r="H2499" s="48"/>
      <c r="I2499" s="48"/>
      <c r="J2499" s="48"/>
      <c r="K2499" s="48"/>
      <c r="L2499" s="48"/>
      <c r="M2499" s="48"/>
      <c r="N2499" s="48"/>
      <c r="O2499" s="48"/>
      <c r="P2499" s="48"/>
      <c r="Q2499" s="48"/>
      <c r="R2499" s="48"/>
      <c r="S2499" s="48"/>
      <c r="T2499" s="48"/>
      <c r="U2499" s="48"/>
      <c r="V2499" s="48"/>
      <c r="W2499" s="48"/>
      <c r="X2499" s="48"/>
      <c r="Y2499" s="48"/>
      <c r="Z2499" s="48"/>
      <c r="AA2499" s="48"/>
      <c r="AB2499" s="48"/>
      <c r="AC2499" s="48"/>
    </row>
    <row r="2500" spans="1:29">
      <c r="A2500" s="48"/>
      <c r="B2500" s="48"/>
      <c r="C2500" s="48"/>
      <c r="D2500" s="48"/>
      <c r="E2500" s="48"/>
      <c r="F2500" s="48"/>
      <c r="G2500" s="48"/>
      <c r="H2500" s="48"/>
      <c r="I2500" s="48"/>
      <c r="J2500" s="48"/>
      <c r="K2500" s="48"/>
      <c r="L2500" s="48"/>
      <c r="M2500" s="48"/>
      <c r="N2500" s="48"/>
      <c r="O2500" s="48"/>
      <c r="P2500" s="48"/>
      <c r="Q2500" s="48"/>
      <c r="R2500" s="48"/>
      <c r="S2500" s="48"/>
      <c r="T2500" s="48"/>
      <c r="U2500" s="48"/>
      <c r="V2500" s="48"/>
      <c r="W2500" s="48"/>
      <c r="X2500" s="48"/>
      <c r="Y2500" s="48"/>
      <c r="Z2500" s="48"/>
      <c r="AA2500" s="48"/>
      <c r="AB2500" s="48"/>
      <c r="AC2500" s="48"/>
    </row>
    <row r="2501" spans="1:29">
      <c r="A2501" s="48"/>
      <c r="B2501" s="48"/>
      <c r="C2501" s="48"/>
      <c r="D2501" s="48"/>
      <c r="E2501" s="48"/>
      <c r="F2501" s="48"/>
      <c r="G2501" s="48"/>
      <c r="H2501" s="48"/>
      <c r="I2501" s="48"/>
      <c r="J2501" s="48"/>
      <c r="K2501" s="48"/>
      <c r="L2501" s="48"/>
      <c r="M2501" s="48"/>
      <c r="N2501" s="48"/>
      <c r="O2501" s="48"/>
      <c r="P2501" s="48"/>
      <c r="Q2501" s="48"/>
      <c r="R2501" s="48"/>
      <c r="S2501" s="48"/>
      <c r="T2501" s="48"/>
      <c r="U2501" s="48"/>
      <c r="V2501" s="48"/>
      <c r="W2501" s="48"/>
      <c r="X2501" s="48"/>
      <c r="Y2501" s="48"/>
      <c r="Z2501" s="48"/>
      <c r="AA2501" s="48"/>
      <c r="AB2501" s="48"/>
      <c r="AC2501" s="48"/>
    </row>
    <row r="2502" spans="1:29">
      <c r="A2502" s="48"/>
      <c r="B2502" s="48"/>
      <c r="C2502" s="48"/>
      <c r="D2502" s="48"/>
      <c r="E2502" s="48"/>
      <c r="F2502" s="48"/>
      <c r="G2502" s="48"/>
      <c r="H2502" s="48"/>
      <c r="I2502" s="48"/>
      <c r="J2502" s="48"/>
      <c r="K2502" s="48"/>
      <c r="L2502" s="48"/>
      <c r="M2502" s="48"/>
      <c r="N2502" s="48"/>
      <c r="O2502" s="48"/>
      <c r="P2502" s="48"/>
      <c r="Q2502" s="48"/>
      <c r="R2502" s="48"/>
      <c r="S2502" s="48"/>
      <c r="T2502" s="48"/>
      <c r="U2502" s="48"/>
      <c r="V2502" s="48"/>
      <c r="W2502" s="48"/>
      <c r="X2502" s="48"/>
      <c r="Y2502" s="48"/>
      <c r="Z2502" s="48"/>
      <c r="AA2502" s="48"/>
      <c r="AB2502" s="48"/>
      <c r="AC2502" s="48"/>
    </row>
    <row r="2503" spans="1:29">
      <c r="A2503" s="48"/>
      <c r="B2503" s="48"/>
      <c r="C2503" s="48"/>
      <c r="D2503" s="48"/>
      <c r="E2503" s="48"/>
      <c r="F2503" s="48"/>
      <c r="G2503" s="48"/>
      <c r="H2503" s="48"/>
      <c r="I2503" s="48"/>
      <c r="J2503" s="48"/>
      <c r="K2503" s="48"/>
      <c r="L2503" s="48"/>
      <c r="M2503" s="48"/>
      <c r="N2503" s="48"/>
      <c r="O2503" s="48"/>
      <c r="P2503" s="48"/>
      <c r="Q2503" s="48"/>
      <c r="R2503" s="48"/>
      <c r="S2503" s="48"/>
      <c r="T2503" s="48"/>
      <c r="U2503" s="48"/>
      <c r="V2503" s="48"/>
      <c r="W2503" s="48"/>
      <c r="X2503" s="48"/>
      <c r="Y2503" s="48"/>
      <c r="Z2503" s="48"/>
      <c r="AA2503" s="48"/>
      <c r="AB2503" s="48"/>
      <c r="AC2503" s="48"/>
    </row>
    <row r="2504" spans="1:29">
      <c r="A2504" s="48"/>
      <c r="B2504" s="48"/>
      <c r="C2504" s="48"/>
      <c r="D2504" s="48"/>
      <c r="E2504" s="48"/>
      <c r="F2504" s="48"/>
      <c r="G2504" s="48"/>
      <c r="H2504" s="48"/>
      <c r="I2504" s="48"/>
      <c r="J2504" s="48"/>
      <c r="K2504" s="48"/>
      <c r="L2504" s="48"/>
      <c r="M2504" s="48"/>
      <c r="N2504" s="48"/>
      <c r="O2504" s="48"/>
      <c r="P2504" s="48"/>
      <c r="Q2504" s="48"/>
      <c r="R2504" s="48"/>
      <c r="S2504" s="48"/>
      <c r="T2504" s="48"/>
      <c r="U2504" s="48"/>
      <c r="V2504" s="48"/>
      <c r="W2504" s="48"/>
      <c r="X2504" s="48"/>
      <c r="Y2504" s="48"/>
      <c r="Z2504" s="48"/>
      <c r="AA2504" s="48"/>
      <c r="AB2504" s="48"/>
      <c r="AC2504" s="48"/>
    </row>
    <row r="2505" spans="1:29">
      <c r="A2505" s="48"/>
      <c r="B2505" s="48"/>
      <c r="C2505" s="48"/>
      <c r="D2505" s="48"/>
      <c r="E2505" s="48"/>
      <c r="F2505" s="48"/>
      <c r="G2505" s="48"/>
      <c r="H2505" s="48"/>
      <c r="I2505" s="48"/>
      <c r="J2505" s="48"/>
      <c r="K2505" s="48"/>
      <c r="L2505" s="48"/>
      <c r="M2505" s="48"/>
      <c r="N2505" s="48"/>
      <c r="O2505" s="48"/>
      <c r="P2505" s="48"/>
      <c r="Q2505" s="48"/>
      <c r="R2505" s="48"/>
      <c r="S2505" s="48"/>
      <c r="T2505" s="48"/>
      <c r="U2505" s="48"/>
      <c r="V2505" s="48"/>
      <c r="W2505" s="48"/>
      <c r="X2505" s="48"/>
      <c r="Y2505" s="48"/>
      <c r="Z2505" s="48"/>
      <c r="AA2505" s="48"/>
      <c r="AB2505" s="48"/>
      <c r="AC2505" s="48"/>
    </row>
    <row r="2506" spans="1:29">
      <c r="A2506" s="48"/>
      <c r="B2506" s="48"/>
      <c r="C2506" s="48"/>
      <c r="D2506" s="48"/>
      <c r="E2506" s="48"/>
      <c r="F2506" s="48"/>
      <c r="G2506" s="48"/>
      <c r="H2506" s="48"/>
      <c r="I2506" s="48"/>
      <c r="J2506" s="48"/>
      <c r="K2506" s="48"/>
      <c r="L2506" s="48"/>
      <c r="M2506" s="48"/>
      <c r="N2506" s="48"/>
      <c r="O2506" s="48"/>
      <c r="P2506" s="48"/>
      <c r="Q2506" s="48"/>
      <c r="R2506" s="48"/>
      <c r="S2506" s="48"/>
      <c r="T2506" s="48"/>
      <c r="U2506" s="48"/>
      <c r="V2506" s="48"/>
      <c r="W2506" s="48"/>
      <c r="X2506" s="48"/>
      <c r="Y2506" s="48"/>
      <c r="Z2506" s="48"/>
      <c r="AA2506" s="48"/>
      <c r="AB2506" s="48"/>
      <c r="AC2506" s="48"/>
    </row>
    <row r="2507" spans="1:29">
      <c r="A2507" s="48"/>
      <c r="B2507" s="48"/>
      <c r="C2507" s="48"/>
      <c r="D2507" s="48"/>
      <c r="E2507" s="48"/>
      <c r="F2507" s="48"/>
      <c r="G2507" s="48"/>
      <c r="H2507" s="48"/>
      <c r="I2507" s="48"/>
      <c r="J2507" s="48"/>
      <c r="K2507" s="48"/>
      <c r="L2507" s="48"/>
      <c r="M2507" s="48"/>
      <c r="N2507" s="48"/>
      <c r="O2507" s="48"/>
      <c r="P2507" s="48"/>
      <c r="Q2507" s="48"/>
      <c r="R2507" s="48"/>
      <c r="S2507" s="48"/>
      <c r="T2507" s="48"/>
      <c r="U2507" s="48"/>
      <c r="V2507" s="48"/>
      <c r="W2507" s="48"/>
      <c r="X2507" s="48"/>
      <c r="Y2507" s="48"/>
      <c r="Z2507" s="48"/>
      <c r="AA2507" s="48"/>
      <c r="AB2507" s="48"/>
      <c r="AC2507" s="48"/>
    </row>
    <row r="2508" spans="1:29">
      <c r="A2508" s="48"/>
      <c r="B2508" s="48"/>
      <c r="C2508" s="48"/>
      <c r="D2508" s="48"/>
      <c r="E2508" s="48"/>
      <c r="F2508" s="48"/>
      <c r="G2508" s="48"/>
      <c r="H2508" s="48"/>
      <c r="I2508" s="48"/>
      <c r="J2508" s="48"/>
      <c r="K2508" s="48"/>
      <c r="L2508" s="48"/>
      <c r="M2508" s="48"/>
      <c r="N2508" s="48"/>
      <c r="O2508" s="48"/>
      <c r="P2508" s="48"/>
      <c r="Q2508" s="48"/>
      <c r="R2508" s="48"/>
      <c r="S2508" s="48"/>
      <c r="T2508" s="48"/>
      <c r="U2508" s="48"/>
      <c r="V2508" s="48"/>
      <c r="W2508" s="48"/>
      <c r="X2508" s="48"/>
      <c r="Y2508" s="48"/>
      <c r="Z2508" s="48"/>
      <c r="AA2508" s="48"/>
      <c r="AB2508" s="48"/>
      <c r="AC2508" s="48"/>
    </row>
    <row r="2509" spans="1:29">
      <c r="A2509" s="48"/>
      <c r="B2509" s="48"/>
      <c r="C2509" s="48"/>
      <c r="D2509" s="48"/>
      <c r="E2509" s="48"/>
      <c r="F2509" s="48"/>
      <c r="G2509" s="48"/>
      <c r="H2509" s="48"/>
      <c r="I2509" s="48"/>
      <c r="J2509" s="48"/>
      <c r="K2509" s="48"/>
      <c r="L2509" s="48"/>
      <c r="M2509" s="48"/>
      <c r="N2509" s="48"/>
      <c r="O2509" s="48"/>
      <c r="P2509" s="48"/>
      <c r="Q2509" s="48"/>
      <c r="R2509" s="48"/>
      <c r="S2509" s="48"/>
      <c r="T2509" s="48"/>
      <c r="U2509" s="48"/>
      <c r="V2509" s="48"/>
      <c r="W2509" s="48"/>
      <c r="X2509" s="48"/>
      <c r="Y2509" s="48"/>
      <c r="Z2509" s="48"/>
      <c r="AA2509" s="48"/>
      <c r="AB2509" s="48"/>
      <c r="AC2509" s="48"/>
    </row>
    <row r="2510" spans="1:29">
      <c r="A2510" s="48"/>
      <c r="B2510" s="48"/>
      <c r="C2510" s="48"/>
      <c r="D2510" s="48"/>
      <c r="E2510" s="48"/>
      <c r="F2510" s="48"/>
      <c r="G2510" s="48"/>
      <c r="H2510" s="48"/>
      <c r="I2510" s="48"/>
      <c r="J2510" s="48"/>
      <c r="K2510" s="48"/>
      <c r="L2510" s="48"/>
      <c r="M2510" s="48"/>
      <c r="N2510" s="48"/>
      <c r="O2510" s="48"/>
      <c r="P2510" s="48"/>
      <c r="Q2510" s="48"/>
      <c r="R2510" s="48"/>
      <c r="S2510" s="48"/>
      <c r="T2510" s="48"/>
      <c r="U2510" s="48"/>
      <c r="V2510" s="48"/>
      <c r="W2510" s="48"/>
      <c r="X2510" s="48"/>
      <c r="Y2510" s="48"/>
      <c r="Z2510" s="48"/>
      <c r="AA2510" s="48"/>
      <c r="AB2510" s="48"/>
      <c r="AC2510" s="48"/>
    </row>
    <row r="2511" spans="1:29">
      <c r="A2511" s="48"/>
      <c r="B2511" s="48"/>
      <c r="C2511" s="48"/>
      <c r="D2511" s="48"/>
      <c r="E2511" s="48"/>
      <c r="F2511" s="48"/>
      <c r="G2511" s="48"/>
      <c r="H2511" s="48"/>
      <c r="I2511" s="48"/>
      <c r="J2511" s="48"/>
      <c r="K2511" s="48"/>
      <c r="L2511" s="48"/>
      <c r="M2511" s="48"/>
      <c r="N2511" s="48"/>
      <c r="O2511" s="48"/>
      <c r="P2511" s="48"/>
      <c r="Q2511" s="48"/>
      <c r="R2511" s="48"/>
      <c r="S2511" s="48"/>
      <c r="T2511" s="48"/>
      <c r="U2511" s="48"/>
      <c r="V2511" s="48"/>
      <c r="W2511" s="48"/>
      <c r="X2511" s="48"/>
      <c r="Y2511" s="48"/>
      <c r="Z2511" s="48"/>
      <c r="AA2511" s="48"/>
      <c r="AB2511" s="48"/>
      <c r="AC2511" s="48"/>
    </row>
    <row r="2512" spans="1:29">
      <c r="A2512" s="48"/>
      <c r="B2512" s="48"/>
      <c r="C2512" s="48"/>
      <c r="D2512" s="48"/>
      <c r="E2512" s="48"/>
      <c r="F2512" s="48"/>
      <c r="G2512" s="48"/>
      <c r="H2512" s="48"/>
      <c r="I2512" s="48"/>
      <c r="J2512" s="48"/>
      <c r="K2512" s="48"/>
      <c r="L2512" s="48"/>
      <c r="M2512" s="48"/>
      <c r="N2512" s="48"/>
      <c r="O2512" s="48"/>
      <c r="P2512" s="48"/>
      <c r="Q2512" s="48"/>
      <c r="R2512" s="48"/>
      <c r="S2512" s="48"/>
      <c r="T2512" s="48"/>
      <c r="U2512" s="48"/>
      <c r="V2512" s="48"/>
      <c r="W2512" s="48"/>
      <c r="X2512" s="48"/>
      <c r="Y2512" s="48"/>
      <c r="Z2512" s="48"/>
      <c r="AA2512" s="48"/>
      <c r="AB2512" s="48"/>
      <c r="AC2512" s="48"/>
    </row>
    <row r="2513" spans="1:29">
      <c r="A2513" s="48"/>
      <c r="B2513" s="48"/>
      <c r="C2513" s="48"/>
      <c r="D2513" s="48"/>
      <c r="E2513" s="48"/>
      <c r="F2513" s="48"/>
      <c r="G2513" s="48"/>
      <c r="H2513" s="48"/>
      <c r="I2513" s="48"/>
      <c r="J2513" s="48"/>
      <c r="K2513" s="48"/>
      <c r="L2513" s="48"/>
      <c r="M2513" s="48"/>
      <c r="N2513" s="48"/>
      <c r="O2513" s="48"/>
      <c r="P2513" s="48"/>
      <c r="Q2513" s="48"/>
      <c r="R2513" s="48"/>
      <c r="S2513" s="48"/>
      <c r="T2513" s="48"/>
      <c r="U2513" s="48"/>
      <c r="V2513" s="48"/>
      <c r="W2513" s="48"/>
      <c r="X2513" s="48"/>
      <c r="Y2513" s="48"/>
      <c r="Z2513" s="48"/>
      <c r="AA2513" s="48"/>
      <c r="AB2513" s="48"/>
      <c r="AC2513" s="48"/>
    </row>
    <row r="2514" spans="1:29">
      <c r="A2514" s="48"/>
      <c r="B2514" s="48"/>
      <c r="C2514" s="48"/>
      <c r="D2514" s="48"/>
      <c r="E2514" s="48"/>
      <c r="F2514" s="48"/>
      <c r="G2514" s="48"/>
      <c r="H2514" s="48"/>
      <c r="I2514" s="48"/>
      <c r="J2514" s="48"/>
      <c r="K2514" s="48"/>
      <c r="L2514" s="48"/>
      <c r="M2514" s="48"/>
      <c r="N2514" s="48"/>
      <c r="O2514" s="48"/>
      <c r="P2514" s="48"/>
      <c r="Q2514" s="48"/>
      <c r="R2514" s="48"/>
      <c r="S2514" s="48"/>
      <c r="T2514" s="48"/>
      <c r="U2514" s="48"/>
      <c r="V2514" s="48"/>
      <c r="W2514" s="48"/>
      <c r="X2514" s="48"/>
      <c r="Y2514" s="48"/>
      <c r="Z2514" s="48"/>
      <c r="AA2514" s="48"/>
      <c r="AB2514" s="48"/>
      <c r="AC2514" s="48"/>
    </row>
    <row r="2515" spans="1:29">
      <c r="A2515" s="48"/>
      <c r="B2515" s="48"/>
      <c r="C2515" s="48"/>
      <c r="D2515" s="48"/>
      <c r="E2515" s="48"/>
      <c r="F2515" s="48"/>
      <c r="G2515" s="48"/>
      <c r="H2515" s="48"/>
      <c r="I2515" s="48"/>
      <c r="J2515" s="48"/>
      <c r="K2515" s="48"/>
      <c r="L2515" s="48"/>
      <c r="M2515" s="48"/>
      <c r="N2515" s="48"/>
      <c r="O2515" s="48"/>
      <c r="P2515" s="48"/>
      <c r="Q2515" s="48"/>
      <c r="R2515" s="48"/>
      <c r="S2515" s="48"/>
      <c r="T2515" s="48"/>
      <c r="U2515" s="48"/>
      <c r="V2515" s="48"/>
      <c r="W2515" s="48"/>
      <c r="X2515" s="48"/>
      <c r="Y2515" s="48"/>
      <c r="Z2515" s="48"/>
      <c r="AA2515" s="48"/>
      <c r="AB2515" s="48"/>
      <c r="AC2515" s="48"/>
    </row>
    <row r="2516" spans="1:29">
      <c r="A2516" s="48"/>
      <c r="B2516" s="48"/>
      <c r="C2516" s="48"/>
      <c r="D2516" s="48"/>
      <c r="E2516" s="48"/>
      <c r="F2516" s="48"/>
      <c r="G2516" s="48"/>
      <c r="H2516" s="48"/>
      <c r="I2516" s="48"/>
      <c r="J2516" s="48"/>
      <c r="K2516" s="48"/>
      <c r="L2516" s="48"/>
      <c r="M2516" s="48"/>
      <c r="N2516" s="48"/>
      <c r="O2516" s="48"/>
      <c r="P2516" s="48"/>
      <c r="Q2516" s="48"/>
      <c r="R2516" s="48"/>
      <c r="S2516" s="48"/>
      <c r="T2516" s="48"/>
      <c r="U2516" s="48"/>
      <c r="V2516" s="48"/>
      <c r="W2516" s="48"/>
      <c r="X2516" s="48"/>
      <c r="Y2516" s="48"/>
      <c r="Z2516" s="48"/>
      <c r="AA2516" s="48"/>
      <c r="AB2516" s="48"/>
      <c r="AC2516" s="48"/>
    </row>
    <row r="2517" spans="1:29">
      <c r="A2517" s="48"/>
      <c r="B2517" s="48"/>
      <c r="C2517" s="48"/>
      <c r="D2517" s="48"/>
      <c r="E2517" s="48"/>
      <c r="F2517" s="48"/>
      <c r="G2517" s="48"/>
      <c r="H2517" s="48"/>
      <c r="I2517" s="48"/>
      <c r="J2517" s="48"/>
      <c r="K2517" s="48"/>
      <c r="L2517" s="48"/>
      <c r="M2517" s="48"/>
      <c r="N2517" s="48"/>
      <c r="O2517" s="48"/>
      <c r="P2517" s="48"/>
      <c r="Q2517" s="48"/>
      <c r="R2517" s="48"/>
      <c r="S2517" s="48"/>
      <c r="T2517" s="48"/>
      <c r="U2517" s="48"/>
      <c r="V2517" s="48"/>
      <c r="W2517" s="48"/>
      <c r="X2517" s="48"/>
      <c r="Y2517" s="48"/>
      <c r="Z2517" s="48"/>
      <c r="AA2517" s="48"/>
      <c r="AB2517" s="48"/>
      <c r="AC2517" s="48"/>
    </row>
    <row r="2518" spans="1:29">
      <c r="A2518" s="48"/>
      <c r="B2518" s="48"/>
      <c r="C2518" s="48"/>
      <c r="D2518" s="48"/>
      <c r="E2518" s="48"/>
      <c r="F2518" s="48"/>
      <c r="G2518" s="48"/>
      <c r="H2518" s="48"/>
      <c r="I2518" s="48"/>
      <c r="J2518" s="48"/>
      <c r="K2518" s="48"/>
      <c r="L2518" s="48"/>
      <c r="M2518" s="48"/>
      <c r="N2518" s="48"/>
      <c r="O2518" s="48"/>
      <c r="P2518" s="48"/>
      <c r="Q2518" s="48"/>
      <c r="R2518" s="48"/>
      <c r="S2518" s="48"/>
      <c r="T2518" s="48"/>
      <c r="U2518" s="48"/>
      <c r="V2518" s="48"/>
      <c r="W2518" s="48"/>
      <c r="X2518" s="48"/>
      <c r="Y2518" s="48"/>
      <c r="Z2518" s="48"/>
      <c r="AA2518" s="48"/>
      <c r="AB2518" s="48"/>
      <c r="AC2518" s="48"/>
    </row>
    <row r="2519" spans="1:29">
      <c r="A2519" s="48"/>
      <c r="B2519" s="48"/>
      <c r="C2519" s="48"/>
      <c r="D2519" s="48"/>
      <c r="E2519" s="48"/>
      <c r="F2519" s="48"/>
      <c r="G2519" s="48"/>
      <c r="H2519" s="48"/>
      <c r="I2519" s="48"/>
      <c r="J2519" s="48"/>
      <c r="K2519" s="48"/>
      <c r="L2519" s="48"/>
      <c r="M2519" s="48"/>
      <c r="N2519" s="48"/>
      <c r="O2519" s="48"/>
      <c r="P2519" s="48"/>
      <c r="Q2519" s="48"/>
      <c r="R2519" s="48"/>
      <c r="S2519" s="48"/>
      <c r="T2519" s="48"/>
      <c r="U2519" s="48"/>
      <c r="V2519" s="48"/>
      <c r="W2519" s="48"/>
      <c r="X2519" s="48"/>
      <c r="Y2519" s="48"/>
      <c r="Z2519" s="48"/>
      <c r="AA2519" s="48"/>
      <c r="AB2519" s="48"/>
      <c r="AC2519" s="48"/>
    </row>
    <row r="2520" spans="1:29">
      <c r="A2520" s="48"/>
      <c r="B2520" s="48"/>
      <c r="C2520" s="48"/>
      <c r="D2520" s="48"/>
      <c r="E2520" s="48"/>
      <c r="F2520" s="48"/>
      <c r="G2520" s="48"/>
      <c r="H2520" s="48"/>
      <c r="I2520" s="48"/>
      <c r="J2520" s="48"/>
      <c r="K2520" s="48"/>
      <c r="L2520" s="48"/>
      <c r="M2520" s="48"/>
      <c r="N2520" s="48"/>
      <c r="O2520" s="48"/>
      <c r="P2520" s="48"/>
      <c r="Q2520" s="48"/>
      <c r="R2520" s="48"/>
      <c r="S2520" s="48"/>
      <c r="T2520" s="48"/>
      <c r="U2520" s="48"/>
      <c r="V2520" s="48"/>
      <c r="W2520" s="48"/>
      <c r="X2520" s="48"/>
      <c r="Y2520" s="48"/>
      <c r="Z2520" s="48"/>
      <c r="AA2520" s="48"/>
      <c r="AB2520" s="48"/>
      <c r="AC2520" s="48"/>
    </row>
    <row r="2521" spans="1:29">
      <c r="A2521" s="48"/>
      <c r="B2521" s="48"/>
      <c r="C2521" s="48"/>
      <c r="D2521" s="48"/>
      <c r="E2521" s="48"/>
      <c r="F2521" s="48"/>
      <c r="G2521" s="48"/>
      <c r="H2521" s="48"/>
      <c r="I2521" s="48"/>
      <c r="J2521" s="48"/>
      <c r="K2521" s="48"/>
      <c r="L2521" s="48"/>
      <c r="M2521" s="48"/>
      <c r="N2521" s="48"/>
      <c r="O2521" s="48"/>
      <c r="P2521" s="48"/>
      <c r="Q2521" s="48"/>
      <c r="R2521" s="48"/>
      <c r="S2521" s="48"/>
      <c r="T2521" s="48"/>
      <c r="U2521" s="48"/>
      <c r="V2521" s="48"/>
      <c r="W2521" s="48"/>
      <c r="X2521" s="48"/>
      <c r="Y2521" s="48"/>
      <c r="Z2521" s="48"/>
      <c r="AA2521" s="48"/>
      <c r="AB2521" s="48"/>
      <c r="AC2521" s="48"/>
    </row>
    <row r="2522" spans="1:29">
      <c r="A2522" s="48"/>
      <c r="B2522" s="48"/>
      <c r="C2522" s="48"/>
      <c r="D2522" s="48"/>
      <c r="E2522" s="48"/>
      <c r="F2522" s="48"/>
      <c r="G2522" s="48"/>
      <c r="H2522" s="48"/>
      <c r="I2522" s="48"/>
      <c r="J2522" s="48"/>
      <c r="K2522" s="48"/>
      <c r="L2522" s="48"/>
      <c r="M2522" s="48"/>
      <c r="N2522" s="48"/>
      <c r="O2522" s="48"/>
      <c r="P2522" s="48"/>
      <c r="Q2522" s="48"/>
      <c r="R2522" s="48"/>
      <c r="S2522" s="48"/>
      <c r="T2522" s="48"/>
      <c r="U2522" s="48"/>
      <c r="V2522" s="48"/>
      <c r="W2522" s="48"/>
      <c r="X2522" s="48"/>
      <c r="Y2522" s="48"/>
      <c r="Z2522" s="48"/>
      <c r="AA2522" s="48"/>
      <c r="AB2522" s="48"/>
      <c r="AC2522" s="48"/>
    </row>
    <row r="2523" spans="1:29">
      <c r="A2523" s="48"/>
      <c r="B2523" s="48"/>
      <c r="C2523" s="48"/>
      <c r="D2523" s="48"/>
      <c r="E2523" s="48"/>
      <c r="F2523" s="48"/>
      <c r="G2523" s="48"/>
      <c r="H2523" s="48"/>
      <c r="I2523" s="48"/>
      <c r="J2523" s="48"/>
      <c r="K2523" s="48"/>
      <c r="L2523" s="48"/>
      <c r="M2523" s="48"/>
      <c r="N2523" s="48"/>
      <c r="O2523" s="48"/>
      <c r="P2523" s="48"/>
      <c r="Q2523" s="48"/>
      <c r="R2523" s="48"/>
      <c r="S2523" s="48"/>
      <c r="T2523" s="48"/>
      <c r="U2523" s="48"/>
      <c r="V2523" s="48"/>
      <c r="W2523" s="48"/>
      <c r="X2523" s="48"/>
      <c r="Y2523" s="48"/>
      <c r="Z2523" s="48"/>
      <c r="AA2523" s="48"/>
      <c r="AB2523" s="48"/>
      <c r="AC2523" s="48"/>
    </row>
    <row r="2524" spans="1:29">
      <c r="A2524" s="48"/>
      <c r="B2524" s="48"/>
      <c r="C2524" s="48"/>
      <c r="D2524" s="48"/>
      <c r="E2524" s="48"/>
      <c r="F2524" s="48"/>
      <c r="G2524" s="48"/>
      <c r="H2524" s="48"/>
      <c r="I2524" s="48"/>
      <c r="J2524" s="48"/>
      <c r="K2524" s="48"/>
      <c r="L2524" s="48"/>
      <c r="M2524" s="48"/>
      <c r="N2524" s="48"/>
      <c r="O2524" s="48"/>
      <c r="P2524" s="48"/>
      <c r="Q2524" s="48"/>
      <c r="R2524" s="48"/>
      <c r="S2524" s="48"/>
      <c r="T2524" s="48"/>
      <c r="U2524" s="48"/>
      <c r="V2524" s="48"/>
      <c r="W2524" s="48"/>
      <c r="X2524" s="48"/>
      <c r="Y2524" s="48"/>
      <c r="Z2524" s="48"/>
      <c r="AA2524" s="48"/>
      <c r="AB2524" s="48"/>
      <c r="AC2524" s="48"/>
    </row>
    <row r="2525" spans="1:29">
      <c r="A2525" s="48"/>
      <c r="B2525" s="48"/>
      <c r="C2525" s="48"/>
      <c r="D2525" s="48"/>
      <c r="E2525" s="48"/>
      <c r="F2525" s="48"/>
      <c r="G2525" s="48"/>
      <c r="H2525" s="48"/>
      <c r="I2525" s="48"/>
      <c r="J2525" s="48"/>
      <c r="K2525" s="48"/>
      <c r="L2525" s="48"/>
      <c r="M2525" s="48"/>
      <c r="N2525" s="48"/>
      <c r="O2525" s="48"/>
      <c r="P2525" s="48"/>
      <c r="Q2525" s="48"/>
      <c r="R2525" s="48"/>
      <c r="S2525" s="48"/>
      <c r="T2525" s="48"/>
      <c r="U2525" s="48"/>
      <c r="V2525" s="48"/>
      <c r="W2525" s="48"/>
      <c r="X2525" s="48"/>
      <c r="Y2525" s="48"/>
      <c r="Z2525" s="48"/>
      <c r="AA2525" s="48"/>
      <c r="AB2525" s="48"/>
      <c r="AC2525" s="48"/>
    </row>
    <row r="2526" spans="1:29">
      <c r="A2526" s="48"/>
      <c r="B2526" s="48"/>
      <c r="C2526" s="48"/>
      <c r="D2526" s="48"/>
      <c r="E2526" s="48"/>
      <c r="F2526" s="48"/>
      <c r="G2526" s="48"/>
      <c r="H2526" s="48"/>
      <c r="I2526" s="48"/>
      <c r="J2526" s="48"/>
      <c r="K2526" s="48"/>
      <c r="L2526" s="48"/>
      <c r="M2526" s="48"/>
      <c r="N2526" s="48"/>
      <c r="O2526" s="48"/>
      <c r="P2526" s="48"/>
      <c r="Q2526" s="48"/>
      <c r="R2526" s="48"/>
      <c r="S2526" s="48"/>
      <c r="T2526" s="48"/>
      <c r="U2526" s="48"/>
      <c r="V2526" s="48"/>
      <c r="W2526" s="48"/>
      <c r="X2526" s="48"/>
      <c r="Y2526" s="48"/>
      <c r="Z2526" s="48"/>
      <c r="AA2526" s="48"/>
      <c r="AB2526" s="48"/>
      <c r="AC2526" s="48"/>
    </row>
    <row r="2527" spans="1:29">
      <c r="A2527" s="48"/>
      <c r="B2527" s="48"/>
      <c r="C2527" s="48"/>
      <c r="D2527" s="48"/>
      <c r="E2527" s="48"/>
      <c r="F2527" s="48"/>
      <c r="G2527" s="48"/>
      <c r="H2527" s="48"/>
      <c r="I2527" s="48"/>
      <c r="J2527" s="48"/>
      <c r="K2527" s="48"/>
      <c r="L2527" s="48"/>
      <c r="M2527" s="48"/>
      <c r="N2527" s="48"/>
      <c r="O2527" s="48"/>
      <c r="P2527" s="48"/>
      <c r="Q2527" s="48"/>
      <c r="R2527" s="48"/>
      <c r="S2527" s="48"/>
      <c r="T2527" s="48"/>
      <c r="U2527" s="48"/>
      <c r="V2527" s="48"/>
      <c r="W2527" s="48"/>
      <c r="X2527" s="48"/>
      <c r="Y2527" s="48"/>
      <c r="Z2527" s="48"/>
      <c r="AA2527" s="48"/>
      <c r="AB2527" s="48"/>
      <c r="AC2527" s="48"/>
    </row>
    <row r="2528" spans="1:29">
      <c r="A2528" s="48"/>
      <c r="B2528" s="48"/>
      <c r="C2528" s="48"/>
      <c r="D2528" s="48"/>
      <c r="E2528" s="48"/>
      <c r="F2528" s="48"/>
      <c r="G2528" s="48"/>
      <c r="H2528" s="48"/>
      <c r="I2528" s="48"/>
      <c r="J2528" s="48"/>
      <c r="K2528" s="48"/>
      <c r="L2528" s="48"/>
      <c r="M2528" s="48"/>
      <c r="N2528" s="48"/>
      <c r="O2528" s="48"/>
      <c r="P2528" s="48"/>
      <c r="Q2528" s="48"/>
      <c r="R2528" s="48"/>
      <c r="S2528" s="48"/>
      <c r="T2528" s="48"/>
      <c r="U2528" s="48"/>
      <c r="V2528" s="48"/>
      <c r="W2528" s="48"/>
      <c r="X2528" s="48"/>
      <c r="Y2528" s="48"/>
      <c r="Z2528" s="48"/>
      <c r="AA2528" s="48"/>
      <c r="AB2528" s="48"/>
      <c r="AC2528" s="48"/>
    </row>
    <row r="2529" spans="1:29">
      <c r="A2529" s="48"/>
      <c r="B2529" s="48"/>
      <c r="C2529" s="48"/>
      <c r="D2529" s="48"/>
      <c r="E2529" s="48"/>
      <c r="F2529" s="48"/>
      <c r="G2529" s="48"/>
      <c r="H2529" s="48"/>
      <c r="I2529" s="48"/>
      <c r="J2529" s="48"/>
      <c r="K2529" s="48"/>
      <c r="L2529" s="48"/>
      <c r="M2529" s="48"/>
      <c r="N2529" s="48"/>
      <c r="O2529" s="48"/>
      <c r="P2529" s="48"/>
      <c r="Q2529" s="48"/>
      <c r="R2529" s="48"/>
      <c r="S2529" s="48"/>
      <c r="T2529" s="48"/>
      <c r="U2529" s="48"/>
      <c r="V2529" s="48"/>
      <c r="W2529" s="48"/>
      <c r="X2529" s="48"/>
      <c r="Y2529" s="48"/>
      <c r="Z2529" s="48"/>
      <c r="AA2529" s="48"/>
      <c r="AB2529" s="48"/>
      <c r="AC2529" s="48"/>
    </row>
    <row r="2530" spans="1:29">
      <c r="A2530" s="48"/>
      <c r="B2530" s="48"/>
      <c r="C2530" s="48"/>
      <c r="D2530" s="48"/>
      <c r="E2530" s="48"/>
      <c r="F2530" s="48"/>
      <c r="G2530" s="48"/>
      <c r="H2530" s="48"/>
      <c r="I2530" s="48"/>
      <c r="J2530" s="48"/>
      <c r="K2530" s="48"/>
      <c r="L2530" s="48"/>
      <c r="M2530" s="48"/>
      <c r="N2530" s="48"/>
      <c r="O2530" s="48"/>
      <c r="P2530" s="48"/>
      <c r="Q2530" s="48"/>
      <c r="R2530" s="48"/>
      <c r="S2530" s="48"/>
      <c r="T2530" s="48"/>
      <c r="U2530" s="48"/>
      <c r="V2530" s="48"/>
      <c r="W2530" s="48"/>
      <c r="X2530" s="48"/>
      <c r="Y2530" s="48"/>
      <c r="Z2530" s="48"/>
      <c r="AA2530" s="48"/>
      <c r="AB2530" s="48"/>
      <c r="AC2530" s="48"/>
    </row>
    <row r="2531" spans="1:29">
      <c r="A2531" s="48"/>
      <c r="B2531" s="48"/>
      <c r="C2531" s="48"/>
      <c r="D2531" s="48"/>
      <c r="E2531" s="48"/>
      <c r="F2531" s="48"/>
      <c r="G2531" s="48"/>
      <c r="H2531" s="48"/>
      <c r="I2531" s="48"/>
      <c r="J2531" s="48"/>
      <c r="K2531" s="48"/>
      <c r="L2531" s="48"/>
      <c r="M2531" s="48"/>
      <c r="N2531" s="48"/>
      <c r="O2531" s="48"/>
      <c r="P2531" s="48"/>
      <c r="Q2531" s="48"/>
      <c r="R2531" s="48"/>
      <c r="S2531" s="48"/>
      <c r="T2531" s="48"/>
      <c r="U2531" s="48"/>
      <c r="V2531" s="48"/>
      <c r="W2531" s="48"/>
      <c r="X2531" s="48"/>
      <c r="Y2531" s="48"/>
      <c r="Z2531" s="48"/>
      <c r="AA2531" s="48"/>
      <c r="AB2531" s="48"/>
      <c r="AC2531" s="48"/>
    </row>
    <row r="2532" spans="1:29">
      <c r="A2532" s="48"/>
      <c r="B2532" s="48"/>
      <c r="C2532" s="48"/>
      <c r="D2532" s="48"/>
      <c r="E2532" s="48"/>
      <c r="F2532" s="48"/>
      <c r="G2532" s="48"/>
      <c r="H2532" s="48"/>
      <c r="I2532" s="48"/>
      <c r="J2532" s="48"/>
      <c r="K2532" s="48"/>
      <c r="L2532" s="48"/>
      <c r="M2532" s="48"/>
      <c r="N2532" s="48"/>
      <c r="O2532" s="48"/>
      <c r="P2532" s="48"/>
      <c r="Q2532" s="48"/>
      <c r="R2532" s="48"/>
      <c r="S2532" s="48"/>
      <c r="T2532" s="48"/>
      <c r="U2532" s="48"/>
      <c r="V2532" s="48"/>
      <c r="W2532" s="48"/>
      <c r="X2532" s="48"/>
      <c r="Y2532" s="48"/>
      <c r="Z2532" s="48"/>
      <c r="AA2532" s="48"/>
      <c r="AB2532" s="48"/>
      <c r="AC2532" s="48"/>
    </row>
    <row r="2533" spans="1:29">
      <c r="A2533" s="48"/>
      <c r="B2533" s="48"/>
      <c r="C2533" s="48"/>
      <c r="D2533" s="48"/>
      <c r="E2533" s="48"/>
      <c r="F2533" s="48"/>
      <c r="G2533" s="48"/>
      <c r="H2533" s="48"/>
      <c r="I2533" s="48"/>
      <c r="J2533" s="48"/>
      <c r="K2533" s="48"/>
      <c r="L2533" s="48"/>
      <c r="M2533" s="48"/>
      <c r="N2533" s="48"/>
      <c r="O2533" s="48"/>
      <c r="P2533" s="48"/>
      <c r="Q2533" s="48"/>
      <c r="R2533" s="48"/>
      <c r="S2533" s="48"/>
      <c r="T2533" s="48"/>
      <c r="U2533" s="48"/>
      <c r="V2533" s="48"/>
      <c r="W2533" s="48"/>
      <c r="X2533" s="48"/>
      <c r="Y2533" s="48"/>
      <c r="Z2533" s="48"/>
      <c r="AA2533" s="48"/>
      <c r="AB2533" s="48"/>
      <c r="AC2533" s="48"/>
    </row>
    <row r="2534" spans="1:29">
      <c r="A2534" s="48"/>
      <c r="B2534" s="48"/>
      <c r="C2534" s="48"/>
      <c r="D2534" s="48"/>
      <c r="E2534" s="48"/>
      <c r="F2534" s="48"/>
      <c r="G2534" s="48"/>
      <c r="H2534" s="48"/>
      <c r="I2534" s="48"/>
      <c r="J2534" s="48"/>
      <c r="K2534" s="48"/>
      <c r="L2534" s="48"/>
      <c r="M2534" s="48"/>
      <c r="N2534" s="48"/>
      <c r="O2534" s="48"/>
      <c r="P2534" s="48"/>
      <c r="Q2534" s="48"/>
      <c r="R2534" s="48"/>
      <c r="S2534" s="48"/>
      <c r="T2534" s="48"/>
      <c r="U2534" s="48"/>
      <c r="V2534" s="48"/>
      <c r="W2534" s="48"/>
      <c r="X2534" s="48"/>
      <c r="Y2534" s="48"/>
      <c r="Z2534" s="48"/>
      <c r="AA2534" s="48"/>
      <c r="AB2534" s="48"/>
      <c r="AC2534" s="48"/>
    </row>
    <row r="2535" spans="1:29">
      <c r="A2535" s="48"/>
      <c r="B2535" s="48"/>
      <c r="C2535" s="48"/>
      <c r="D2535" s="48"/>
      <c r="E2535" s="48"/>
      <c r="F2535" s="48"/>
      <c r="G2535" s="48"/>
      <c r="H2535" s="48"/>
      <c r="I2535" s="48"/>
      <c r="J2535" s="48"/>
      <c r="K2535" s="48"/>
      <c r="L2535" s="48"/>
      <c r="M2535" s="48"/>
      <c r="N2535" s="48"/>
      <c r="O2535" s="48"/>
      <c r="P2535" s="48"/>
      <c r="Q2535" s="48"/>
      <c r="R2535" s="48"/>
      <c r="S2535" s="48"/>
      <c r="T2535" s="48"/>
      <c r="U2535" s="48"/>
      <c r="V2535" s="48"/>
      <c r="W2535" s="48"/>
      <c r="X2535" s="48"/>
      <c r="Y2535" s="48"/>
      <c r="Z2535" s="48"/>
      <c r="AA2535" s="48"/>
      <c r="AB2535" s="48"/>
      <c r="AC2535" s="48"/>
    </row>
    <row r="2536" spans="1:29">
      <c r="A2536" s="48"/>
      <c r="B2536" s="48"/>
      <c r="C2536" s="48"/>
      <c r="D2536" s="48"/>
      <c r="E2536" s="48"/>
      <c r="F2536" s="48"/>
      <c r="G2536" s="48"/>
      <c r="H2536" s="48"/>
      <c r="I2536" s="48"/>
      <c r="J2536" s="48"/>
      <c r="K2536" s="48"/>
      <c r="L2536" s="48"/>
      <c r="M2536" s="48"/>
      <c r="N2536" s="48"/>
      <c r="O2536" s="48"/>
      <c r="P2536" s="48"/>
      <c r="Q2536" s="48"/>
      <c r="R2536" s="48"/>
      <c r="S2536" s="48"/>
      <c r="T2536" s="48"/>
      <c r="U2536" s="48"/>
      <c r="V2536" s="48"/>
      <c r="W2536" s="48"/>
      <c r="X2536" s="48"/>
      <c r="Y2536" s="48"/>
      <c r="Z2536" s="48"/>
      <c r="AA2536" s="48"/>
      <c r="AB2536" s="48"/>
      <c r="AC2536" s="48"/>
    </row>
    <row r="2537" spans="1:29">
      <c r="A2537" s="48"/>
      <c r="B2537" s="48"/>
      <c r="C2537" s="48"/>
      <c r="D2537" s="48"/>
      <c r="E2537" s="48"/>
      <c r="F2537" s="48"/>
      <c r="G2537" s="48"/>
      <c r="H2537" s="48"/>
      <c r="I2537" s="48"/>
      <c r="J2537" s="48"/>
      <c r="K2537" s="48"/>
      <c r="L2537" s="48"/>
      <c r="M2537" s="48"/>
      <c r="N2537" s="48"/>
      <c r="O2537" s="48"/>
      <c r="P2537" s="48"/>
      <c r="Q2537" s="48"/>
      <c r="R2537" s="48"/>
      <c r="S2537" s="48"/>
      <c r="T2537" s="48"/>
      <c r="U2537" s="48"/>
      <c r="V2537" s="48"/>
      <c r="W2537" s="48"/>
      <c r="X2537" s="48"/>
      <c r="Y2537" s="48"/>
      <c r="Z2537" s="48"/>
      <c r="AA2537" s="48"/>
      <c r="AB2537" s="48"/>
      <c r="AC2537" s="48"/>
    </row>
    <row r="2538" spans="1:29">
      <c r="A2538" s="48"/>
      <c r="B2538" s="48"/>
      <c r="C2538" s="48"/>
      <c r="D2538" s="48"/>
      <c r="E2538" s="48"/>
      <c r="F2538" s="48"/>
      <c r="G2538" s="48"/>
      <c r="H2538" s="48"/>
      <c r="I2538" s="48"/>
      <c r="J2538" s="48"/>
      <c r="K2538" s="48"/>
      <c r="L2538" s="48"/>
      <c r="M2538" s="48"/>
      <c r="N2538" s="48"/>
      <c r="O2538" s="48"/>
      <c r="P2538" s="48"/>
      <c r="Q2538" s="48"/>
      <c r="R2538" s="48"/>
      <c r="S2538" s="48"/>
      <c r="T2538" s="48"/>
      <c r="U2538" s="48"/>
      <c r="V2538" s="48"/>
      <c r="W2538" s="48"/>
      <c r="X2538" s="48"/>
      <c r="Y2538" s="48"/>
      <c r="Z2538" s="48"/>
      <c r="AA2538" s="48"/>
      <c r="AB2538" s="48"/>
      <c r="AC2538" s="48"/>
    </row>
    <row r="2539" spans="1:29">
      <c r="A2539" s="48"/>
      <c r="B2539" s="48"/>
      <c r="C2539" s="48"/>
      <c r="D2539" s="48"/>
      <c r="E2539" s="48"/>
      <c r="F2539" s="48"/>
      <c r="G2539" s="48"/>
      <c r="H2539" s="48"/>
      <c r="I2539" s="48"/>
      <c r="J2539" s="48"/>
      <c r="K2539" s="48"/>
      <c r="L2539" s="48"/>
      <c r="M2539" s="48"/>
      <c r="N2539" s="48"/>
      <c r="O2539" s="48"/>
      <c r="P2539" s="48"/>
      <c r="Q2539" s="48"/>
      <c r="R2539" s="48"/>
      <c r="S2539" s="48"/>
      <c r="T2539" s="48"/>
      <c r="U2539" s="48"/>
      <c r="V2539" s="48"/>
      <c r="W2539" s="48"/>
      <c r="X2539" s="48"/>
      <c r="Y2539" s="48"/>
      <c r="Z2539" s="48"/>
      <c r="AA2539" s="48"/>
      <c r="AB2539" s="48"/>
      <c r="AC2539" s="48"/>
    </row>
    <row r="2540" spans="1:29">
      <c r="A2540" s="48"/>
      <c r="B2540" s="48"/>
      <c r="C2540" s="48"/>
      <c r="D2540" s="48"/>
      <c r="E2540" s="48"/>
      <c r="F2540" s="48"/>
      <c r="G2540" s="48"/>
      <c r="H2540" s="48"/>
      <c r="I2540" s="48"/>
      <c r="J2540" s="48"/>
      <c r="K2540" s="48"/>
      <c r="L2540" s="48"/>
      <c r="M2540" s="48"/>
      <c r="N2540" s="48"/>
      <c r="O2540" s="48"/>
      <c r="P2540" s="48"/>
      <c r="Q2540" s="48"/>
      <c r="R2540" s="48"/>
      <c r="S2540" s="48"/>
      <c r="T2540" s="48"/>
      <c r="U2540" s="48"/>
      <c r="V2540" s="48"/>
      <c r="W2540" s="48"/>
      <c r="X2540" s="48"/>
      <c r="Y2540" s="48"/>
      <c r="Z2540" s="48"/>
      <c r="AA2540" s="48"/>
      <c r="AB2540" s="48"/>
      <c r="AC2540" s="48"/>
    </row>
    <row r="2541" spans="1:29">
      <c r="A2541" s="48"/>
      <c r="B2541" s="48"/>
      <c r="C2541" s="48"/>
      <c r="D2541" s="48"/>
      <c r="E2541" s="48"/>
      <c r="F2541" s="48"/>
      <c r="G2541" s="48"/>
      <c r="H2541" s="48"/>
      <c r="I2541" s="48"/>
      <c r="J2541" s="48"/>
      <c r="K2541" s="48"/>
      <c r="L2541" s="48"/>
      <c r="M2541" s="48"/>
      <c r="N2541" s="48"/>
      <c r="O2541" s="48"/>
      <c r="P2541" s="48"/>
      <c r="Q2541" s="48"/>
      <c r="R2541" s="48"/>
      <c r="S2541" s="48"/>
      <c r="T2541" s="48"/>
      <c r="U2541" s="48"/>
      <c r="V2541" s="48"/>
      <c r="W2541" s="48"/>
      <c r="X2541" s="48"/>
      <c r="Y2541" s="48"/>
      <c r="Z2541" s="48"/>
      <c r="AA2541" s="48"/>
      <c r="AB2541" s="48"/>
      <c r="AC2541" s="48"/>
    </row>
    <row r="2542" spans="1:29">
      <c r="A2542" s="48"/>
      <c r="B2542" s="48"/>
      <c r="C2542" s="48"/>
      <c r="D2542" s="48"/>
      <c r="E2542" s="48"/>
      <c r="F2542" s="48"/>
      <c r="G2542" s="48"/>
      <c r="H2542" s="48"/>
      <c r="I2542" s="48"/>
      <c r="J2542" s="48"/>
      <c r="K2542" s="48"/>
      <c r="L2542" s="48"/>
      <c r="M2542" s="48"/>
      <c r="N2542" s="48"/>
      <c r="O2542" s="48"/>
      <c r="P2542" s="48"/>
      <c r="Q2542" s="48"/>
      <c r="R2542" s="48"/>
      <c r="S2542" s="48"/>
      <c r="T2542" s="48"/>
      <c r="U2542" s="48"/>
      <c r="V2542" s="48"/>
      <c r="W2542" s="48"/>
      <c r="X2542" s="48"/>
      <c r="Y2542" s="48"/>
      <c r="Z2542" s="48"/>
      <c r="AA2542" s="48"/>
      <c r="AB2542" s="48"/>
      <c r="AC2542" s="48"/>
    </row>
    <row r="2543" spans="1:29">
      <c r="A2543" s="48"/>
      <c r="B2543" s="48"/>
      <c r="C2543" s="48"/>
      <c r="D2543" s="48"/>
      <c r="E2543" s="48"/>
      <c r="F2543" s="48"/>
      <c r="G2543" s="48"/>
      <c r="H2543" s="48"/>
      <c r="I2543" s="48"/>
      <c r="J2543" s="48"/>
      <c r="K2543" s="48"/>
      <c r="L2543" s="48"/>
      <c r="M2543" s="48"/>
      <c r="N2543" s="48"/>
      <c r="O2543" s="48"/>
      <c r="P2543" s="48"/>
      <c r="Q2543" s="48"/>
      <c r="R2543" s="48"/>
      <c r="S2543" s="48"/>
      <c r="T2543" s="48"/>
      <c r="U2543" s="48"/>
      <c r="V2543" s="48"/>
      <c r="W2543" s="48"/>
      <c r="X2543" s="48"/>
      <c r="Y2543" s="48"/>
      <c r="Z2543" s="48"/>
      <c r="AA2543" s="48"/>
      <c r="AB2543" s="48"/>
      <c r="AC2543" s="48"/>
    </row>
    <row r="2544" spans="1:29">
      <c r="A2544" s="48"/>
      <c r="B2544" s="48"/>
      <c r="C2544" s="48"/>
      <c r="D2544" s="48"/>
      <c r="E2544" s="48"/>
      <c r="F2544" s="48"/>
      <c r="G2544" s="48"/>
      <c r="H2544" s="48"/>
      <c r="I2544" s="48"/>
      <c r="J2544" s="48"/>
      <c r="K2544" s="48"/>
      <c r="L2544" s="48"/>
      <c r="M2544" s="48"/>
      <c r="N2544" s="48"/>
      <c r="O2544" s="48"/>
      <c r="P2544" s="48"/>
      <c r="Q2544" s="48"/>
      <c r="R2544" s="48"/>
      <c r="S2544" s="48"/>
      <c r="T2544" s="48"/>
      <c r="U2544" s="48"/>
      <c r="V2544" s="48"/>
      <c r="W2544" s="48"/>
      <c r="X2544" s="48"/>
      <c r="Y2544" s="48"/>
      <c r="Z2544" s="48"/>
      <c r="AA2544" s="48"/>
      <c r="AB2544" s="48"/>
      <c r="AC2544" s="48"/>
    </row>
    <row r="2545" spans="1:29">
      <c r="A2545" s="48"/>
      <c r="B2545" s="48"/>
      <c r="C2545" s="48"/>
      <c r="D2545" s="48"/>
      <c r="E2545" s="48"/>
      <c r="F2545" s="48"/>
      <c r="G2545" s="48"/>
      <c r="H2545" s="48"/>
      <c r="I2545" s="48"/>
      <c r="J2545" s="48"/>
      <c r="K2545" s="48"/>
      <c r="L2545" s="48"/>
      <c r="M2545" s="48"/>
      <c r="N2545" s="48"/>
      <c r="O2545" s="48"/>
      <c r="P2545" s="48"/>
      <c r="Q2545" s="48"/>
      <c r="R2545" s="48"/>
      <c r="S2545" s="48"/>
      <c r="T2545" s="48"/>
      <c r="U2545" s="48"/>
      <c r="V2545" s="48"/>
      <c r="W2545" s="48"/>
      <c r="X2545" s="48"/>
      <c r="Y2545" s="48"/>
      <c r="Z2545" s="48"/>
      <c r="AA2545" s="48"/>
      <c r="AB2545" s="48"/>
      <c r="AC2545" s="48"/>
    </row>
    <row r="2546" spans="1:29">
      <c r="A2546" s="48"/>
      <c r="B2546" s="48"/>
      <c r="C2546" s="48"/>
      <c r="D2546" s="48"/>
      <c r="E2546" s="48"/>
      <c r="F2546" s="48"/>
      <c r="G2546" s="48"/>
      <c r="H2546" s="48"/>
      <c r="I2546" s="48"/>
      <c r="J2546" s="48"/>
      <c r="K2546" s="48"/>
      <c r="L2546" s="48"/>
      <c r="M2546" s="48"/>
      <c r="N2546" s="48"/>
      <c r="O2546" s="48"/>
      <c r="P2546" s="48"/>
      <c r="Q2546" s="48"/>
      <c r="R2546" s="48"/>
      <c r="S2546" s="48"/>
      <c r="T2546" s="48"/>
      <c r="U2546" s="48"/>
      <c r="V2546" s="48"/>
      <c r="W2546" s="48"/>
      <c r="X2546" s="48"/>
      <c r="Y2546" s="48"/>
      <c r="Z2546" s="48"/>
      <c r="AA2546" s="48"/>
      <c r="AB2546" s="48"/>
      <c r="AC2546" s="48"/>
    </row>
    <row r="2547" spans="1:29">
      <c r="A2547" s="48"/>
      <c r="B2547" s="48"/>
      <c r="C2547" s="48"/>
      <c r="D2547" s="48"/>
      <c r="E2547" s="48"/>
      <c r="F2547" s="48"/>
      <c r="G2547" s="48"/>
      <c r="H2547" s="48"/>
      <c r="I2547" s="48"/>
      <c r="J2547" s="48"/>
      <c r="K2547" s="48"/>
      <c r="L2547" s="48"/>
      <c r="M2547" s="48"/>
      <c r="N2547" s="48"/>
      <c r="O2547" s="48"/>
      <c r="P2547" s="48"/>
      <c r="Q2547" s="48"/>
      <c r="R2547" s="48"/>
      <c r="S2547" s="48"/>
      <c r="T2547" s="48"/>
      <c r="U2547" s="48"/>
      <c r="V2547" s="48"/>
      <c r="W2547" s="48"/>
      <c r="X2547" s="48"/>
      <c r="Y2547" s="48"/>
      <c r="Z2547" s="48"/>
      <c r="AA2547" s="48"/>
      <c r="AB2547" s="48"/>
      <c r="AC2547" s="48"/>
    </row>
    <row r="2548" spans="1:29">
      <c r="A2548" s="48"/>
      <c r="B2548" s="48"/>
      <c r="C2548" s="48"/>
      <c r="D2548" s="48"/>
      <c r="E2548" s="48"/>
      <c r="F2548" s="48"/>
      <c r="G2548" s="48"/>
      <c r="H2548" s="48"/>
      <c r="I2548" s="48"/>
      <c r="J2548" s="48"/>
      <c r="K2548" s="48"/>
      <c r="L2548" s="48"/>
      <c r="M2548" s="48"/>
      <c r="N2548" s="48"/>
      <c r="O2548" s="48"/>
      <c r="P2548" s="48"/>
      <c r="Q2548" s="48"/>
      <c r="R2548" s="48"/>
      <c r="S2548" s="48"/>
      <c r="T2548" s="48"/>
      <c r="U2548" s="48"/>
      <c r="V2548" s="48"/>
      <c r="W2548" s="48"/>
      <c r="X2548" s="48"/>
      <c r="Y2548" s="48"/>
      <c r="Z2548" s="48"/>
      <c r="AA2548" s="48"/>
      <c r="AB2548" s="48"/>
      <c r="AC2548" s="48"/>
    </row>
    <row r="2549" spans="1:29">
      <c r="A2549" s="48"/>
      <c r="B2549" s="48"/>
      <c r="C2549" s="48"/>
      <c r="D2549" s="48"/>
      <c r="E2549" s="48"/>
      <c r="F2549" s="48"/>
      <c r="G2549" s="48"/>
      <c r="H2549" s="48"/>
      <c r="I2549" s="48"/>
      <c r="J2549" s="48"/>
      <c r="K2549" s="48"/>
      <c r="L2549" s="48"/>
      <c r="M2549" s="48"/>
      <c r="N2549" s="48"/>
      <c r="O2549" s="48"/>
      <c r="P2549" s="48"/>
      <c r="Q2549" s="48"/>
      <c r="R2549" s="48"/>
      <c r="S2549" s="48"/>
      <c r="T2549" s="48"/>
      <c r="U2549" s="48"/>
      <c r="V2549" s="48"/>
      <c r="W2549" s="48"/>
      <c r="X2549" s="48"/>
      <c r="Y2549" s="48"/>
      <c r="Z2549" s="48"/>
      <c r="AA2549" s="48"/>
      <c r="AB2549" s="48"/>
      <c r="AC2549" s="48"/>
    </row>
    <row r="2550" spans="1:29">
      <c r="A2550" s="48"/>
      <c r="B2550" s="48"/>
      <c r="C2550" s="48"/>
      <c r="D2550" s="48"/>
      <c r="E2550" s="48"/>
      <c r="F2550" s="48"/>
      <c r="G2550" s="48"/>
      <c r="H2550" s="48"/>
      <c r="I2550" s="48"/>
      <c r="J2550" s="48"/>
      <c r="K2550" s="48"/>
      <c r="L2550" s="48"/>
      <c r="M2550" s="48"/>
      <c r="N2550" s="48"/>
      <c r="O2550" s="48"/>
      <c r="P2550" s="48"/>
      <c r="Q2550" s="48"/>
      <c r="R2550" s="48"/>
      <c r="S2550" s="48"/>
      <c r="T2550" s="48"/>
      <c r="U2550" s="48"/>
      <c r="V2550" s="48"/>
      <c r="W2550" s="48"/>
      <c r="X2550" s="48"/>
      <c r="Y2550" s="48"/>
      <c r="Z2550" s="48"/>
      <c r="AA2550" s="48"/>
      <c r="AB2550" s="48"/>
      <c r="AC2550" s="48"/>
    </row>
    <row r="2551" spans="1:29">
      <c r="A2551" s="48"/>
      <c r="B2551" s="48"/>
      <c r="C2551" s="48"/>
      <c r="D2551" s="48"/>
      <c r="E2551" s="48"/>
      <c r="F2551" s="48"/>
      <c r="G2551" s="48"/>
      <c r="H2551" s="48"/>
      <c r="I2551" s="48"/>
      <c r="J2551" s="48"/>
      <c r="K2551" s="48"/>
      <c r="L2551" s="48"/>
      <c r="M2551" s="48"/>
      <c r="N2551" s="48"/>
      <c r="O2551" s="48"/>
      <c r="P2551" s="48"/>
      <c r="Q2551" s="48"/>
      <c r="R2551" s="48"/>
      <c r="S2551" s="48"/>
      <c r="T2551" s="48"/>
      <c r="U2551" s="48"/>
      <c r="V2551" s="48"/>
      <c r="W2551" s="48"/>
      <c r="X2551" s="48"/>
      <c r="Y2551" s="48"/>
      <c r="Z2551" s="48"/>
      <c r="AA2551" s="48"/>
      <c r="AB2551" s="48"/>
      <c r="AC2551" s="48"/>
    </row>
    <row r="2552" spans="1:29">
      <c r="A2552" s="48"/>
      <c r="B2552" s="48"/>
      <c r="C2552" s="48"/>
      <c r="D2552" s="48"/>
      <c r="E2552" s="48"/>
      <c r="F2552" s="48"/>
      <c r="G2552" s="48"/>
      <c r="H2552" s="48"/>
      <c r="I2552" s="48"/>
      <c r="J2552" s="48"/>
      <c r="K2552" s="48"/>
      <c r="L2552" s="48"/>
      <c r="M2552" s="48"/>
      <c r="N2552" s="48"/>
      <c r="O2552" s="48"/>
      <c r="P2552" s="48"/>
      <c r="Q2552" s="48"/>
      <c r="R2552" s="48"/>
      <c r="S2552" s="48"/>
      <c r="T2552" s="48"/>
      <c r="U2552" s="48"/>
      <c r="V2552" s="48"/>
      <c r="W2552" s="48"/>
      <c r="X2552" s="48"/>
      <c r="Y2552" s="48"/>
      <c r="Z2552" s="48"/>
      <c r="AA2552" s="48"/>
      <c r="AB2552" s="48"/>
      <c r="AC2552" s="48"/>
    </row>
    <row r="2553" spans="1:29">
      <c r="A2553" s="48"/>
      <c r="B2553" s="48"/>
      <c r="C2553" s="48"/>
      <c r="D2553" s="48"/>
      <c r="E2553" s="48"/>
      <c r="F2553" s="48"/>
      <c r="G2553" s="48"/>
      <c r="H2553" s="48"/>
      <c r="I2553" s="48"/>
      <c r="J2553" s="48"/>
      <c r="K2553" s="48"/>
      <c r="L2553" s="48"/>
      <c r="M2553" s="48"/>
      <c r="N2553" s="48"/>
      <c r="O2553" s="48"/>
      <c r="P2553" s="48"/>
      <c r="Q2553" s="48"/>
      <c r="R2553" s="48"/>
      <c r="S2553" s="48"/>
      <c r="T2553" s="48"/>
      <c r="U2553" s="48"/>
      <c r="V2553" s="48"/>
      <c r="W2553" s="48"/>
      <c r="X2553" s="48"/>
      <c r="Y2553" s="48"/>
      <c r="Z2553" s="48"/>
      <c r="AA2553" s="48"/>
      <c r="AB2553" s="48"/>
      <c r="AC2553" s="48"/>
    </row>
    <row r="2554" spans="1:29">
      <c r="A2554" s="48"/>
      <c r="B2554" s="48"/>
      <c r="C2554" s="48"/>
      <c r="D2554" s="48"/>
      <c r="E2554" s="48"/>
      <c r="F2554" s="48"/>
      <c r="G2554" s="48"/>
      <c r="H2554" s="48"/>
      <c r="I2554" s="48"/>
      <c r="J2554" s="48"/>
      <c r="K2554" s="48"/>
      <c r="L2554" s="48"/>
      <c r="M2554" s="48"/>
      <c r="N2554" s="48"/>
      <c r="O2554" s="48"/>
      <c r="P2554" s="48"/>
      <c r="Q2554" s="48"/>
      <c r="R2554" s="48"/>
      <c r="S2554" s="48"/>
      <c r="T2554" s="48"/>
      <c r="U2554" s="48"/>
      <c r="V2554" s="48"/>
      <c r="W2554" s="48"/>
      <c r="X2554" s="48"/>
      <c r="Y2554" s="48"/>
      <c r="Z2554" s="48"/>
      <c r="AA2554" s="48"/>
      <c r="AB2554" s="48"/>
      <c r="AC2554" s="48"/>
    </row>
    <row r="2555" spans="1:29">
      <c r="A2555" s="48"/>
      <c r="B2555" s="48"/>
      <c r="C2555" s="48"/>
      <c r="D2555" s="48"/>
      <c r="E2555" s="48"/>
      <c r="F2555" s="48"/>
      <c r="G2555" s="48"/>
      <c r="H2555" s="48"/>
      <c r="I2555" s="48"/>
      <c r="J2555" s="48"/>
      <c r="K2555" s="48"/>
      <c r="L2555" s="48"/>
      <c r="M2555" s="48"/>
      <c r="N2555" s="48"/>
      <c r="O2555" s="48"/>
      <c r="P2555" s="48"/>
      <c r="Q2555" s="48"/>
      <c r="R2555" s="48"/>
      <c r="S2555" s="48"/>
      <c r="T2555" s="48"/>
      <c r="U2555" s="48"/>
      <c r="V2555" s="48"/>
      <c r="W2555" s="48"/>
      <c r="X2555" s="48"/>
      <c r="Y2555" s="48"/>
      <c r="Z2555" s="48"/>
      <c r="AA2555" s="48"/>
      <c r="AB2555" s="48"/>
      <c r="AC2555" s="48"/>
    </row>
    <row r="2556" spans="1:29">
      <c r="A2556" s="48"/>
      <c r="B2556" s="48"/>
      <c r="C2556" s="48"/>
      <c r="D2556" s="48"/>
      <c r="E2556" s="48"/>
      <c r="F2556" s="48"/>
      <c r="G2556" s="48"/>
      <c r="H2556" s="48"/>
      <c r="I2556" s="48"/>
      <c r="J2556" s="48"/>
      <c r="K2556" s="48"/>
      <c r="L2556" s="48"/>
      <c r="M2556" s="48"/>
      <c r="N2556" s="48"/>
      <c r="O2556" s="48"/>
      <c r="P2556" s="48"/>
      <c r="Q2556" s="48"/>
      <c r="R2556" s="48"/>
      <c r="S2556" s="48"/>
      <c r="T2556" s="48"/>
      <c r="U2556" s="48"/>
      <c r="V2556" s="48"/>
      <c r="W2556" s="48"/>
      <c r="X2556" s="48"/>
      <c r="Y2556" s="48"/>
      <c r="Z2556" s="48"/>
      <c r="AA2556" s="48"/>
      <c r="AB2556" s="48"/>
      <c r="AC2556" s="48"/>
    </row>
    <row r="2557" spans="1:29">
      <c r="A2557" s="48"/>
      <c r="B2557" s="48"/>
      <c r="C2557" s="48"/>
      <c r="D2557" s="48"/>
      <c r="E2557" s="48"/>
      <c r="F2557" s="48"/>
      <c r="G2557" s="48"/>
      <c r="H2557" s="48"/>
      <c r="I2557" s="48"/>
      <c r="J2557" s="48"/>
      <c r="K2557" s="48"/>
      <c r="L2557" s="48"/>
      <c r="M2557" s="48"/>
      <c r="N2557" s="48"/>
      <c r="O2557" s="48"/>
      <c r="P2557" s="48"/>
      <c r="Q2557" s="48"/>
      <c r="R2557" s="48"/>
      <c r="S2557" s="48"/>
      <c r="T2557" s="48"/>
      <c r="U2557" s="48"/>
      <c r="V2557" s="48"/>
      <c r="W2557" s="48"/>
      <c r="X2557" s="48"/>
      <c r="Y2557" s="48"/>
      <c r="Z2557" s="48"/>
      <c r="AA2557" s="48"/>
      <c r="AB2557" s="48"/>
      <c r="AC2557" s="48"/>
    </row>
    <row r="2558" spans="1:29">
      <c r="A2558" s="48"/>
      <c r="B2558" s="48"/>
      <c r="C2558" s="48"/>
      <c r="D2558" s="48"/>
      <c r="E2558" s="48"/>
      <c r="F2558" s="48"/>
      <c r="G2558" s="48"/>
      <c r="H2558" s="48"/>
      <c r="I2558" s="48"/>
      <c r="J2558" s="48"/>
      <c r="K2558" s="48"/>
      <c r="L2558" s="48"/>
      <c r="M2558" s="48"/>
      <c r="N2558" s="48"/>
      <c r="O2558" s="48"/>
      <c r="P2558" s="48"/>
      <c r="Q2558" s="48"/>
      <c r="R2558" s="48"/>
      <c r="S2558" s="48"/>
      <c r="T2558" s="48"/>
      <c r="U2558" s="48"/>
      <c r="V2558" s="48"/>
      <c r="W2558" s="48"/>
      <c r="X2558" s="48"/>
      <c r="Y2558" s="48"/>
      <c r="Z2558" s="48"/>
      <c r="AA2558" s="48"/>
      <c r="AB2558" s="48"/>
      <c r="AC2558" s="48"/>
    </row>
    <row r="2559" spans="1:29">
      <c r="A2559" s="48"/>
      <c r="B2559" s="48"/>
      <c r="C2559" s="48"/>
      <c r="D2559" s="48"/>
      <c r="E2559" s="48"/>
      <c r="F2559" s="48"/>
      <c r="G2559" s="48"/>
      <c r="H2559" s="48"/>
      <c r="I2559" s="48"/>
      <c r="J2559" s="48"/>
      <c r="K2559" s="48"/>
      <c r="L2559" s="48"/>
      <c r="M2559" s="48"/>
      <c r="N2559" s="48"/>
      <c r="O2559" s="48"/>
      <c r="P2559" s="48"/>
      <c r="Q2559" s="48"/>
      <c r="R2559" s="48"/>
      <c r="S2559" s="48"/>
      <c r="T2559" s="48"/>
      <c r="U2559" s="48"/>
      <c r="V2559" s="48"/>
      <c r="W2559" s="48"/>
      <c r="X2559" s="48"/>
      <c r="Y2559" s="48"/>
      <c r="Z2559" s="48"/>
      <c r="AA2559" s="48"/>
      <c r="AB2559" s="48"/>
      <c r="AC2559" s="48"/>
    </row>
    <row r="2560" spans="1:29">
      <c r="A2560" s="48"/>
      <c r="B2560" s="48"/>
      <c r="C2560" s="48"/>
      <c r="D2560" s="48"/>
      <c r="E2560" s="48"/>
      <c r="F2560" s="48"/>
      <c r="G2560" s="48"/>
      <c r="H2560" s="48"/>
      <c r="I2560" s="48"/>
      <c r="J2560" s="48"/>
      <c r="K2560" s="48"/>
      <c r="L2560" s="48"/>
      <c r="M2560" s="48"/>
      <c r="N2560" s="48"/>
      <c r="O2560" s="48"/>
      <c r="P2560" s="48"/>
      <c r="Q2560" s="48"/>
      <c r="R2560" s="48"/>
      <c r="S2560" s="48"/>
      <c r="T2560" s="48"/>
      <c r="U2560" s="48"/>
      <c r="V2560" s="48"/>
      <c r="W2560" s="48"/>
      <c r="X2560" s="48"/>
      <c r="Y2560" s="48"/>
      <c r="Z2560" s="48"/>
      <c r="AA2560" s="48"/>
      <c r="AB2560" s="48"/>
      <c r="AC2560" s="48"/>
    </row>
    <row r="2561" spans="1:29">
      <c r="A2561" s="48"/>
      <c r="B2561" s="48"/>
      <c r="C2561" s="48"/>
      <c r="D2561" s="48"/>
      <c r="E2561" s="48"/>
      <c r="F2561" s="48"/>
      <c r="G2561" s="48"/>
      <c r="H2561" s="48"/>
      <c r="I2561" s="48"/>
      <c r="J2561" s="48"/>
      <c r="K2561" s="48"/>
      <c r="L2561" s="48"/>
      <c r="M2561" s="48"/>
      <c r="N2561" s="48"/>
      <c r="O2561" s="48"/>
      <c r="P2561" s="48"/>
      <c r="Q2561" s="48"/>
      <c r="R2561" s="48"/>
      <c r="S2561" s="48"/>
      <c r="T2561" s="48"/>
      <c r="U2561" s="48"/>
      <c r="V2561" s="48"/>
      <c r="W2561" s="48"/>
      <c r="X2561" s="48"/>
      <c r="Y2561" s="48"/>
      <c r="Z2561" s="48"/>
      <c r="AA2561" s="48"/>
      <c r="AB2561" s="48"/>
      <c r="AC2561" s="48"/>
    </row>
    <row r="2562" spans="1:29">
      <c r="A2562" s="48"/>
      <c r="B2562" s="48"/>
      <c r="C2562" s="48"/>
      <c r="D2562" s="48"/>
      <c r="E2562" s="48"/>
      <c r="F2562" s="48"/>
      <c r="G2562" s="48"/>
      <c r="H2562" s="48"/>
      <c r="I2562" s="48"/>
      <c r="J2562" s="48"/>
      <c r="K2562" s="48"/>
      <c r="L2562" s="48"/>
      <c r="M2562" s="48"/>
      <c r="N2562" s="48"/>
      <c r="O2562" s="48"/>
      <c r="P2562" s="48"/>
      <c r="Q2562" s="48"/>
      <c r="R2562" s="48"/>
      <c r="S2562" s="48"/>
      <c r="T2562" s="48"/>
      <c r="U2562" s="48"/>
      <c r="V2562" s="48"/>
      <c r="W2562" s="48"/>
      <c r="X2562" s="48"/>
      <c r="Y2562" s="48"/>
      <c r="Z2562" s="48"/>
      <c r="AA2562" s="48"/>
      <c r="AB2562" s="48"/>
      <c r="AC2562" s="48"/>
    </row>
    <row r="2563" spans="1:29">
      <c r="A2563" s="48"/>
      <c r="B2563" s="48"/>
      <c r="C2563" s="48"/>
      <c r="D2563" s="48"/>
      <c r="E2563" s="48"/>
      <c r="F2563" s="48"/>
      <c r="G2563" s="48"/>
      <c r="H2563" s="48"/>
      <c r="I2563" s="48"/>
      <c r="J2563" s="48"/>
      <c r="K2563" s="48"/>
      <c r="L2563" s="48"/>
      <c r="M2563" s="48"/>
      <c r="N2563" s="48"/>
      <c r="O2563" s="48"/>
      <c r="P2563" s="48"/>
      <c r="Q2563" s="48"/>
      <c r="R2563" s="48"/>
      <c r="S2563" s="48"/>
      <c r="T2563" s="48"/>
      <c r="U2563" s="48"/>
      <c r="V2563" s="48"/>
      <c r="W2563" s="48"/>
      <c r="X2563" s="48"/>
      <c r="Y2563" s="48"/>
      <c r="Z2563" s="48"/>
      <c r="AA2563" s="48"/>
      <c r="AB2563" s="48"/>
      <c r="AC2563" s="48"/>
    </row>
    <row r="2564" spans="1:29">
      <c r="A2564" s="48"/>
      <c r="B2564" s="48"/>
      <c r="C2564" s="48"/>
      <c r="D2564" s="48"/>
      <c r="E2564" s="48"/>
      <c r="F2564" s="48"/>
      <c r="G2564" s="48"/>
      <c r="H2564" s="48"/>
      <c r="I2564" s="48"/>
      <c r="J2564" s="48"/>
      <c r="K2564" s="48"/>
      <c r="L2564" s="48"/>
      <c r="M2564" s="48"/>
      <c r="N2564" s="48"/>
      <c r="O2564" s="48"/>
      <c r="P2564" s="48"/>
      <c r="Q2564" s="48"/>
      <c r="R2564" s="48"/>
      <c r="S2564" s="48"/>
      <c r="T2564" s="48"/>
      <c r="U2564" s="48"/>
      <c r="V2564" s="48"/>
      <c r="W2564" s="48"/>
      <c r="X2564" s="48"/>
      <c r="Y2564" s="48"/>
      <c r="Z2564" s="48"/>
      <c r="AA2564" s="48"/>
      <c r="AB2564" s="48"/>
      <c r="AC2564" s="48"/>
    </row>
    <row r="2565" spans="1:29">
      <c r="A2565" s="48"/>
      <c r="B2565" s="48"/>
      <c r="C2565" s="48"/>
      <c r="D2565" s="48"/>
      <c r="E2565" s="48"/>
      <c r="F2565" s="48"/>
      <c r="G2565" s="48"/>
      <c r="H2565" s="48"/>
      <c r="I2565" s="48"/>
      <c r="J2565" s="48"/>
      <c r="K2565" s="48"/>
      <c r="L2565" s="48"/>
      <c r="M2565" s="48"/>
      <c r="N2565" s="48"/>
      <c r="O2565" s="48"/>
      <c r="P2565" s="48"/>
      <c r="Q2565" s="48"/>
      <c r="R2565" s="48"/>
      <c r="S2565" s="48"/>
      <c r="T2565" s="48"/>
      <c r="U2565" s="48"/>
      <c r="V2565" s="48"/>
      <c r="W2565" s="48"/>
      <c r="X2565" s="48"/>
      <c r="Y2565" s="48"/>
      <c r="Z2565" s="48"/>
      <c r="AA2565" s="48"/>
      <c r="AB2565" s="48"/>
      <c r="AC2565" s="48"/>
    </row>
    <row r="2566" spans="1:29">
      <c r="A2566" s="48"/>
      <c r="B2566" s="48"/>
      <c r="C2566" s="48"/>
      <c r="D2566" s="48"/>
      <c r="E2566" s="48"/>
      <c r="F2566" s="48"/>
      <c r="G2566" s="48"/>
      <c r="H2566" s="48"/>
      <c r="I2566" s="48"/>
      <c r="J2566" s="48"/>
      <c r="K2566" s="48"/>
      <c r="L2566" s="48"/>
      <c r="M2566" s="48"/>
      <c r="N2566" s="48"/>
      <c r="O2566" s="48"/>
      <c r="P2566" s="48"/>
      <c r="Q2566" s="48"/>
      <c r="R2566" s="48"/>
      <c r="S2566" s="48"/>
      <c r="T2566" s="48"/>
      <c r="U2566" s="48"/>
      <c r="V2566" s="48"/>
      <c r="W2566" s="48"/>
      <c r="X2566" s="48"/>
      <c r="Y2566" s="48"/>
      <c r="Z2566" s="48"/>
      <c r="AA2566" s="48"/>
      <c r="AB2566" s="48"/>
      <c r="AC2566" s="48"/>
    </row>
    <row r="2567" spans="1:29">
      <c r="A2567" s="48"/>
      <c r="B2567" s="48"/>
      <c r="C2567" s="48"/>
      <c r="D2567" s="48"/>
      <c r="E2567" s="48"/>
      <c r="F2567" s="48"/>
      <c r="G2567" s="48"/>
      <c r="H2567" s="48"/>
      <c r="I2567" s="48"/>
      <c r="J2567" s="48"/>
      <c r="K2567" s="48"/>
      <c r="L2567" s="48"/>
      <c r="M2567" s="48"/>
      <c r="N2567" s="48"/>
      <c r="O2567" s="48"/>
      <c r="P2567" s="48"/>
      <c r="Q2567" s="48"/>
      <c r="R2567" s="48"/>
      <c r="S2567" s="48"/>
      <c r="T2567" s="48"/>
      <c r="U2567" s="48"/>
      <c r="V2567" s="48"/>
      <c r="W2567" s="48"/>
      <c r="X2567" s="48"/>
      <c r="Y2567" s="48"/>
      <c r="Z2567" s="48"/>
      <c r="AA2567" s="48"/>
      <c r="AB2567" s="48"/>
      <c r="AC2567" s="48"/>
    </row>
    <row r="2568" spans="1:29">
      <c r="A2568" s="48"/>
      <c r="B2568" s="48"/>
      <c r="C2568" s="48"/>
      <c r="D2568" s="48"/>
      <c r="E2568" s="48"/>
      <c r="F2568" s="48"/>
      <c r="G2568" s="48"/>
      <c r="H2568" s="48"/>
      <c r="I2568" s="48"/>
      <c r="J2568" s="48"/>
      <c r="K2568" s="48"/>
      <c r="L2568" s="48"/>
      <c r="M2568" s="48"/>
      <c r="N2568" s="48"/>
      <c r="O2568" s="48"/>
      <c r="P2568" s="48"/>
      <c r="Q2568" s="48"/>
      <c r="R2568" s="48"/>
      <c r="S2568" s="48"/>
      <c r="T2568" s="48"/>
      <c r="U2568" s="48"/>
      <c r="V2568" s="48"/>
      <c r="W2568" s="48"/>
      <c r="X2568" s="48"/>
      <c r="Y2568" s="48"/>
      <c r="Z2568" s="48"/>
      <c r="AA2568" s="48"/>
      <c r="AB2568" s="48"/>
      <c r="AC2568" s="48"/>
    </row>
    <row r="2569" spans="1:29">
      <c r="A2569" s="48"/>
      <c r="B2569" s="48"/>
      <c r="C2569" s="48"/>
      <c r="D2569" s="48"/>
      <c r="E2569" s="48"/>
      <c r="F2569" s="48"/>
      <c r="G2569" s="48"/>
      <c r="H2569" s="48"/>
      <c r="I2569" s="48"/>
      <c r="J2569" s="48"/>
      <c r="K2569" s="48"/>
      <c r="L2569" s="48"/>
      <c r="M2569" s="48"/>
      <c r="N2569" s="48"/>
      <c r="O2569" s="48"/>
      <c r="P2569" s="48"/>
      <c r="Q2569" s="48"/>
      <c r="R2569" s="48"/>
      <c r="S2569" s="48"/>
      <c r="T2569" s="48"/>
      <c r="U2569" s="48"/>
      <c r="V2569" s="48"/>
      <c r="W2569" s="48"/>
      <c r="X2569" s="48"/>
      <c r="Y2569" s="48"/>
      <c r="Z2569" s="48"/>
      <c r="AA2569" s="48"/>
      <c r="AB2569" s="48"/>
      <c r="AC2569" s="48"/>
    </row>
    <row r="2570" spans="1:29">
      <c r="A2570" s="48"/>
      <c r="B2570" s="48"/>
      <c r="C2570" s="48"/>
      <c r="D2570" s="48"/>
      <c r="E2570" s="48"/>
      <c r="F2570" s="48"/>
      <c r="G2570" s="48"/>
      <c r="H2570" s="48"/>
      <c r="I2570" s="48"/>
      <c r="J2570" s="48"/>
      <c r="K2570" s="48"/>
      <c r="L2570" s="48"/>
      <c r="M2570" s="48"/>
      <c r="N2570" s="48"/>
      <c r="O2570" s="48"/>
      <c r="P2570" s="48"/>
      <c r="Q2570" s="48"/>
      <c r="R2570" s="48"/>
      <c r="S2570" s="48"/>
      <c r="T2570" s="48"/>
      <c r="U2570" s="48"/>
      <c r="V2570" s="48"/>
      <c r="W2570" s="48"/>
      <c r="X2570" s="48"/>
      <c r="Y2570" s="48"/>
      <c r="Z2570" s="48"/>
      <c r="AA2570" s="48"/>
      <c r="AB2570" s="48"/>
      <c r="AC2570" s="48"/>
    </row>
    <row r="2571" spans="1:29">
      <c r="A2571" s="48"/>
      <c r="B2571" s="48"/>
      <c r="C2571" s="48"/>
      <c r="D2571" s="48"/>
      <c r="E2571" s="48"/>
      <c r="F2571" s="48"/>
      <c r="G2571" s="48"/>
      <c r="H2571" s="48"/>
      <c r="I2571" s="48"/>
      <c r="J2571" s="48"/>
      <c r="K2571" s="48"/>
      <c r="L2571" s="48"/>
      <c r="M2571" s="48"/>
      <c r="N2571" s="48"/>
      <c r="O2571" s="48"/>
      <c r="P2571" s="48"/>
      <c r="Q2571" s="48"/>
      <c r="R2571" s="48"/>
      <c r="S2571" s="48"/>
      <c r="T2571" s="48"/>
      <c r="U2571" s="48"/>
      <c r="V2571" s="48"/>
      <c r="W2571" s="48"/>
      <c r="X2571" s="48"/>
      <c r="Y2571" s="48"/>
      <c r="Z2571" s="48"/>
      <c r="AA2571" s="48"/>
      <c r="AB2571" s="48"/>
      <c r="AC2571" s="48"/>
    </row>
    <row r="2572" spans="1:29">
      <c r="A2572" s="48"/>
      <c r="B2572" s="48"/>
      <c r="C2572" s="48"/>
      <c r="D2572" s="48"/>
      <c r="E2572" s="48"/>
      <c r="F2572" s="48"/>
      <c r="G2572" s="48"/>
      <c r="H2572" s="48"/>
      <c r="I2572" s="48"/>
      <c r="J2572" s="48"/>
      <c r="K2572" s="48"/>
      <c r="L2572" s="48"/>
      <c r="M2572" s="48"/>
      <c r="N2572" s="48"/>
      <c r="O2572" s="48"/>
      <c r="P2572" s="48"/>
      <c r="Q2572" s="48"/>
      <c r="R2572" s="48"/>
      <c r="S2572" s="48"/>
      <c r="T2572" s="48"/>
      <c r="U2572" s="48"/>
      <c r="V2572" s="48"/>
      <c r="W2572" s="48"/>
      <c r="X2572" s="48"/>
      <c r="Y2572" s="48"/>
      <c r="Z2572" s="48"/>
      <c r="AA2572" s="48"/>
      <c r="AB2572" s="48"/>
      <c r="AC2572" s="48"/>
    </row>
    <row r="2573" spans="1:29">
      <c r="A2573" s="48"/>
      <c r="B2573" s="48"/>
      <c r="C2573" s="48"/>
      <c r="D2573" s="48"/>
      <c r="E2573" s="48"/>
      <c r="F2573" s="48"/>
      <c r="G2573" s="48"/>
      <c r="H2573" s="48"/>
      <c r="I2573" s="48"/>
      <c r="J2573" s="48"/>
      <c r="K2573" s="48"/>
      <c r="L2573" s="48"/>
      <c r="M2573" s="48"/>
      <c r="N2573" s="48"/>
      <c r="O2573" s="48"/>
      <c r="P2573" s="48"/>
      <c r="Q2573" s="48"/>
      <c r="R2573" s="48"/>
      <c r="S2573" s="48"/>
      <c r="T2573" s="48"/>
      <c r="U2573" s="48"/>
      <c r="V2573" s="48"/>
      <c r="W2573" s="48"/>
      <c r="X2573" s="48"/>
      <c r="Y2573" s="48"/>
      <c r="Z2573" s="48"/>
      <c r="AA2573" s="48"/>
      <c r="AB2573" s="48"/>
      <c r="AC2573" s="48"/>
    </row>
    <row r="2574" spans="1:29">
      <c r="A2574" s="48"/>
      <c r="B2574" s="48"/>
      <c r="C2574" s="48"/>
      <c r="D2574" s="48"/>
      <c r="E2574" s="48"/>
      <c r="F2574" s="48"/>
      <c r="G2574" s="48"/>
      <c r="H2574" s="48"/>
      <c r="I2574" s="48"/>
      <c r="J2574" s="48"/>
      <c r="K2574" s="48"/>
      <c r="L2574" s="48"/>
      <c r="M2574" s="48"/>
      <c r="N2574" s="48"/>
      <c r="O2574" s="48"/>
      <c r="P2574" s="48"/>
      <c r="Q2574" s="48"/>
      <c r="R2574" s="48"/>
      <c r="S2574" s="48"/>
      <c r="T2574" s="48"/>
      <c r="U2574" s="48"/>
      <c r="V2574" s="48"/>
      <c r="W2574" s="48"/>
      <c r="X2574" s="48"/>
      <c r="Y2574" s="48"/>
      <c r="Z2574" s="48"/>
      <c r="AA2574" s="48"/>
      <c r="AB2574" s="48"/>
      <c r="AC2574" s="48"/>
    </row>
    <row r="2575" spans="1:29">
      <c r="A2575" s="48"/>
      <c r="B2575" s="48"/>
      <c r="C2575" s="48"/>
      <c r="D2575" s="48"/>
      <c r="E2575" s="48"/>
      <c r="F2575" s="48"/>
      <c r="G2575" s="48"/>
      <c r="H2575" s="48"/>
      <c r="I2575" s="48"/>
      <c r="J2575" s="48"/>
      <c r="K2575" s="48"/>
      <c r="L2575" s="48"/>
      <c r="M2575" s="48"/>
      <c r="N2575" s="48"/>
      <c r="O2575" s="48"/>
      <c r="P2575" s="48"/>
      <c r="Q2575" s="48"/>
      <c r="R2575" s="48"/>
      <c r="S2575" s="48"/>
      <c r="T2575" s="48"/>
      <c r="U2575" s="48"/>
      <c r="V2575" s="48"/>
      <c r="W2575" s="48"/>
      <c r="X2575" s="48"/>
      <c r="Y2575" s="48"/>
      <c r="Z2575" s="48"/>
      <c r="AA2575" s="48"/>
      <c r="AB2575" s="48"/>
      <c r="AC2575" s="48"/>
    </row>
    <row r="2576" spans="1:29">
      <c r="A2576" s="48"/>
      <c r="B2576" s="48"/>
      <c r="C2576" s="48"/>
      <c r="D2576" s="48"/>
      <c r="E2576" s="48"/>
      <c r="F2576" s="48"/>
      <c r="G2576" s="48"/>
      <c r="H2576" s="48"/>
      <c r="I2576" s="48"/>
      <c r="J2576" s="48"/>
      <c r="K2576" s="48"/>
      <c r="L2576" s="48"/>
      <c r="M2576" s="48"/>
      <c r="N2576" s="48"/>
      <c r="O2576" s="48"/>
      <c r="P2576" s="48"/>
      <c r="Q2576" s="48"/>
      <c r="R2576" s="48"/>
      <c r="S2576" s="48"/>
      <c r="T2576" s="48"/>
      <c r="U2576" s="48"/>
      <c r="V2576" s="48"/>
      <c r="W2576" s="48"/>
      <c r="X2576" s="48"/>
      <c r="Y2576" s="48"/>
      <c r="Z2576" s="48"/>
      <c r="AA2576" s="48"/>
      <c r="AB2576" s="48"/>
      <c r="AC2576" s="48"/>
    </row>
    <row r="2577" spans="1:29">
      <c r="A2577" s="48"/>
      <c r="B2577" s="48"/>
      <c r="C2577" s="48"/>
      <c r="D2577" s="48"/>
      <c r="E2577" s="48"/>
      <c r="F2577" s="48"/>
      <c r="G2577" s="48"/>
      <c r="H2577" s="48"/>
      <c r="I2577" s="48"/>
      <c r="J2577" s="48"/>
      <c r="K2577" s="48"/>
      <c r="L2577" s="48"/>
      <c r="M2577" s="48"/>
      <c r="N2577" s="48"/>
      <c r="O2577" s="48"/>
      <c r="P2577" s="48"/>
      <c r="Q2577" s="48"/>
      <c r="R2577" s="48"/>
      <c r="S2577" s="48"/>
      <c r="T2577" s="48"/>
      <c r="U2577" s="48"/>
      <c r="V2577" s="48"/>
      <c r="W2577" s="48"/>
      <c r="X2577" s="48"/>
      <c r="Y2577" s="48"/>
      <c r="Z2577" s="48"/>
      <c r="AA2577" s="48"/>
      <c r="AB2577" s="48"/>
      <c r="AC2577" s="48"/>
    </row>
    <row r="2578" spans="1:29">
      <c r="A2578" s="48"/>
      <c r="B2578" s="48"/>
      <c r="C2578" s="48"/>
      <c r="D2578" s="48"/>
      <c r="E2578" s="48"/>
      <c r="F2578" s="48"/>
      <c r="G2578" s="48"/>
      <c r="H2578" s="48"/>
      <c r="I2578" s="48"/>
      <c r="J2578" s="48"/>
      <c r="K2578" s="48"/>
      <c r="L2578" s="48"/>
      <c r="M2578" s="48"/>
      <c r="N2578" s="48"/>
      <c r="O2578" s="48"/>
      <c r="P2578" s="48"/>
      <c r="Q2578" s="48"/>
      <c r="R2578" s="48"/>
      <c r="S2578" s="48"/>
      <c r="T2578" s="48"/>
      <c r="U2578" s="48"/>
      <c r="V2578" s="48"/>
      <c r="W2578" s="48"/>
      <c r="X2578" s="48"/>
      <c r="Y2578" s="48"/>
      <c r="Z2578" s="48"/>
      <c r="AA2578" s="48"/>
      <c r="AB2578" s="48"/>
      <c r="AC2578" s="48"/>
    </row>
    <row r="2579" spans="1:29">
      <c r="A2579" s="48"/>
      <c r="B2579" s="48"/>
      <c r="C2579" s="48"/>
      <c r="D2579" s="48"/>
      <c r="E2579" s="48"/>
      <c r="F2579" s="48"/>
      <c r="G2579" s="48"/>
      <c r="H2579" s="48"/>
      <c r="I2579" s="48"/>
      <c r="J2579" s="48"/>
      <c r="K2579" s="48"/>
      <c r="L2579" s="48"/>
      <c r="M2579" s="48"/>
      <c r="N2579" s="48"/>
      <c r="O2579" s="48"/>
      <c r="P2579" s="48"/>
      <c r="Q2579" s="48"/>
      <c r="R2579" s="48"/>
      <c r="S2579" s="48"/>
      <c r="T2579" s="48"/>
      <c r="U2579" s="48"/>
      <c r="V2579" s="48"/>
      <c r="W2579" s="48"/>
      <c r="X2579" s="48"/>
      <c r="Y2579" s="48"/>
      <c r="Z2579" s="48"/>
      <c r="AA2579" s="48"/>
      <c r="AB2579" s="48"/>
      <c r="AC2579" s="48"/>
    </row>
    <row r="2580" spans="1:29">
      <c r="A2580" s="48"/>
      <c r="B2580" s="48"/>
      <c r="C2580" s="48"/>
      <c r="D2580" s="48"/>
      <c r="E2580" s="48"/>
      <c r="F2580" s="48"/>
      <c r="G2580" s="48"/>
      <c r="H2580" s="48"/>
      <c r="I2580" s="48"/>
      <c r="J2580" s="48"/>
      <c r="K2580" s="48"/>
      <c r="L2580" s="48"/>
      <c r="M2580" s="48"/>
      <c r="N2580" s="48"/>
      <c r="O2580" s="48"/>
      <c r="P2580" s="48"/>
      <c r="Q2580" s="48"/>
      <c r="R2580" s="48"/>
      <c r="S2580" s="48"/>
      <c r="T2580" s="48"/>
      <c r="U2580" s="48"/>
      <c r="V2580" s="48"/>
      <c r="W2580" s="48"/>
      <c r="X2580" s="48"/>
      <c r="Y2580" s="48"/>
      <c r="Z2580" s="48"/>
      <c r="AA2580" s="48"/>
      <c r="AB2580" s="48"/>
      <c r="AC2580" s="48"/>
    </row>
    <row r="2581" spans="1:29">
      <c r="A2581" s="48"/>
      <c r="B2581" s="48"/>
      <c r="C2581" s="48"/>
      <c r="D2581" s="48"/>
      <c r="E2581" s="48"/>
      <c r="F2581" s="48"/>
      <c r="G2581" s="48"/>
      <c r="H2581" s="48"/>
      <c r="I2581" s="48"/>
      <c r="J2581" s="48"/>
      <c r="K2581" s="48"/>
      <c r="L2581" s="48"/>
      <c r="M2581" s="48"/>
      <c r="N2581" s="48"/>
      <c r="O2581" s="48"/>
      <c r="P2581" s="48"/>
      <c r="Q2581" s="48"/>
      <c r="R2581" s="48"/>
      <c r="S2581" s="48"/>
      <c r="T2581" s="48"/>
      <c r="U2581" s="48"/>
      <c r="V2581" s="48"/>
      <c r="W2581" s="48"/>
      <c r="X2581" s="48"/>
      <c r="Y2581" s="48"/>
      <c r="Z2581" s="48"/>
      <c r="AA2581" s="48"/>
      <c r="AB2581" s="48"/>
      <c r="AC2581" s="48"/>
    </row>
    <row r="2582" spans="1:29">
      <c r="A2582" s="48"/>
      <c r="B2582" s="48"/>
      <c r="C2582" s="48"/>
      <c r="D2582" s="48"/>
      <c r="E2582" s="48"/>
      <c r="F2582" s="48"/>
      <c r="G2582" s="48"/>
      <c r="H2582" s="48"/>
      <c r="I2582" s="48"/>
      <c r="J2582" s="48"/>
      <c r="K2582" s="48"/>
      <c r="L2582" s="48"/>
      <c r="M2582" s="48"/>
      <c r="N2582" s="48"/>
      <c r="O2582" s="48"/>
      <c r="P2582" s="48"/>
      <c r="Q2582" s="48"/>
      <c r="R2582" s="48"/>
      <c r="S2582" s="48"/>
      <c r="T2582" s="48"/>
      <c r="U2582" s="48"/>
      <c r="V2582" s="48"/>
      <c r="W2582" s="48"/>
      <c r="X2582" s="48"/>
      <c r="Y2582" s="48"/>
      <c r="Z2582" s="48"/>
      <c r="AA2582" s="48"/>
      <c r="AB2582" s="48"/>
      <c r="AC2582" s="48"/>
    </row>
    <row r="2583" spans="1:29">
      <c r="A2583" s="48"/>
      <c r="B2583" s="48"/>
      <c r="C2583" s="48"/>
      <c r="D2583" s="48"/>
      <c r="E2583" s="48"/>
      <c r="F2583" s="48"/>
      <c r="G2583" s="48"/>
      <c r="H2583" s="48"/>
      <c r="I2583" s="48"/>
      <c r="J2583" s="48"/>
      <c r="K2583" s="48"/>
      <c r="L2583" s="48"/>
      <c r="M2583" s="48"/>
      <c r="N2583" s="48"/>
      <c r="O2583" s="48"/>
      <c r="P2583" s="48"/>
      <c r="Q2583" s="48"/>
      <c r="R2583" s="48"/>
      <c r="S2583" s="48"/>
      <c r="T2583" s="48"/>
      <c r="U2583" s="48"/>
      <c r="V2583" s="48"/>
      <c r="W2583" s="48"/>
      <c r="X2583" s="48"/>
      <c r="Y2583" s="48"/>
      <c r="Z2583" s="48"/>
      <c r="AA2583" s="48"/>
      <c r="AB2583" s="48"/>
      <c r="AC2583" s="48"/>
    </row>
    <row r="2584" spans="1:29">
      <c r="A2584" s="48"/>
      <c r="B2584" s="48"/>
      <c r="C2584" s="48"/>
      <c r="D2584" s="48"/>
      <c r="E2584" s="48"/>
      <c r="F2584" s="48"/>
      <c r="G2584" s="48"/>
      <c r="H2584" s="48"/>
      <c r="I2584" s="48"/>
      <c r="J2584" s="48"/>
      <c r="K2584" s="48"/>
      <c r="L2584" s="48"/>
      <c r="M2584" s="48"/>
      <c r="N2584" s="48"/>
      <c r="O2584" s="48"/>
      <c r="P2584" s="48"/>
      <c r="Q2584" s="48"/>
      <c r="R2584" s="48"/>
      <c r="S2584" s="48"/>
      <c r="T2584" s="48"/>
      <c r="U2584" s="48"/>
      <c r="V2584" s="48"/>
      <c r="W2584" s="48"/>
      <c r="X2584" s="48"/>
      <c r="Y2584" s="48"/>
      <c r="Z2584" s="48"/>
      <c r="AA2584" s="48"/>
      <c r="AB2584" s="48"/>
      <c r="AC2584" s="48"/>
    </row>
    <row r="2585" spans="1:29">
      <c r="A2585" s="48"/>
      <c r="B2585" s="48"/>
      <c r="C2585" s="48"/>
      <c r="D2585" s="48"/>
      <c r="E2585" s="48"/>
      <c r="F2585" s="48"/>
      <c r="G2585" s="48"/>
      <c r="H2585" s="48"/>
      <c r="I2585" s="48"/>
      <c r="J2585" s="48"/>
      <c r="K2585" s="48"/>
      <c r="L2585" s="48"/>
      <c r="M2585" s="48"/>
      <c r="N2585" s="48"/>
      <c r="O2585" s="48"/>
      <c r="P2585" s="48"/>
      <c r="Q2585" s="48"/>
      <c r="R2585" s="48"/>
      <c r="S2585" s="48"/>
      <c r="T2585" s="48"/>
      <c r="U2585" s="48"/>
      <c r="V2585" s="48"/>
      <c r="W2585" s="48"/>
      <c r="X2585" s="48"/>
      <c r="Y2585" s="48"/>
      <c r="Z2585" s="48"/>
      <c r="AA2585" s="48"/>
      <c r="AB2585" s="48"/>
      <c r="AC2585" s="48"/>
    </row>
    <row r="2586" spans="1:29">
      <c r="A2586" s="48"/>
      <c r="B2586" s="48"/>
      <c r="C2586" s="48"/>
      <c r="D2586" s="48"/>
      <c r="E2586" s="48"/>
      <c r="F2586" s="48"/>
      <c r="G2586" s="48"/>
      <c r="H2586" s="48"/>
      <c r="I2586" s="48"/>
      <c r="J2586" s="48"/>
      <c r="K2586" s="48"/>
      <c r="L2586" s="48"/>
      <c r="M2586" s="48"/>
      <c r="N2586" s="48"/>
      <c r="O2586" s="48"/>
      <c r="P2586" s="48"/>
      <c r="Q2586" s="48"/>
      <c r="R2586" s="48"/>
      <c r="S2586" s="48"/>
      <c r="T2586" s="48"/>
      <c r="U2586" s="48"/>
      <c r="V2586" s="48"/>
      <c r="W2586" s="48"/>
      <c r="X2586" s="48"/>
      <c r="Y2586" s="48"/>
      <c r="Z2586" s="48"/>
      <c r="AA2586" s="48"/>
      <c r="AB2586" s="48"/>
      <c r="AC2586" s="48"/>
    </row>
    <row r="2587" spans="1:29">
      <c r="A2587" s="48"/>
      <c r="B2587" s="48"/>
      <c r="C2587" s="48"/>
      <c r="D2587" s="48"/>
      <c r="E2587" s="48"/>
      <c r="F2587" s="48"/>
      <c r="G2587" s="48"/>
      <c r="H2587" s="48"/>
      <c r="I2587" s="48"/>
      <c r="J2587" s="48"/>
      <c r="K2587" s="48"/>
      <c r="L2587" s="48"/>
      <c r="M2587" s="48"/>
      <c r="N2587" s="48"/>
      <c r="O2587" s="48"/>
      <c r="P2587" s="48"/>
      <c r="Q2587" s="48"/>
      <c r="R2587" s="48"/>
      <c r="S2587" s="48"/>
      <c r="T2587" s="48"/>
      <c r="U2587" s="48"/>
      <c r="V2587" s="48"/>
      <c r="W2587" s="48"/>
      <c r="X2587" s="48"/>
      <c r="Y2587" s="48"/>
      <c r="Z2587" s="48"/>
      <c r="AA2587" s="48"/>
      <c r="AB2587" s="48"/>
      <c r="AC2587" s="48"/>
    </row>
    <row r="2588" spans="1:29">
      <c r="A2588" s="48"/>
      <c r="B2588" s="48"/>
      <c r="C2588" s="48"/>
      <c r="D2588" s="48"/>
      <c r="E2588" s="48"/>
      <c r="F2588" s="48"/>
      <c r="G2588" s="48"/>
      <c r="H2588" s="48"/>
      <c r="I2588" s="48"/>
      <c r="J2588" s="48"/>
      <c r="K2588" s="48"/>
      <c r="L2588" s="48"/>
      <c r="M2588" s="48"/>
      <c r="N2588" s="48"/>
      <c r="O2588" s="48"/>
      <c r="P2588" s="48"/>
      <c r="Q2588" s="48"/>
      <c r="R2588" s="48"/>
      <c r="S2588" s="48"/>
      <c r="T2588" s="48"/>
      <c r="U2588" s="48"/>
      <c r="V2588" s="48"/>
      <c r="W2588" s="48"/>
      <c r="X2588" s="48"/>
      <c r="Y2588" s="48"/>
      <c r="Z2588" s="48"/>
      <c r="AA2588" s="48"/>
      <c r="AB2588" s="48"/>
      <c r="AC2588" s="48"/>
    </row>
    <row r="2589" spans="1:29">
      <c r="A2589" s="48"/>
      <c r="B2589" s="48"/>
      <c r="C2589" s="48"/>
      <c r="D2589" s="48"/>
      <c r="E2589" s="48"/>
      <c r="F2589" s="48"/>
      <c r="G2589" s="48"/>
      <c r="H2589" s="48"/>
      <c r="I2589" s="48"/>
      <c r="J2589" s="48"/>
      <c r="K2589" s="48"/>
      <c r="L2589" s="48"/>
      <c r="M2589" s="48"/>
      <c r="N2589" s="48"/>
      <c r="O2589" s="48"/>
      <c r="P2589" s="48"/>
      <c r="Q2589" s="48"/>
      <c r="R2589" s="48"/>
      <c r="S2589" s="48"/>
      <c r="T2589" s="48"/>
      <c r="U2589" s="48"/>
      <c r="V2589" s="48"/>
      <c r="W2589" s="48"/>
      <c r="X2589" s="48"/>
      <c r="Y2589" s="48"/>
      <c r="Z2589" s="48"/>
      <c r="AA2589" s="48"/>
      <c r="AB2589" s="48"/>
      <c r="AC2589" s="48"/>
    </row>
    <row r="2590" spans="1:29">
      <c r="A2590" s="48"/>
      <c r="B2590" s="48"/>
      <c r="C2590" s="48"/>
      <c r="D2590" s="48"/>
      <c r="E2590" s="48"/>
      <c r="F2590" s="48"/>
      <c r="G2590" s="48"/>
      <c r="H2590" s="48"/>
      <c r="I2590" s="48"/>
      <c r="J2590" s="48"/>
      <c r="K2590" s="48"/>
      <c r="L2590" s="48"/>
      <c r="M2590" s="48"/>
      <c r="N2590" s="48"/>
      <c r="O2590" s="48"/>
      <c r="P2590" s="48"/>
      <c r="Q2590" s="48"/>
      <c r="R2590" s="48"/>
      <c r="S2590" s="48"/>
      <c r="T2590" s="48"/>
      <c r="U2590" s="48"/>
      <c r="V2590" s="48"/>
      <c r="W2590" s="48"/>
      <c r="X2590" s="48"/>
      <c r="Y2590" s="48"/>
      <c r="Z2590" s="48"/>
      <c r="AA2590" s="48"/>
      <c r="AB2590" s="48"/>
      <c r="AC2590" s="48"/>
    </row>
    <row r="2591" spans="1:29">
      <c r="A2591" s="48"/>
      <c r="B2591" s="48"/>
      <c r="C2591" s="48"/>
      <c r="D2591" s="48"/>
      <c r="E2591" s="48"/>
      <c r="F2591" s="48"/>
      <c r="G2591" s="48"/>
      <c r="H2591" s="48"/>
      <c r="I2591" s="48"/>
      <c r="J2591" s="48"/>
      <c r="K2591" s="48"/>
      <c r="L2591" s="48"/>
      <c r="M2591" s="48"/>
      <c r="N2591" s="48"/>
      <c r="O2591" s="48"/>
      <c r="P2591" s="48"/>
      <c r="Q2591" s="48"/>
      <c r="R2591" s="48"/>
      <c r="S2591" s="48"/>
      <c r="T2591" s="48"/>
      <c r="U2591" s="48"/>
      <c r="V2591" s="48"/>
      <c r="W2591" s="48"/>
      <c r="X2591" s="48"/>
      <c r="Y2591" s="48"/>
      <c r="Z2591" s="48"/>
      <c r="AA2591" s="48"/>
      <c r="AB2591" s="48"/>
      <c r="AC2591" s="48"/>
    </row>
    <row r="2592" spans="1:29">
      <c r="A2592" s="48"/>
      <c r="B2592" s="48"/>
      <c r="C2592" s="48"/>
      <c r="D2592" s="48"/>
      <c r="E2592" s="48"/>
      <c r="F2592" s="48"/>
      <c r="G2592" s="48"/>
      <c r="H2592" s="48"/>
      <c r="I2592" s="48"/>
      <c r="J2592" s="48"/>
      <c r="K2592" s="48"/>
      <c r="L2592" s="48"/>
      <c r="M2592" s="48"/>
      <c r="N2592" s="48"/>
      <c r="O2592" s="48"/>
      <c r="P2592" s="48"/>
      <c r="Q2592" s="48"/>
      <c r="R2592" s="48"/>
      <c r="S2592" s="48"/>
      <c r="T2592" s="48"/>
      <c r="U2592" s="48"/>
      <c r="V2592" s="48"/>
      <c r="W2592" s="48"/>
      <c r="X2592" s="48"/>
      <c r="Y2592" s="48"/>
      <c r="Z2592" s="48"/>
      <c r="AA2592" s="48"/>
      <c r="AB2592" s="48"/>
      <c r="AC2592" s="48"/>
    </row>
    <row r="2593" spans="1:29">
      <c r="A2593" s="48"/>
      <c r="B2593" s="48"/>
      <c r="C2593" s="48"/>
      <c r="D2593" s="48"/>
      <c r="E2593" s="48"/>
      <c r="F2593" s="48"/>
      <c r="G2593" s="48"/>
      <c r="H2593" s="48"/>
      <c r="I2593" s="48"/>
      <c r="J2593" s="48"/>
      <c r="K2593" s="48"/>
      <c r="L2593" s="48"/>
      <c r="M2593" s="48"/>
      <c r="N2593" s="48"/>
      <c r="O2593" s="48"/>
      <c r="P2593" s="48"/>
      <c r="Q2593" s="48"/>
      <c r="R2593" s="48"/>
      <c r="S2593" s="48"/>
      <c r="T2593" s="48"/>
      <c r="U2593" s="48"/>
      <c r="V2593" s="48"/>
      <c r="W2593" s="48"/>
      <c r="X2593" s="48"/>
      <c r="Y2593" s="48"/>
      <c r="Z2593" s="48"/>
      <c r="AA2593" s="48"/>
      <c r="AB2593" s="48"/>
      <c r="AC2593" s="48"/>
    </row>
    <row r="2594" spans="1:29">
      <c r="A2594" s="48"/>
      <c r="B2594" s="48"/>
      <c r="C2594" s="48"/>
      <c r="D2594" s="48"/>
      <c r="E2594" s="48"/>
      <c r="F2594" s="48"/>
      <c r="G2594" s="48"/>
      <c r="H2594" s="48"/>
      <c r="I2594" s="48"/>
      <c r="J2594" s="48"/>
      <c r="K2594" s="48"/>
      <c r="L2594" s="48"/>
      <c r="M2594" s="48"/>
      <c r="N2594" s="48"/>
      <c r="O2594" s="48"/>
      <c r="P2594" s="48"/>
      <c r="Q2594" s="48"/>
      <c r="R2594" s="48"/>
      <c r="S2594" s="48"/>
      <c r="T2594" s="48"/>
      <c r="U2594" s="48"/>
      <c r="V2594" s="48"/>
      <c r="W2594" s="48"/>
      <c r="X2594" s="48"/>
      <c r="Y2594" s="48"/>
      <c r="Z2594" s="48"/>
      <c r="AA2594" s="48"/>
      <c r="AB2594" s="48"/>
      <c r="AC2594" s="48"/>
    </row>
    <row r="2595" spans="1:29">
      <c r="A2595" s="48"/>
      <c r="B2595" s="48"/>
      <c r="C2595" s="48"/>
      <c r="D2595" s="48"/>
      <c r="E2595" s="48"/>
      <c r="F2595" s="48"/>
      <c r="G2595" s="48"/>
      <c r="H2595" s="48"/>
      <c r="I2595" s="48"/>
      <c r="J2595" s="48"/>
      <c r="K2595" s="48"/>
      <c r="L2595" s="48"/>
      <c r="M2595" s="48"/>
      <c r="N2595" s="48"/>
      <c r="O2595" s="48"/>
      <c r="P2595" s="48"/>
      <c r="Q2595" s="48"/>
      <c r="R2595" s="48"/>
      <c r="S2595" s="48"/>
      <c r="T2595" s="48"/>
      <c r="U2595" s="48"/>
      <c r="V2595" s="48"/>
      <c r="W2595" s="48"/>
      <c r="X2595" s="48"/>
      <c r="Y2595" s="48"/>
      <c r="Z2595" s="48"/>
      <c r="AA2595" s="48"/>
      <c r="AB2595" s="48"/>
      <c r="AC2595" s="48"/>
    </row>
    <row r="2596" spans="1:29">
      <c r="A2596" s="48"/>
      <c r="B2596" s="48"/>
      <c r="C2596" s="48"/>
      <c r="D2596" s="48"/>
      <c r="E2596" s="48"/>
      <c r="F2596" s="48"/>
      <c r="G2596" s="48"/>
      <c r="H2596" s="48"/>
      <c r="I2596" s="48"/>
      <c r="J2596" s="48"/>
      <c r="K2596" s="48"/>
      <c r="L2596" s="48"/>
      <c r="M2596" s="48"/>
      <c r="N2596" s="48"/>
      <c r="O2596" s="48"/>
      <c r="P2596" s="48"/>
      <c r="Q2596" s="48"/>
      <c r="R2596" s="48"/>
      <c r="S2596" s="48"/>
      <c r="T2596" s="48"/>
      <c r="U2596" s="48"/>
      <c r="V2596" s="48"/>
      <c r="W2596" s="48"/>
      <c r="X2596" s="48"/>
      <c r="Y2596" s="48"/>
      <c r="Z2596" s="48"/>
      <c r="AA2596" s="48"/>
      <c r="AB2596" s="48"/>
      <c r="AC2596" s="48"/>
    </row>
    <row r="2597" spans="1:29">
      <c r="A2597" s="48"/>
      <c r="B2597" s="48"/>
      <c r="C2597" s="48"/>
      <c r="D2597" s="48"/>
      <c r="E2597" s="48"/>
      <c r="F2597" s="48"/>
      <c r="G2597" s="48"/>
      <c r="H2597" s="48"/>
      <c r="I2597" s="48"/>
      <c r="J2597" s="48"/>
      <c r="K2597" s="48"/>
      <c r="L2597" s="48"/>
      <c r="M2597" s="48"/>
      <c r="N2597" s="48"/>
      <c r="O2597" s="48"/>
      <c r="P2597" s="48"/>
      <c r="Q2597" s="48"/>
      <c r="R2597" s="48"/>
      <c r="S2597" s="48"/>
      <c r="T2597" s="48"/>
      <c r="U2597" s="48"/>
      <c r="V2597" s="48"/>
      <c r="W2597" s="48"/>
      <c r="X2597" s="48"/>
      <c r="Y2597" s="48"/>
      <c r="Z2597" s="48"/>
      <c r="AA2597" s="48"/>
      <c r="AB2597" s="48"/>
      <c r="AC2597" s="48"/>
    </row>
    <row r="2598" spans="1:29">
      <c r="A2598" s="48"/>
      <c r="B2598" s="48"/>
      <c r="C2598" s="48"/>
      <c r="D2598" s="48"/>
      <c r="E2598" s="48"/>
      <c r="F2598" s="48"/>
      <c r="G2598" s="48"/>
      <c r="H2598" s="48"/>
      <c r="I2598" s="48"/>
      <c r="J2598" s="48"/>
      <c r="K2598" s="48"/>
      <c r="L2598" s="48"/>
      <c r="M2598" s="48"/>
      <c r="N2598" s="48"/>
      <c r="O2598" s="48"/>
      <c r="P2598" s="48"/>
      <c r="Q2598" s="48"/>
      <c r="R2598" s="48"/>
      <c r="S2598" s="48"/>
      <c r="T2598" s="48"/>
      <c r="U2598" s="48"/>
      <c r="V2598" s="48"/>
      <c r="W2598" s="48"/>
      <c r="X2598" s="48"/>
      <c r="Y2598" s="48"/>
      <c r="Z2598" s="48"/>
      <c r="AA2598" s="48"/>
      <c r="AB2598" s="48"/>
      <c r="AC2598" s="48"/>
    </row>
    <row r="2599" spans="1:29">
      <c r="A2599" s="48"/>
      <c r="B2599" s="48"/>
      <c r="C2599" s="48"/>
      <c r="D2599" s="48"/>
      <c r="E2599" s="48"/>
      <c r="F2599" s="48"/>
      <c r="G2599" s="48"/>
      <c r="H2599" s="48"/>
      <c r="I2599" s="48"/>
      <c r="J2599" s="48"/>
      <c r="K2599" s="48"/>
      <c r="L2599" s="48"/>
      <c r="M2599" s="48"/>
      <c r="N2599" s="48"/>
      <c r="O2599" s="48"/>
      <c r="P2599" s="48"/>
      <c r="Q2599" s="48"/>
      <c r="R2599" s="48"/>
      <c r="S2599" s="48"/>
      <c r="T2599" s="48"/>
      <c r="U2599" s="48"/>
      <c r="V2599" s="48"/>
      <c r="W2599" s="48"/>
      <c r="X2599" s="48"/>
      <c r="Y2599" s="48"/>
      <c r="Z2599" s="48"/>
      <c r="AA2599" s="48"/>
      <c r="AB2599" s="48"/>
      <c r="AC2599" s="48"/>
    </row>
    <row r="2600" spans="1:29">
      <c r="A2600" s="48"/>
      <c r="B2600" s="48"/>
      <c r="C2600" s="48"/>
      <c r="D2600" s="48"/>
      <c r="E2600" s="48"/>
      <c r="F2600" s="48"/>
      <c r="G2600" s="48"/>
      <c r="H2600" s="48"/>
      <c r="I2600" s="48"/>
      <c r="J2600" s="48"/>
      <c r="K2600" s="48"/>
      <c r="L2600" s="48"/>
      <c r="M2600" s="48"/>
      <c r="N2600" s="48"/>
      <c r="O2600" s="48"/>
      <c r="P2600" s="48"/>
      <c r="Q2600" s="48"/>
      <c r="R2600" s="48"/>
      <c r="S2600" s="48"/>
      <c r="T2600" s="48"/>
      <c r="U2600" s="48"/>
      <c r="V2600" s="48"/>
      <c r="W2600" s="48"/>
      <c r="X2600" s="48"/>
      <c r="Y2600" s="48"/>
      <c r="Z2600" s="48"/>
      <c r="AA2600" s="48"/>
      <c r="AB2600" s="48"/>
      <c r="AC2600" s="48"/>
    </row>
    <row r="2601" spans="1:29">
      <c r="A2601" s="48"/>
      <c r="B2601" s="48"/>
      <c r="C2601" s="48"/>
      <c r="D2601" s="48"/>
      <c r="E2601" s="48"/>
      <c r="F2601" s="48"/>
      <c r="G2601" s="48"/>
      <c r="H2601" s="48"/>
      <c r="I2601" s="48"/>
      <c r="J2601" s="48"/>
      <c r="K2601" s="48"/>
      <c r="L2601" s="48"/>
      <c r="M2601" s="48"/>
      <c r="N2601" s="48"/>
      <c r="O2601" s="48"/>
      <c r="P2601" s="48"/>
      <c r="Q2601" s="48"/>
      <c r="R2601" s="48"/>
      <c r="S2601" s="48"/>
      <c r="T2601" s="48"/>
      <c r="U2601" s="48"/>
      <c r="V2601" s="48"/>
      <c r="W2601" s="48"/>
      <c r="X2601" s="48"/>
      <c r="Y2601" s="48"/>
      <c r="Z2601" s="48"/>
      <c r="AA2601" s="48"/>
      <c r="AB2601" s="48"/>
      <c r="AC2601" s="48"/>
    </row>
    <row r="2602" spans="1:29">
      <c r="A2602" s="48"/>
      <c r="B2602" s="48"/>
      <c r="C2602" s="48"/>
      <c r="D2602" s="48"/>
      <c r="E2602" s="48"/>
      <c r="F2602" s="48"/>
      <c r="G2602" s="48"/>
      <c r="H2602" s="48"/>
      <c r="I2602" s="48"/>
      <c r="J2602" s="48"/>
      <c r="K2602" s="48"/>
      <c r="L2602" s="48"/>
      <c r="M2602" s="48"/>
      <c r="N2602" s="48"/>
      <c r="O2602" s="48"/>
      <c r="P2602" s="48"/>
      <c r="Q2602" s="48"/>
      <c r="R2602" s="48"/>
      <c r="S2602" s="48"/>
      <c r="T2602" s="48"/>
      <c r="U2602" s="48"/>
      <c r="V2602" s="48"/>
      <c r="W2602" s="48"/>
      <c r="X2602" s="48"/>
      <c r="Y2602" s="48"/>
      <c r="Z2602" s="48"/>
      <c r="AA2602" s="48"/>
      <c r="AB2602" s="48"/>
      <c r="AC2602" s="48"/>
    </row>
    <row r="2603" spans="1:29">
      <c r="A2603" s="48"/>
      <c r="B2603" s="48"/>
      <c r="C2603" s="48"/>
      <c r="D2603" s="48"/>
      <c r="E2603" s="48"/>
      <c r="F2603" s="48"/>
      <c r="G2603" s="48"/>
      <c r="H2603" s="48"/>
      <c r="I2603" s="48"/>
      <c r="J2603" s="48"/>
      <c r="K2603" s="48"/>
      <c r="L2603" s="48"/>
      <c r="M2603" s="48"/>
      <c r="N2603" s="48"/>
      <c r="O2603" s="48"/>
      <c r="P2603" s="48"/>
      <c r="Q2603" s="48"/>
      <c r="R2603" s="48"/>
      <c r="S2603" s="48"/>
      <c r="T2603" s="48"/>
      <c r="U2603" s="48"/>
      <c r="V2603" s="48"/>
      <c r="W2603" s="48"/>
      <c r="X2603" s="48"/>
      <c r="Y2603" s="48"/>
      <c r="Z2603" s="48"/>
      <c r="AA2603" s="48"/>
      <c r="AB2603" s="48"/>
      <c r="AC2603" s="48"/>
    </row>
    <row r="2604" spans="1:29">
      <c r="A2604" s="48"/>
      <c r="B2604" s="48"/>
      <c r="C2604" s="48"/>
      <c r="D2604" s="48"/>
      <c r="E2604" s="48"/>
      <c r="F2604" s="48"/>
      <c r="G2604" s="48"/>
      <c r="H2604" s="48"/>
      <c r="I2604" s="48"/>
      <c r="J2604" s="48"/>
      <c r="K2604" s="48"/>
      <c r="L2604" s="48"/>
      <c r="M2604" s="48"/>
      <c r="N2604" s="48"/>
      <c r="O2604" s="48"/>
      <c r="P2604" s="48"/>
      <c r="Q2604" s="48"/>
      <c r="R2604" s="48"/>
      <c r="S2604" s="48"/>
      <c r="T2604" s="48"/>
      <c r="U2604" s="48"/>
      <c r="V2604" s="48"/>
      <c r="W2604" s="48"/>
      <c r="X2604" s="48"/>
      <c r="Y2604" s="48"/>
      <c r="Z2604" s="48"/>
      <c r="AA2604" s="48"/>
      <c r="AB2604" s="48"/>
      <c r="AC2604" s="48"/>
    </row>
    <row r="2605" spans="1:29">
      <c r="A2605" s="48"/>
      <c r="B2605" s="48"/>
      <c r="C2605" s="48"/>
      <c r="D2605" s="48"/>
      <c r="E2605" s="48"/>
      <c r="F2605" s="48"/>
      <c r="G2605" s="48"/>
      <c r="H2605" s="48"/>
      <c r="I2605" s="48"/>
      <c r="J2605" s="48"/>
      <c r="K2605" s="48"/>
      <c r="L2605" s="48"/>
      <c r="M2605" s="48"/>
      <c r="N2605" s="48"/>
      <c r="O2605" s="48"/>
      <c r="P2605" s="48"/>
      <c r="Q2605" s="48"/>
      <c r="R2605" s="48"/>
      <c r="S2605" s="48"/>
      <c r="T2605" s="48"/>
      <c r="U2605" s="48"/>
      <c r="V2605" s="48"/>
      <c r="W2605" s="48"/>
      <c r="X2605" s="48"/>
      <c r="Y2605" s="48"/>
      <c r="Z2605" s="48"/>
      <c r="AA2605" s="48"/>
      <c r="AB2605" s="48"/>
      <c r="AC2605" s="48"/>
    </row>
    <row r="2606" spans="1:29">
      <c r="A2606" s="48"/>
      <c r="B2606" s="48"/>
      <c r="C2606" s="48"/>
      <c r="D2606" s="48"/>
      <c r="E2606" s="48"/>
      <c r="F2606" s="48"/>
      <c r="G2606" s="48"/>
      <c r="H2606" s="48"/>
      <c r="I2606" s="48"/>
      <c r="J2606" s="48"/>
      <c r="K2606" s="48"/>
      <c r="L2606" s="48"/>
      <c r="M2606" s="48"/>
      <c r="N2606" s="48"/>
      <c r="O2606" s="48"/>
      <c r="P2606" s="48"/>
      <c r="Q2606" s="48"/>
      <c r="R2606" s="48"/>
      <c r="S2606" s="48"/>
      <c r="T2606" s="48"/>
      <c r="U2606" s="48"/>
      <c r="V2606" s="48"/>
      <c r="W2606" s="48"/>
      <c r="X2606" s="48"/>
      <c r="Y2606" s="48"/>
      <c r="Z2606" s="48"/>
      <c r="AA2606" s="48"/>
      <c r="AB2606" s="48"/>
      <c r="AC2606" s="48"/>
    </row>
    <row r="2607" spans="1:29">
      <c r="A2607" s="48"/>
      <c r="B2607" s="48"/>
      <c r="C2607" s="48"/>
      <c r="D2607" s="48"/>
      <c r="E2607" s="48"/>
      <c r="F2607" s="48"/>
      <c r="G2607" s="48"/>
      <c r="H2607" s="48"/>
      <c r="I2607" s="48"/>
      <c r="J2607" s="48"/>
      <c r="K2607" s="48"/>
      <c r="L2607" s="48"/>
      <c r="M2607" s="48"/>
      <c r="N2607" s="48"/>
      <c r="O2607" s="48"/>
      <c r="P2607" s="48"/>
      <c r="Q2607" s="48"/>
      <c r="R2607" s="48"/>
      <c r="S2607" s="48"/>
      <c r="T2607" s="48"/>
      <c r="U2607" s="48"/>
      <c r="V2607" s="48"/>
      <c r="W2607" s="48"/>
      <c r="X2607" s="48"/>
      <c r="Y2607" s="48"/>
      <c r="Z2607" s="48"/>
      <c r="AA2607" s="48"/>
      <c r="AB2607" s="48"/>
      <c r="AC2607" s="48"/>
    </row>
    <row r="2608" spans="1:29">
      <c r="A2608" s="48"/>
      <c r="B2608" s="48"/>
      <c r="C2608" s="48"/>
      <c r="D2608" s="48"/>
      <c r="E2608" s="48"/>
      <c r="F2608" s="48"/>
      <c r="G2608" s="48"/>
      <c r="H2608" s="48"/>
      <c r="I2608" s="48"/>
      <c r="J2608" s="48"/>
      <c r="K2608" s="48"/>
      <c r="L2608" s="48"/>
      <c r="M2608" s="48"/>
      <c r="N2608" s="48"/>
      <c r="O2608" s="48"/>
      <c r="P2608" s="48"/>
      <c r="Q2608" s="48"/>
      <c r="R2608" s="48"/>
      <c r="S2608" s="48"/>
      <c r="T2608" s="48"/>
      <c r="U2608" s="48"/>
      <c r="V2608" s="48"/>
      <c r="W2608" s="48"/>
      <c r="X2608" s="48"/>
      <c r="Y2608" s="48"/>
      <c r="Z2608" s="48"/>
      <c r="AA2608" s="48"/>
      <c r="AB2608" s="48"/>
      <c r="AC2608" s="48"/>
    </row>
    <row r="2609" spans="1:29">
      <c r="A2609" s="48"/>
      <c r="B2609" s="48"/>
      <c r="C2609" s="48"/>
      <c r="D2609" s="48"/>
      <c r="E2609" s="48"/>
      <c r="F2609" s="48"/>
      <c r="G2609" s="48"/>
      <c r="H2609" s="48"/>
      <c r="I2609" s="48"/>
      <c r="J2609" s="48"/>
      <c r="K2609" s="48"/>
      <c r="L2609" s="48"/>
      <c r="M2609" s="48"/>
      <c r="N2609" s="48"/>
      <c r="O2609" s="48"/>
      <c r="P2609" s="48"/>
      <c r="Q2609" s="48"/>
      <c r="R2609" s="48"/>
      <c r="S2609" s="48"/>
      <c r="T2609" s="48"/>
      <c r="U2609" s="48"/>
      <c r="V2609" s="48"/>
      <c r="W2609" s="48"/>
      <c r="X2609" s="48"/>
      <c r="Y2609" s="48"/>
      <c r="Z2609" s="48"/>
      <c r="AA2609" s="48"/>
      <c r="AB2609" s="48"/>
      <c r="AC2609" s="48"/>
    </row>
    <row r="2610" spans="1:29">
      <c r="A2610" s="48"/>
      <c r="B2610" s="48"/>
      <c r="C2610" s="48"/>
      <c r="D2610" s="48"/>
      <c r="E2610" s="48"/>
      <c r="F2610" s="48"/>
      <c r="G2610" s="48"/>
      <c r="H2610" s="48"/>
      <c r="I2610" s="48"/>
      <c r="J2610" s="48"/>
      <c r="K2610" s="48"/>
      <c r="L2610" s="48"/>
      <c r="M2610" s="48"/>
      <c r="N2610" s="48"/>
      <c r="O2610" s="48"/>
      <c r="P2610" s="48"/>
      <c r="Q2610" s="48"/>
      <c r="R2610" s="48"/>
      <c r="S2610" s="48"/>
      <c r="T2610" s="48"/>
      <c r="U2610" s="48"/>
      <c r="V2610" s="48"/>
      <c r="W2610" s="48"/>
      <c r="X2610" s="48"/>
      <c r="Y2610" s="48"/>
      <c r="Z2610" s="48"/>
      <c r="AA2610" s="48"/>
      <c r="AB2610" s="48"/>
      <c r="AC2610" s="48"/>
    </row>
    <row r="2611" spans="1:29">
      <c r="A2611" s="48"/>
      <c r="B2611" s="48"/>
      <c r="C2611" s="48"/>
      <c r="D2611" s="48"/>
      <c r="E2611" s="48"/>
      <c r="F2611" s="48"/>
      <c r="G2611" s="48"/>
      <c r="H2611" s="48"/>
      <c r="I2611" s="48"/>
      <c r="J2611" s="48"/>
      <c r="K2611" s="48"/>
      <c r="L2611" s="48"/>
      <c r="M2611" s="48"/>
      <c r="N2611" s="48"/>
      <c r="O2611" s="48"/>
      <c r="P2611" s="48"/>
      <c r="Q2611" s="48"/>
      <c r="R2611" s="48"/>
      <c r="S2611" s="48"/>
      <c r="T2611" s="48"/>
      <c r="U2611" s="48"/>
      <c r="V2611" s="48"/>
      <c r="W2611" s="48"/>
      <c r="X2611" s="48"/>
      <c r="Y2611" s="48"/>
      <c r="Z2611" s="48"/>
      <c r="AA2611" s="48"/>
      <c r="AB2611" s="48"/>
      <c r="AC2611" s="48"/>
    </row>
    <row r="2612" spans="1:29">
      <c r="A2612" s="48"/>
      <c r="B2612" s="48"/>
      <c r="C2612" s="48"/>
      <c r="D2612" s="48"/>
      <c r="E2612" s="48"/>
      <c r="F2612" s="48"/>
      <c r="G2612" s="48"/>
      <c r="H2612" s="48"/>
      <c r="I2612" s="48"/>
      <c r="J2612" s="48"/>
      <c r="K2612" s="48"/>
      <c r="L2612" s="48"/>
      <c r="M2612" s="48"/>
      <c r="N2612" s="48"/>
      <c r="O2612" s="48"/>
      <c r="P2612" s="48"/>
      <c r="Q2612" s="48"/>
      <c r="R2612" s="48"/>
      <c r="S2612" s="48"/>
      <c r="T2612" s="48"/>
      <c r="U2612" s="48"/>
      <c r="V2612" s="48"/>
      <c r="W2612" s="48"/>
      <c r="X2612" s="48"/>
      <c r="Y2612" s="48"/>
      <c r="Z2612" s="48"/>
      <c r="AA2612" s="48"/>
      <c r="AB2612" s="48"/>
      <c r="AC2612" s="48"/>
    </row>
    <row r="2613" spans="1:29">
      <c r="A2613" s="48"/>
      <c r="B2613" s="48"/>
      <c r="C2613" s="48"/>
      <c r="D2613" s="48"/>
      <c r="E2613" s="48"/>
      <c r="F2613" s="48"/>
      <c r="G2613" s="48"/>
      <c r="H2613" s="48"/>
      <c r="I2613" s="48"/>
      <c r="J2613" s="48"/>
      <c r="K2613" s="48"/>
      <c r="L2613" s="48"/>
      <c r="M2613" s="48"/>
      <c r="N2613" s="48"/>
      <c r="O2613" s="48"/>
      <c r="P2613" s="48"/>
      <c r="Q2613" s="48"/>
      <c r="R2613" s="48"/>
      <c r="S2613" s="48"/>
      <c r="T2613" s="48"/>
      <c r="U2613" s="48"/>
      <c r="V2613" s="48"/>
      <c r="W2613" s="48"/>
      <c r="X2613" s="48"/>
      <c r="Y2613" s="48"/>
      <c r="Z2613" s="48"/>
      <c r="AA2613" s="48"/>
      <c r="AB2613" s="48"/>
      <c r="AC2613" s="48"/>
    </row>
    <row r="2614" spans="1:29">
      <c r="A2614" s="48"/>
      <c r="B2614" s="48"/>
      <c r="C2614" s="48"/>
      <c r="D2614" s="48"/>
      <c r="E2614" s="48"/>
      <c r="F2614" s="48"/>
      <c r="G2614" s="48"/>
      <c r="H2614" s="48"/>
      <c r="I2614" s="48"/>
      <c r="J2614" s="48"/>
      <c r="K2614" s="48"/>
      <c r="L2614" s="48"/>
      <c r="M2614" s="48"/>
      <c r="N2614" s="48"/>
      <c r="O2614" s="48"/>
      <c r="P2614" s="48"/>
      <c r="Q2614" s="48"/>
      <c r="R2614" s="48"/>
      <c r="S2614" s="48"/>
      <c r="T2614" s="48"/>
      <c r="U2614" s="48"/>
      <c r="V2614" s="48"/>
      <c r="W2614" s="48"/>
      <c r="X2614" s="48"/>
      <c r="Y2614" s="48"/>
      <c r="Z2614" s="48"/>
      <c r="AA2614" s="48"/>
      <c r="AB2614" s="48"/>
      <c r="AC2614" s="48"/>
    </row>
    <row r="2615" spans="1:29">
      <c r="A2615" s="48"/>
      <c r="B2615" s="48"/>
      <c r="C2615" s="48"/>
      <c r="D2615" s="48"/>
      <c r="E2615" s="48"/>
      <c r="F2615" s="48"/>
      <c r="G2615" s="48"/>
      <c r="H2615" s="48"/>
      <c r="I2615" s="48"/>
      <c r="J2615" s="48"/>
      <c r="K2615" s="48"/>
      <c r="L2615" s="48"/>
      <c r="M2615" s="48"/>
      <c r="N2615" s="48"/>
      <c r="O2615" s="48"/>
      <c r="P2615" s="48"/>
      <c r="Q2615" s="48"/>
      <c r="R2615" s="48"/>
      <c r="S2615" s="48"/>
      <c r="T2615" s="48"/>
      <c r="U2615" s="48"/>
      <c r="V2615" s="48"/>
      <c r="W2615" s="48"/>
      <c r="X2615" s="48"/>
      <c r="Y2615" s="48"/>
      <c r="Z2615" s="48"/>
      <c r="AA2615" s="48"/>
      <c r="AB2615" s="48"/>
      <c r="AC2615" s="48"/>
    </row>
    <row r="2616" spans="1:29">
      <c r="A2616" s="48"/>
      <c r="B2616" s="48"/>
      <c r="C2616" s="48"/>
      <c r="D2616" s="48"/>
      <c r="E2616" s="48"/>
      <c r="F2616" s="48"/>
      <c r="G2616" s="48"/>
      <c r="H2616" s="48"/>
      <c r="I2616" s="48"/>
      <c r="J2616" s="48"/>
      <c r="K2616" s="48"/>
      <c r="L2616" s="48"/>
      <c r="M2616" s="48"/>
      <c r="N2616" s="48"/>
      <c r="O2616" s="48"/>
      <c r="P2616" s="48"/>
      <c r="Q2616" s="48"/>
      <c r="R2616" s="48"/>
      <c r="S2616" s="48"/>
      <c r="T2616" s="48"/>
      <c r="U2616" s="48"/>
      <c r="V2616" s="48"/>
      <c r="W2616" s="48"/>
      <c r="X2616" s="48"/>
      <c r="Y2616" s="48"/>
      <c r="Z2616" s="48"/>
      <c r="AA2616" s="48"/>
      <c r="AB2616" s="48"/>
      <c r="AC2616" s="48"/>
    </row>
    <row r="2617" spans="1:29">
      <c r="A2617" s="48"/>
      <c r="B2617" s="48"/>
      <c r="C2617" s="48"/>
      <c r="D2617" s="48"/>
      <c r="E2617" s="48"/>
      <c r="F2617" s="48"/>
      <c r="G2617" s="48"/>
      <c r="H2617" s="48"/>
      <c r="I2617" s="48"/>
      <c r="J2617" s="48"/>
      <c r="K2617" s="48"/>
      <c r="L2617" s="48"/>
      <c r="M2617" s="48"/>
      <c r="N2617" s="48"/>
      <c r="O2617" s="48"/>
      <c r="P2617" s="48"/>
      <c r="Q2617" s="48"/>
      <c r="R2617" s="48"/>
      <c r="S2617" s="48"/>
      <c r="T2617" s="48"/>
      <c r="U2617" s="48"/>
      <c r="V2617" s="48"/>
      <c r="W2617" s="48"/>
      <c r="X2617" s="48"/>
      <c r="Y2617" s="48"/>
      <c r="Z2617" s="48"/>
      <c r="AA2617" s="48"/>
      <c r="AB2617" s="48"/>
      <c r="AC2617" s="48"/>
    </row>
    <row r="2618" spans="1:29">
      <c r="A2618" s="48"/>
      <c r="B2618" s="48"/>
      <c r="C2618" s="48"/>
      <c r="D2618" s="48"/>
      <c r="E2618" s="48"/>
      <c r="F2618" s="48"/>
      <c r="G2618" s="48"/>
      <c r="H2618" s="48"/>
      <c r="I2618" s="48"/>
      <c r="J2618" s="48"/>
      <c r="K2618" s="48"/>
      <c r="L2618" s="48"/>
      <c r="M2618" s="48"/>
      <c r="N2618" s="48"/>
      <c r="O2618" s="48"/>
      <c r="P2618" s="48"/>
      <c r="Q2618" s="48"/>
      <c r="R2618" s="48"/>
      <c r="S2618" s="48"/>
      <c r="T2618" s="48"/>
      <c r="U2618" s="48"/>
      <c r="V2618" s="48"/>
      <c r="W2618" s="48"/>
      <c r="X2618" s="48"/>
      <c r="Y2618" s="48"/>
      <c r="Z2618" s="48"/>
      <c r="AA2618" s="48"/>
      <c r="AB2618" s="48"/>
      <c r="AC2618" s="48"/>
    </row>
    <row r="2619" spans="1:29">
      <c r="A2619" s="48"/>
      <c r="B2619" s="48"/>
      <c r="C2619" s="48"/>
      <c r="D2619" s="48"/>
      <c r="E2619" s="48"/>
      <c r="F2619" s="48"/>
      <c r="G2619" s="48"/>
      <c r="H2619" s="48"/>
      <c r="I2619" s="48"/>
      <c r="J2619" s="48"/>
      <c r="K2619" s="48"/>
      <c r="L2619" s="48"/>
      <c r="M2619" s="48"/>
      <c r="N2619" s="48"/>
      <c r="O2619" s="48"/>
      <c r="P2619" s="48"/>
      <c r="Q2619" s="48"/>
      <c r="R2619" s="48"/>
      <c r="S2619" s="48"/>
      <c r="T2619" s="48"/>
      <c r="U2619" s="48"/>
      <c r="V2619" s="48"/>
      <c r="W2619" s="48"/>
      <c r="X2619" s="48"/>
      <c r="Y2619" s="48"/>
      <c r="Z2619" s="48"/>
      <c r="AA2619" s="48"/>
      <c r="AB2619" s="48"/>
      <c r="AC2619" s="48"/>
    </row>
    <row r="2620" spans="1:29">
      <c r="A2620" s="48"/>
      <c r="B2620" s="48"/>
      <c r="C2620" s="48"/>
      <c r="D2620" s="48"/>
      <c r="E2620" s="48"/>
      <c r="F2620" s="48"/>
      <c r="G2620" s="48"/>
      <c r="H2620" s="48"/>
      <c r="I2620" s="48"/>
      <c r="J2620" s="48"/>
      <c r="K2620" s="48"/>
      <c r="L2620" s="48"/>
      <c r="M2620" s="48"/>
      <c r="N2620" s="48"/>
      <c r="O2620" s="48"/>
      <c r="P2620" s="48"/>
      <c r="Q2620" s="48"/>
      <c r="R2620" s="48"/>
      <c r="S2620" s="48"/>
      <c r="T2620" s="48"/>
      <c r="U2620" s="48"/>
      <c r="V2620" s="48"/>
      <c r="W2620" s="48"/>
      <c r="X2620" s="48"/>
      <c r="Y2620" s="48"/>
      <c r="Z2620" s="48"/>
      <c r="AA2620" s="48"/>
      <c r="AB2620" s="48"/>
      <c r="AC2620" s="48"/>
    </row>
    <row r="2621" spans="1:29">
      <c r="A2621" s="48"/>
      <c r="B2621" s="48"/>
      <c r="C2621" s="48"/>
      <c r="D2621" s="48"/>
      <c r="E2621" s="48"/>
      <c r="F2621" s="48"/>
      <c r="G2621" s="48"/>
      <c r="H2621" s="48"/>
      <c r="I2621" s="48"/>
      <c r="J2621" s="48"/>
      <c r="K2621" s="48"/>
      <c r="L2621" s="48"/>
      <c r="M2621" s="48"/>
      <c r="N2621" s="48"/>
      <c r="O2621" s="48"/>
      <c r="P2621" s="48"/>
      <c r="Q2621" s="48"/>
      <c r="R2621" s="48"/>
      <c r="S2621" s="48"/>
      <c r="T2621" s="48"/>
      <c r="U2621" s="48"/>
      <c r="V2621" s="48"/>
      <c r="W2621" s="48"/>
      <c r="X2621" s="48"/>
      <c r="Y2621" s="48"/>
      <c r="Z2621" s="48"/>
      <c r="AA2621" s="48"/>
      <c r="AB2621" s="48"/>
      <c r="AC2621" s="48"/>
    </row>
    <row r="2622" spans="1:29">
      <c r="A2622" s="48"/>
      <c r="B2622" s="48"/>
      <c r="C2622" s="48"/>
      <c r="D2622" s="48"/>
      <c r="E2622" s="48"/>
      <c r="F2622" s="48"/>
      <c r="G2622" s="48"/>
      <c r="H2622" s="48"/>
      <c r="I2622" s="48"/>
      <c r="J2622" s="48"/>
      <c r="K2622" s="48"/>
      <c r="L2622" s="48"/>
      <c r="M2622" s="48"/>
      <c r="N2622" s="48"/>
      <c r="O2622" s="48"/>
      <c r="P2622" s="48"/>
      <c r="Q2622" s="48"/>
      <c r="R2622" s="48"/>
      <c r="S2622" s="48"/>
      <c r="T2622" s="48"/>
      <c r="U2622" s="48"/>
      <c r="V2622" s="48"/>
      <c r="W2622" s="48"/>
      <c r="X2622" s="48"/>
      <c r="Y2622" s="48"/>
      <c r="Z2622" s="48"/>
      <c r="AA2622" s="48"/>
      <c r="AB2622" s="48"/>
      <c r="AC2622" s="48"/>
    </row>
    <row r="2623" spans="1:29">
      <c r="A2623" s="48"/>
      <c r="B2623" s="48"/>
      <c r="C2623" s="48"/>
      <c r="D2623" s="48"/>
      <c r="E2623" s="48"/>
      <c r="F2623" s="48"/>
      <c r="G2623" s="48"/>
      <c r="H2623" s="48"/>
      <c r="I2623" s="48"/>
      <c r="J2623" s="48"/>
      <c r="K2623" s="48"/>
      <c r="L2623" s="48"/>
      <c r="M2623" s="48"/>
      <c r="N2623" s="48"/>
      <c r="O2623" s="48"/>
      <c r="P2623" s="48"/>
      <c r="Q2623" s="48"/>
      <c r="R2623" s="48"/>
      <c r="S2623" s="48"/>
      <c r="T2623" s="48"/>
      <c r="U2623" s="48"/>
      <c r="V2623" s="48"/>
      <c r="W2623" s="48"/>
      <c r="X2623" s="48"/>
      <c r="Y2623" s="48"/>
      <c r="Z2623" s="48"/>
      <c r="AA2623" s="48"/>
      <c r="AB2623" s="48"/>
      <c r="AC2623" s="48"/>
    </row>
    <row r="2624" spans="1:29">
      <c r="A2624" s="48"/>
      <c r="B2624" s="48"/>
      <c r="C2624" s="48"/>
      <c r="D2624" s="48"/>
      <c r="E2624" s="48"/>
      <c r="F2624" s="48"/>
      <c r="G2624" s="48"/>
      <c r="H2624" s="48"/>
      <c r="I2624" s="48"/>
      <c r="J2624" s="48"/>
      <c r="K2624" s="48"/>
      <c r="L2624" s="48"/>
      <c r="M2624" s="48"/>
      <c r="N2624" s="48"/>
      <c r="O2624" s="48"/>
      <c r="P2624" s="48"/>
      <c r="Q2624" s="48"/>
      <c r="R2624" s="48"/>
      <c r="S2624" s="48"/>
      <c r="T2624" s="48"/>
      <c r="U2624" s="48"/>
      <c r="V2624" s="48"/>
      <c r="W2624" s="48"/>
      <c r="X2624" s="48"/>
      <c r="Y2624" s="48"/>
      <c r="Z2624" s="48"/>
      <c r="AA2624" s="48"/>
      <c r="AB2624" s="48"/>
      <c r="AC2624" s="48"/>
    </row>
    <row r="2625" spans="1:29">
      <c r="A2625" s="48"/>
      <c r="B2625" s="48"/>
      <c r="C2625" s="48"/>
      <c r="D2625" s="48"/>
      <c r="E2625" s="48"/>
      <c r="F2625" s="48"/>
      <c r="G2625" s="48"/>
      <c r="H2625" s="48"/>
      <c r="I2625" s="48"/>
      <c r="J2625" s="48"/>
      <c r="K2625" s="48"/>
      <c r="L2625" s="48"/>
      <c r="M2625" s="48"/>
      <c r="N2625" s="48"/>
      <c r="O2625" s="48"/>
      <c r="P2625" s="48"/>
      <c r="Q2625" s="48"/>
      <c r="R2625" s="48"/>
      <c r="S2625" s="48"/>
      <c r="T2625" s="48"/>
      <c r="U2625" s="48"/>
      <c r="V2625" s="48"/>
      <c r="W2625" s="48"/>
      <c r="X2625" s="48"/>
      <c r="Y2625" s="48"/>
      <c r="Z2625" s="48"/>
      <c r="AA2625" s="48"/>
      <c r="AB2625" s="48"/>
      <c r="AC2625" s="48"/>
    </row>
    <row r="2626" spans="1:29">
      <c r="A2626" s="48"/>
      <c r="B2626" s="48"/>
      <c r="C2626" s="48"/>
      <c r="D2626" s="48"/>
      <c r="E2626" s="48"/>
      <c r="F2626" s="48"/>
      <c r="G2626" s="48"/>
      <c r="H2626" s="48"/>
      <c r="I2626" s="48"/>
      <c r="J2626" s="48"/>
      <c r="K2626" s="48"/>
      <c r="L2626" s="48"/>
      <c r="M2626" s="48"/>
      <c r="N2626" s="48"/>
      <c r="O2626" s="48"/>
      <c r="P2626" s="48"/>
      <c r="Q2626" s="48"/>
      <c r="R2626" s="48"/>
      <c r="S2626" s="48"/>
      <c r="T2626" s="48"/>
      <c r="U2626" s="48"/>
      <c r="V2626" s="48"/>
      <c r="W2626" s="48"/>
      <c r="X2626" s="48"/>
      <c r="Y2626" s="48"/>
      <c r="Z2626" s="48"/>
      <c r="AA2626" s="48"/>
      <c r="AB2626" s="48"/>
      <c r="AC2626" s="48"/>
    </row>
    <row r="2627" spans="1:29">
      <c r="A2627" s="48"/>
      <c r="B2627" s="48"/>
      <c r="C2627" s="48"/>
      <c r="D2627" s="48"/>
      <c r="E2627" s="48"/>
      <c r="F2627" s="48"/>
      <c r="G2627" s="48"/>
      <c r="H2627" s="48"/>
      <c r="I2627" s="48"/>
      <c r="J2627" s="48"/>
      <c r="K2627" s="48"/>
      <c r="L2627" s="48"/>
      <c r="M2627" s="48"/>
      <c r="N2627" s="48"/>
      <c r="O2627" s="48"/>
      <c r="P2627" s="48"/>
      <c r="Q2627" s="48"/>
      <c r="R2627" s="48"/>
      <c r="S2627" s="48"/>
      <c r="T2627" s="48"/>
      <c r="U2627" s="48"/>
      <c r="V2627" s="48"/>
      <c r="W2627" s="48"/>
      <c r="X2627" s="48"/>
      <c r="Y2627" s="48"/>
      <c r="Z2627" s="48"/>
      <c r="AA2627" s="48"/>
      <c r="AB2627" s="48"/>
      <c r="AC2627" s="48"/>
    </row>
    <row r="2628" spans="1:29">
      <c r="A2628" s="48"/>
      <c r="B2628" s="48"/>
      <c r="C2628" s="48"/>
      <c r="D2628" s="48"/>
      <c r="E2628" s="48"/>
      <c r="F2628" s="48"/>
      <c r="G2628" s="48"/>
      <c r="H2628" s="48"/>
      <c r="I2628" s="48"/>
      <c r="J2628" s="48"/>
      <c r="K2628" s="48"/>
      <c r="L2628" s="48"/>
      <c r="M2628" s="48"/>
      <c r="N2628" s="48"/>
      <c r="O2628" s="48"/>
      <c r="P2628" s="48"/>
      <c r="Q2628" s="48"/>
      <c r="R2628" s="48"/>
      <c r="S2628" s="48"/>
      <c r="T2628" s="48"/>
      <c r="U2628" s="48"/>
      <c r="V2628" s="48"/>
      <c r="W2628" s="48"/>
      <c r="X2628" s="48"/>
      <c r="Y2628" s="48"/>
      <c r="Z2628" s="48"/>
      <c r="AA2628" s="48"/>
      <c r="AB2628" s="48"/>
      <c r="AC2628" s="48"/>
    </row>
    <row r="2629" spans="1:29">
      <c r="A2629" s="48"/>
      <c r="B2629" s="48"/>
      <c r="C2629" s="48"/>
      <c r="D2629" s="48"/>
      <c r="E2629" s="48"/>
      <c r="F2629" s="48"/>
      <c r="G2629" s="48"/>
      <c r="H2629" s="48"/>
      <c r="I2629" s="48"/>
      <c r="J2629" s="48"/>
      <c r="K2629" s="48"/>
      <c r="L2629" s="48"/>
      <c r="M2629" s="48"/>
      <c r="N2629" s="48"/>
      <c r="O2629" s="48"/>
      <c r="P2629" s="48"/>
      <c r="Q2629" s="48"/>
      <c r="R2629" s="48"/>
      <c r="S2629" s="48"/>
      <c r="T2629" s="48"/>
      <c r="U2629" s="48"/>
      <c r="V2629" s="48"/>
      <c r="W2629" s="48"/>
      <c r="X2629" s="48"/>
      <c r="Y2629" s="48"/>
      <c r="Z2629" s="48"/>
      <c r="AA2629" s="48"/>
      <c r="AB2629" s="48"/>
      <c r="AC2629" s="48"/>
    </row>
    <row r="2630" spans="1:29">
      <c r="A2630" s="48"/>
      <c r="B2630" s="48"/>
      <c r="C2630" s="48"/>
      <c r="D2630" s="48"/>
      <c r="E2630" s="48"/>
      <c r="F2630" s="48"/>
      <c r="G2630" s="48"/>
      <c r="H2630" s="48"/>
      <c r="I2630" s="48"/>
      <c r="J2630" s="48"/>
      <c r="K2630" s="48"/>
      <c r="L2630" s="48"/>
      <c r="M2630" s="48"/>
      <c r="N2630" s="48"/>
      <c r="O2630" s="48"/>
      <c r="P2630" s="48"/>
      <c r="Q2630" s="48"/>
      <c r="R2630" s="48"/>
      <c r="S2630" s="48"/>
      <c r="T2630" s="48"/>
      <c r="U2630" s="48"/>
      <c r="V2630" s="48"/>
      <c r="W2630" s="48"/>
      <c r="X2630" s="48"/>
      <c r="Y2630" s="48"/>
      <c r="Z2630" s="48"/>
      <c r="AA2630" s="48"/>
      <c r="AB2630" s="48"/>
      <c r="AC2630" s="48"/>
    </row>
    <row r="2631" spans="1:29">
      <c r="A2631" s="48"/>
      <c r="B2631" s="48"/>
      <c r="C2631" s="48"/>
      <c r="D2631" s="48"/>
      <c r="E2631" s="48"/>
      <c r="F2631" s="48"/>
      <c r="G2631" s="48"/>
      <c r="H2631" s="48"/>
      <c r="I2631" s="48"/>
      <c r="J2631" s="48"/>
      <c r="K2631" s="48"/>
      <c r="L2631" s="48"/>
      <c r="M2631" s="48"/>
      <c r="N2631" s="48"/>
      <c r="O2631" s="48"/>
      <c r="P2631" s="48"/>
      <c r="Q2631" s="48"/>
      <c r="R2631" s="48"/>
      <c r="S2631" s="48"/>
      <c r="T2631" s="48"/>
      <c r="U2631" s="48"/>
      <c r="V2631" s="48"/>
      <c r="W2631" s="48"/>
      <c r="X2631" s="48"/>
      <c r="Y2631" s="48"/>
      <c r="Z2631" s="48"/>
      <c r="AA2631" s="48"/>
      <c r="AB2631" s="48"/>
      <c r="AC2631" s="48"/>
    </row>
    <row r="2632" spans="1:29">
      <c r="A2632" s="48"/>
      <c r="B2632" s="48"/>
      <c r="C2632" s="48"/>
      <c r="D2632" s="48"/>
      <c r="E2632" s="48"/>
      <c r="F2632" s="48"/>
      <c r="G2632" s="48"/>
      <c r="H2632" s="48"/>
      <c r="I2632" s="48"/>
      <c r="J2632" s="48"/>
      <c r="K2632" s="48"/>
      <c r="L2632" s="48"/>
      <c r="M2632" s="48"/>
      <c r="N2632" s="48"/>
      <c r="O2632" s="48"/>
      <c r="P2632" s="48"/>
      <c r="Q2632" s="48"/>
      <c r="R2632" s="48"/>
      <c r="S2632" s="48"/>
      <c r="T2632" s="48"/>
      <c r="U2632" s="48"/>
      <c r="V2632" s="48"/>
      <c r="W2632" s="48"/>
      <c r="X2632" s="48"/>
      <c r="Y2632" s="48"/>
      <c r="Z2632" s="48"/>
      <c r="AA2632" s="48"/>
      <c r="AB2632" s="48"/>
      <c r="AC2632" s="48"/>
    </row>
    <row r="2633" spans="1:29">
      <c r="A2633" s="48"/>
      <c r="B2633" s="48"/>
      <c r="C2633" s="48"/>
      <c r="D2633" s="48"/>
      <c r="E2633" s="48"/>
      <c r="F2633" s="48"/>
      <c r="G2633" s="48"/>
      <c r="H2633" s="48"/>
      <c r="I2633" s="48"/>
      <c r="J2633" s="48"/>
      <c r="K2633" s="48"/>
      <c r="L2633" s="48"/>
      <c r="M2633" s="48"/>
      <c r="N2633" s="48"/>
      <c r="O2633" s="48"/>
      <c r="P2633" s="48"/>
      <c r="Q2633" s="48"/>
      <c r="R2633" s="48"/>
      <c r="S2633" s="48"/>
      <c r="T2633" s="48"/>
      <c r="U2633" s="48"/>
      <c r="V2633" s="48"/>
      <c r="W2633" s="48"/>
      <c r="X2633" s="48"/>
      <c r="Y2633" s="48"/>
      <c r="Z2633" s="48"/>
      <c r="AA2633" s="48"/>
      <c r="AB2633" s="48"/>
      <c r="AC2633" s="48"/>
    </row>
    <row r="2634" spans="1:29">
      <c r="A2634" s="48"/>
      <c r="B2634" s="48"/>
      <c r="C2634" s="48"/>
      <c r="D2634" s="48"/>
      <c r="E2634" s="48"/>
      <c r="F2634" s="48"/>
      <c r="G2634" s="48"/>
      <c r="H2634" s="48"/>
      <c r="I2634" s="48"/>
      <c r="J2634" s="48"/>
      <c r="K2634" s="48"/>
      <c r="L2634" s="48"/>
      <c r="M2634" s="48"/>
      <c r="N2634" s="48"/>
      <c r="O2634" s="48"/>
      <c r="P2634" s="48"/>
      <c r="Q2634" s="48"/>
      <c r="R2634" s="48"/>
      <c r="S2634" s="48"/>
      <c r="T2634" s="48"/>
      <c r="U2634" s="48"/>
      <c r="V2634" s="48"/>
      <c r="W2634" s="48"/>
      <c r="X2634" s="48"/>
      <c r="Y2634" s="48"/>
      <c r="Z2634" s="48"/>
      <c r="AA2634" s="48"/>
      <c r="AB2634" s="48"/>
      <c r="AC2634" s="48"/>
    </row>
    <row r="2635" spans="1:29">
      <c r="A2635" s="48"/>
      <c r="B2635" s="48"/>
      <c r="C2635" s="48"/>
      <c r="D2635" s="48"/>
      <c r="E2635" s="48"/>
      <c r="F2635" s="48"/>
      <c r="G2635" s="48"/>
      <c r="H2635" s="48"/>
      <c r="I2635" s="48"/>
      <c r="J2635" s="48"/>
      <c r="K2635" s="48"/>
      <c r="L2635" s="48"/>
      <c r="M2635" s="48"/>
      <c r="N2635" s="48"/>
      <c r="O2635" s="48"/>
      <c r="P2635" s="48"/>
      <c r="Q2635" s="48"/>
      <c r="R2635" s="48"/>
      <c r="S2635" s="48"/>
      <c r="T2635" s="48"/>
      <c r="U2635" s="48"/>
      <c r="V2635" s="48"/>
      <c r="W2635" s="48"/>
      <c r="X2635" s="48"/>
      <c r="Y2635" s="48"/>
      <c r="Z2635" s="48"/>
      <c r="AA2635" s="48"/>
      <c r="AB2635" s="48"/>
      <c r="AC2635" s="48"/>
    </row>
    <row r="2636" spans="1:29">
      <c r="A2636" s="48"/>
      <c r="B2636" s="48"/>
      <c r="C2636" s="48"/>
      <c r="D2636" s="48"/>
      <c r="E2636" s="48"/>
      <c r="F2636" s="48"/>
      <c r="G2636" s="48"/>
      <c r="H2636" s="48"/>
      <c r="I2636" s="48"/>
      <c r="J2636" s="48"/>
      <c r="K2636" s="48"/>
      <c r="L2636" s="48"/>
      <c r="M2636" s="48"/>
      <c r="N2636" s="48"/>
      <c r="O2636" s="48"/>
      <c r="P2636" s="48"/>
      <c r="Q2636" s="48"/>
      <c r="R2636" s="48"/>
      <c r="S2636" s="48"/>
      <c r="T2636" s="48"/>
      <c r="U2636" s="48"/>
      <c r="V2636" s="48"/>
      <c r="W2636" s="48"/>
      <c r="X2636" s="48"/>
      <c r="Y2636" s="48"/>
      <c r="Z2636" s="48"/>
      <c r="AA2636" s="48"/>
      <c r="AB2636" s="48"/>
      <c r="AC2636" s="48"/>
    </row>
    <row r="2637" spans="1:29">
      <c r="A2637" s="48"/>
      <c r="B2637" s="48"/>
      <c r="C2637" s="48"/>
      <c r="D2637" s="48"/>
      <c r="E2637" s="48"/>
      <c r="F2637" s="48"/>
      <c r="G2637" s="48"/>
      <c r="H2637" s="48"/>
      <c r="I2637" s="48"/>
      <c r="J2637" s="48"/>
      <c r="K2637" s="48"/>
      <c r="L2637" s="48"/>
      <c r="M2637" s="48"/>
      <c r="N2637" s="48"/>
      <c r="O2637" s="48"/>
      <c r="P2637" s="48"/>
      <c r="Q2637" s="48"/>
      <c r="R2637" s="48"/>
      <c r="S2637" s="48"/>
      <c r="T2637" s="48"/>
      <c r="U2637" s="48"/>
      <c r="V2637" s="48"/>
      <c r="W2637" s="48"/>
      <c r="X2637" s="48"/>
      <c r="Y2637" s="48"/>
      <c r="Z2637" s="48"/>
      <c r="AA2637" s="48"/>
      <c r="AB2637" s="48"/>
      <c r="AC2637" s="48"/>
    </row>
    <row r="2638" spans="1:29">
      <c r="A2638" s="48"/>
      <c r="B2638" s="48"/>
      <c r="C2638" s="48"/>
      <c r="D2638" s="48"/>
      <c r="E2638" s="48"/>
      <c r="F2638" s="48"/>
      <c r="G2638" s="48"/>
      <c r="H2638" s="48"/>
      <c r="I2638" s="48"/>
      <c r="J2638" s="48"/>
      <c r="K2638" s="48"/>
      <c r="L2638" s="48"/>
      <c r="M2638" s="48"/>
      <c r="N2638" s="48"/>
      <c r="O2638" s="48"/>
      <c r="P2638" s="48"/>
      <c r="Q2638" s="48"/>
      <c r="R2638" s="48"/>
      <c r="S2638" s="48"/>
      <c r="T2638" s="48"/>
      <c r="U2638" s="48"/>
      <c r="V2638" s="48"/>
      <c r="W2638" s="48"/>
      <c r="X2638" s="48"/>
      <c r="Y2638" s="48"/>
      <c r="Z2638" s="48"/>
      <c r="AA2638" s="48"/>
      <c r="AB2638" s="48"/>
      <c r="AC2638" s="48"/>
    </row>
    <row r="2639" spans="1:29">
      <c r="A2639" s="48"/>
      <c r="B2639" s="48"/>
      <c r="C2639" s="48"/>
      <c r="D2639" s="48"/>
      <c r="E2639" s="48"/>
      <c r="F2639" s="48"/>
      <c r="G2639" s="48"/>
      <c r="H2639" s="48"/>
      <c r="I2639" s="48"/>
      <c r="J2639" s="48"/>
      <c r="K2639" s="48"/>
      <c r="L2639" s="48"/>
      <c r="M2639" s="48"/>
      <c r="N2639" s="48"/>
      <c r="O2639" s="48"/>
      <c r="P2639" s="48"/>
      <c r="Q2639" s="48"/>
      <c r="R2639" s="48"/>
      <c r="S2639" s="48"/>
      <c r="T2639" s="48"/>
      <c r="U2639" s="48"/>
      <c r="V2639" s="48"/>
      <c r="W2639" s="48"/>
      <c r="X2639" s="48"/>
      <c r="Y2639" s="48"/>
      <c r="Z2639" s="48"/>
      <c r="AA2639" s="48"/>
      <c r="AB2639" s="48"/>
      <c r="AC2639" s="48"/>
    </row>
    <row r="2640" spans="1:29">
      <c r="A2640" s="48"/>
      <c r="B2640" s="48"/>
      <c r="C2640" s="48"/>
      <c r="D2640" s="48"/>
      <c r="E2640" s="48"/>
      <c r="F2640" s="48"/>
      <c r="G2640" s="48"/>
      <c r="H2640" s="48"/>
      <c r="I2640" s="48"/>
      <c r="J2640" s="48"/>
      <c r="K2640" s="48"/>
      <c r="L2640" s="48"/>
      <c r="M2640" s="48"/>
      <c r="N2640" s="48"/>
      <c r="O2640" s="48"/>
      <c r="P2640" s="48"/>
      <c r="Q2640" s="48"/>
      <c r="R2640" s="48"/>
      <c r="S2640" s="48"/>
      <c r="T2640" s="48"/>
      <c r="U2640" s="48"/>
      <c r="V2640" s="48"/>
      <c r="W2640" s="48"/>
      <c r="X2640" s="48"/>
      <c r="Y2640" s="48"/>
      <c r="Z2640" s="48"/>
      <c r="AA2640" s="48"/>
      <c r="AB2640" s="48"/>
      <c r="AC2640" s="48"/>
    </row>
    <row r="2641" spans="1:29">
      <c r="A2641" s="48"/>
      <c r="B2641" s="48"/>
      <c r="C2641" s="48"/>
      <c r="D2641" s="48"/>
      <c r="E2641" s="48"/>
      <c r="F2641" s="48"/>
      <c r="G2641" s="48"/>
      <c r="H2641" s="48"/>
      <c r="I2641" s="48"/>
      <c r="J2641" s="48"/>
      <c r="K2641" s="48"/>
      <c r="L2641" s="48"/>
      <c r="M2641" s="48"/>
      <c r="N2641" s="48"/>
      <c r="O2641" s="48"/>
      <c r="P2641" s="48"/>
      <c r="Q2641" s="48"/>
      <c r="R2641" s="48"/>
      <c r="S2641" s="48"/>
      <c r="T2641" s="48"/>
      <c r="U2641" s="48"/>
      <c r="V2641" s="48"/>
      <c r="W2641" s="48"/>
      <c r="X2641" s="48"/>
      <c r="Y2641" s="48"/>
      <c r="Z2641" s="48"/>
      <c r="AA2641" s="48"/>
      <c r="AB2641" s="48"/>
      <c r="AC2641" s="48"/>
    </row>
    <row r="2642" spans="1:29">
      <c r="A2642" s="48"/>
      <c r="B2642" s="48"/>
      <c r="C2642" s="48"/>
      <c r="D2642" s="48"/>
      <c r="E2642" s="48"/>
      <c r="F2642" s="48"/>
      <c r="G2642" s="48"/>
      <c r="H2642" s="48"/>
      <c r="I2642" s="48"/>
      <c r="J2642" s="48"/>
      <c r="K2642" s="48"/>
      <c r="L2642" s="48"/>
      <c r="M2642" s="48"/>
      <c r="N2642" s="48"/>
      <c r="O2642" s="48"/>
      <c r="P2642" s="48"/>
      <c r="Q2642" s="48"/>
      <c r="R2642" s="48"/>
      <c r="S2642" s="48"/>
      <c r="T2642" s="48"/>
      <c r="U2642" s="48"/>
      <c r="V2642" s="48"/>
      <c r="W2642" s="48"/>
      <c r="X2642" s="48"/>
      <c r="Y2642" s="48"/>
      <c r="Z2642" s="48"/>
      <c r="AA2642" s="48"/>
      <c r="AB2642" s="48"/>
      <c r="AC2642" s="48"/>
    </row>
    <row r="2643" spans="1:29">
      <c r="A2643" s="48"/>
      <c r="B2643" s="48"/>
      <c r="C2643" s="48"/>
      <c r="D2643" s="48"/>
      <c r="E2643" s="48"/>
      <c r="F2643" s="48"/>
      <c r="G2643" s="48"/>
      <c r="H2643" s="48"/>
      <c r="I2643" s="48"/>
      <c r="J2643" s="48"/>
      <c r="K2643" s="48"/>
      <c r="L2643" s="48"/>
      <c r="M2643" s="48"/>
      <c r="N2643" s="48"/>
      <c r="O2643" s="48"/>
      <c r="P2643" s="48"/>
      <c r="Q2643" s="48"/>
      <c r="R2643" s="48"/>
      <c r="S2643" s="48"/>
      <c r="T2643" s="48"/>
      <c r="U2643" s="48"/>
      <c r="V2643" s="48"/>
      <c r="W2643" s="48"/>
      <c r="X2643" s="48"/>
      <c r="Y2643" s="48"/>
      <c r="Z2643" s="48"/>
      <c r="AA2643" s="48"/>
      <c r="AB2643" s="48"/>
      <c r="AC2643" s="48"/>
    </row>
    <row r="2644" spans="1:29">
      <c r="A2644" s="48"/>
      <c r="B2644" s="48"/>
      <c r="C2644" s="48"/>
      <c r="D2644" s="48"/>
      <c r="E2644" s="48"/>
      <c r="F2644" s="48"/>
      <c r="G2644" s="48"/>
      <c r="H2644" s="48"/>
      <c r="I2644" s="48"/>
      <c r="J2644" s="48"/>
      <c r="K2644" s="48"/>
      <c r="L2644" s="48"/>
      <c r="M2644" s="48"/>
      <c r="N2644" s="48"/>
      <c r="O2644" s="48"/>
      <c r="P2644" s="48"/>
      <c r="Q2644" s="48"/>
      <c r="R2644" s="48"/>
      <c r="S2644" s="48"/>
      <c r="T2644" s="48"/>
      <c r="U2644" s="48"/>
      <c r="V2644" s="48"/>
      <c r="W2644" s="48"/>
      <c r="X2644" s="48"/>
      <c r="Y2644" s="48"/>
      <c r="Z2644" s="48"/>
      <c r="AA2644" s="48"/>
      <c r="AB2644" s="48"/>
      <c r="AC2644" s="48"/>
    </row>
    <row r="2645" spans="1:29">
      <c r="A2645" s="48"/>
      <c r="B2645" s="48"/>
      <c r="C2645" s="48"/>
      <c r="D2645" s="48"/>
      <c r="E2645" s="48"/>
      <c r="F2645" s="48"/>
      <c r="G2645" s="48"/>
      <c r="H2645" s="48"/>
      <c r="I2645" s="48"/>
      <c r="J2645" s="48"/>
      <c r="K2645" s="48"/>
      <c r="L2645" s="48"/>
      <c r="M2645" s="48"/>
      <c r="N2645" s="48"/>
      <c r="O2645" s="48"/>
      <c r="P2645" s="48"/>
      <c r="Q2645" s="48"/>
      <c r="R2645" s="48"/>
      <c r="S2645" s="48"/>
      <c r="T2645" s="48"/>
      <c r="U2645" s="48"/>
      <c r="V2645" s="48"/>
      <c r="W2645" s="48"/>
      <c r="X2645" s="48"/>
      <c r="Y2645" s="48"/>
      <c r="Z2645" s="48"/>
      <c r="AA2645" s="48"/>
      <c r="AB2645" s="48"/>
      <c r="AC2645" s="48"/>
    </row>
    <row r="2646" spans="1:29">
      <c r="A2646" s="48"/>
      <c r="B2646" s="48"/>
      <c r="C2646" s="48"/>
      <c r="D2646" s="48"/>
      <c r="E2646" s="48"/>
      <c r="F2646" s="48"/>
      <c r="G2646" s="48"/>
      <c r="H2646" s="48"/>
      <c r="I2646" s="48"/>
      <c r="J2646" s="48"/>
      <c r="K2646" s="48"/>
      <c r="L2646" s="48"/>
      <c r="M2646" s="48"/>
      <c r="N2646" s="48"/>
      <c r="O2646" s="48"/>
      <c r="P2646" s="48"/>
      <c r="Q2646" s="48"/>
      <c r="R2646" s="48"/>
      <c r="S2646" s="48"/>
      <c r="T2646" s="48"/>
      <c r="U2646" s="48"/>
      <c r="V2646" s="48"/>
      <c r="W2646" s="48"/>
      <c r="X2646" s="48"/>
      <c r="Y2646" s="48"/>
      <c r="Z2646" s="48"/>
      <c r="AA2646" s="48"/>
      <c r="AB2646" s="48"/>
      <c r="AC2646" s="48"/>
    </row>
    <row r="2647" spans="1:29">
      <c r="A2647" s="48"/>
      <c r="B2647" s="48"/>
      <c r="C2647" s="48"/>
      <c r="D2647" s="48"/>
      <c r="E2647" s="48"/>
      <c r="F2647" s="48"/>
      <c r="G2647" s="48"/>
      <c r="H2647" s="48"/>
      <c r="I2647" s="48"/>
      <c r="J2647" s="48"/>
      <c r="K2647" s="48"/>
      <c r="L2647" s="48"/>
      <c r="M2647" s="48"/>
      <c r="N2647" s="48"/>
      <c r="O2647" s="48"/>
      <c r="P2647" s="48"/>
      <c r="Q2647" s="48"/>
      <c r="R2647" s="48"/>
      <c r="S2647" s="48"/>
      <c r="T2647" s="48"/>
      <c r="U2647" s="48"/>
      <c r="V2647" s="48"/>
      <c r="W2647" s="48"/>
      <c r="X2647" s="48"/>
      <c r="Y2647" s="48"/>
      <c r="Z2647" s="48"/>
      <c r="AA2647" s="48"/>
      <c r="AB2647" s="48"/>
      <c r="AC2647" s="48"/>
    </row>
    <row r="2648" spans="1:29">
      <c r="A2648" s="48"/>
      <c r="B2648" s="48"/>
      <c r="C2648" s="48"/>
      <c r="D2648" s="48"/>
      <c r="E2648" s="48"/>
      <c r="F2648" s="48"/>
      <c r="G2648" s="48"/>
      <c r="H2648" s="48"/>
      <c r="I2648" s="48"/>
      <c r="J2648" s="48"/>
      <c r="K2648" s="48"/>
      <c r="L2648" s="48"/>
      <c r="M2648" s="48"/>
      <c r="N2648" s="48"/>
      <c r="O2648" s="48"/>
      <c r="P2648" s="48"/>
      <c r="Q2648" s="48"/>
      <c r="R2648" s="48"/>
      <c r="S2648" s="48"/>
      <c r="T2648" s="48"/>
      <c r="U2648" s="48"/>
      <c r="V2648" s="48"/>
      <c r="W2648" s="48"/>
      <c r="X2648" s="48"/>
      <c r="Y2648" s="48"/>
      <c r="Z2648" s="48"/>
      <c r="AA2648" s="48"/>
      <c r="AB2648" s="48"/>
      <c r="AC2648" s="48"/>
    </row>
    <row r="2649" spans="1:29">
      <c r="A2649" s="48"/>
      <c r="B2649" s="48"/>
      <c r="C2649" s="48"/>
      <c r="D2649" s="48"/>
      <c r="E2649" s="48"/>
      <c r="F2649" s="48"/>
      <c r="G2649" s="48"/>
      <c r="H2649" s="48"/>
      <c r="I2649" s="48"/>
      <c r="J2649" s="48"/>
      <c r="K2649" s="48"/>
      <c r="L2649" s="48"/>
      <c r="M2649" s="48"/>
      <c r="N2649" s="48"/>
      <c r="O2649" s="48"/>
      <c r="P2649" s="48"/>
      <c r="Q2649" s="48"/>
      <c r="R2649" s="48"/>
      <c r="S2649" s="48"/>
      <c r="T2649" s="48"/>
      <c r="U2649" s="48"/>
      <c r="V2649" s="48"/>
      <c r="W2649" s="48"/>
      <c r="X2649" s="48"/>
      <c r="Y2649" s="48"/>
      <c r="Z2649" s="48"/>
      <c r="AA2649" s="48"/>
      <c r="AB2649" s="48"/>
      <c r="AC2649" s="48"/>
    </row>
    <row r="2650" spans="1:29">
      <c r="A2650" s="48"/>
      <c r="B2650" s="48"/>
      <c r="C2650" s="48"/>
      <c r="D2650" s="48"/>
      <c r="E2650" s="48"/>
      <c r="F2650" s="48"/>
      <c r="G2650" s="48"/>
      <c r="H2650" s="48"/>
      <c r="I2650" s="48"/>
      <c r="J2650" s="48"/>
      <c r="K2650" s="48"/>
      <c r="L2650" s="48"/>
      <c r="M2650" s="48"/>
      <c r="N2650" s="48"/>
      <c r="O2650" s="48"/>
      <c r="P2650" s="48"/>
      <c r="Q2650" s="48"/>
      <c r="R2650" s="48"/>
      <c r="S2650" s="48"/>
      <c r="T2650" s="48"/>
      <c r="U2650" s="48"/>
      <c r="V2650" s="48"/>
      <c r="W2650" s="48"/>
      <c r="X2650" s="48"/>
      <c r="Y2650" s="48"/>
      <c r="Z2650" s="48"/>
      <c r="AA2650" s="48"/>
      <c r="AB2650" s="48"/>
      <c r="AC2650" s="48"/>
    </row>
    <row r="2651" spans="1:29">
      <c r="A2651" s="48"/>
      <c r="B2651" s="48"/>
      <c r="C2651" s="48"/>
      <c r="D2651" s="48"/>
      <c r="E2651" s="48"/>
      <c r="F2651" s="48"/>
      <c r="G2651" s="48"/>
      <c r="H2651" s="48"/>
      <c r="I2651" s="48"/>
      <c r="J2651" s="48"/>
      <c r="K2651" s="48"/>
      <c r="L2651" s="48"/>
      <c r="M2651" s="48"/>
      <c r="N2651" s="48"/>
      <c r="O2651" s="48"/>
      <c r="P2651" s="48"/>
      <c r="Q2651" s="48"/>
      <c r="R2651" s="48"/>
      <c r="S2651" s="48"/>
      <c r="T2651" s="48"/>
      <c r="U2651" s="48"/>
      <c r="V2651" s="48"/>
      <c r="W2651" s="48"/>
      <c r="X2651" s="48"/>
      <c r="Y2651" s="48"/>
      <c r="Z2651" s="48"/>
      <c r="AA2651" s="48"/>
      <c r="AB2651" s="48"/>
      <c r="AC2651" s="48"/>
    </row>
    <row r="2652" spans="1:29">
      <c r="A2652" s="48"/>
      <c r="B2652" s="48"/>
      <c r="C2652" s="48"/>
      <c r="D2652" s="48"/>
      <c r="E2652" s="48"/>
      <c r="F2652" s="48"/>
      <c r="G2652" s="48"/>
      <c r="H2652" s="48"/>
      <c r="I2652" s="48"/>
      <c r="J2652" s="48"/>
      <c r="K2652" s="48"/>
      <c r="L2652" s="48"/>
      <c r="M2652" s="48"/>
      <c r="N2652" s="48"/>
      <c r="O2652" s="48"/>
      <c r="P2652" s="48"/>
      <c r="Q2652" s="48"/>
      <c r="R2652" s="48"/>
      <c r="S2652" s="48"/>
      <c r="T2652" s="48"/>
      <c r="U2652" s="48"/>
      <c r="V2652" s="48"/>
      <c r="W2652" s="48"/>
      <c r="X2652" s="48"/>
      <c r="Y2652" s="48"/>
      <c r="Z2652" s="48"/>
      <c r="AA2652" s="48"/>
      <c r="AB2652" s="48"/>
      <c r="AC2652" s="48"/>
    </row>
    <row r="2653" spans="1:29">
      <c r="A2653" s="48"/>
      <c r="B2653" s="48"/>
      <c r="C2653" s="48"/>
      <c r="D2653" s="48"/>
      <c r="E2653" s="48"/>
      <c r="F2653" s="48"/>
      <c r="G2653" s="48"/>
      <c r="H2653" s="48"/>
      <c r="I2653" s="48"/>
      <c r="J2653" s="48"/>
      <c r="K2653" s="48"/>
      <c r="L2653" s="48"/>
      <c r="M2653" s="48"/>
      <c r="N2653" s="48"/>
      <c r="O2653" s="48"/>
      <c r="P2653" s="48"/>
      <c r="Q2653" s="48"/>
      <c r="R2653" s="48"/>
      <c r="S2653" s="48"/>
      <c r="T2653" s="48"/>
      <c r="U2653" s="48"/>
      <c r="V2653" s="48"/>
      <c r="W2653" s="48"/>
      <c r="X2653" s="48"/>
      <c r="Y2653" s="48"/>
      <c r="Z2653" s="48"/>
      <c r="AA2653" s="48"/>
      <c r="AB2653" s="48"/>
      <c r="AC2653" s="48"/>
    </row>
    <row r="2654" spans="1:29">
      <c r="A2654" s="48"/>
      <c r="B2654" s="48"/>
      <c r="C2654" s="48"/>
      <c r="D2654" s="48"/>
      <c r="E2654" s="48"/>
      <c r="F2654" s="48"/>
      <c r="G2654" s="48"/>
      <c r="H2654" s="48"/>
      <c r="I2654" s="48"/>
      <c r="J2654" s="48"/>
      <c r="K2654" s="48"/>
      <c r="L2654" s="48"/>
      <c r="M2654" s="48"/>
      <c r="N2654" s="48"/>
      <c r="O2654" s="48"/>
      <c r="P2654" s="48"/>
      <c r="Q2654" s="48"/>
      <c r="R2654" s="48"/>
      <c r="S2654" s="48"/>
      <c r="T2654" s="48"/>
      <c r="U2654" s="48"/>
      <c r="V2654" s="48"/>
      <c r="W2654" s="48"/>
      <c r="X2654" s="48"/>
      <c r="Y2654" s="48"/>
      <c r="Z2654" s="48"/>
      <c r="AA2654" s="48"/>
      <c r="AB2654" s="48"/>
      <c r="AC2654" s="48"/>
    </row>
    <row r="2655" spans="1:29">
      <c r="A2655" s="48"/>
      <c r="B2655" s="48"/>
      <c r="C2655" s="48"/>
      <c r="D2655" s="48"/>
      <c r="E2655" s="48"/>
      <c r="F2655" s="48"/>
      <c r="G2655" s="48"/>
      <c r="H2655" s="48"/>
      <c r="I2655" s="48"/>
      <c r="J2655" s="48"/>
      <c r="K2655" s="48"/>
      <c r="L2655" s="48"/>
      <c r="M2655" s="48"/>
      <c r="N2655" s="48"/>
      <c r="O2655" s="48"/>
      <c r="P2655" s="48"/>
      <c r="Q2655" s="48"/>
      <c r="R2655" s="48"/>
      <c r="S2655" s="48"/>
      <c r="T2655" s="48"/>
      <c r="U2655" s="48"/>
      <c r="V2655" s="48"/>
      <c r="W2655" s="48"/>
      <c r="X2655" s="48"/>
      <c r="Y2655" s="48"/>
      <c r="Z2655" s="48"/>
      <c r="AA2655" s="48"/>
      <c r="AB2655" s="48"/>
      <c r="AC2655" s="48"/>
    </row>
    <row r="2656" spans="1:29">
      <c r="A2656" s="48"/>
      <c r="B2656" s="48"/>
      <c r="C2656" s="48"/>
      <c r="D2656" s="48"/>
      <c r="E2656" s="48"/>
      <c r="F2656" s="48"/>
      <c r="G2656" s="48"/>
      <c r="H2656" s="48"/>
      <c r="I2656" s="48"/>
      <c r="J2656" s="48"/>
      <c r="K2656" s="48"/>
      <c r="L2656" s="48"/>
      <c r="M2656" s="48"/>
      <c r="N2656" s="48"/>
      <c r="O2656" s="48"/>
      <c r="P2656" s="48"/>
      <c r="Q2656" s="48"/>
      <c r="R2656" s="48"/>
      <c r="S2656" s="48"/>
      <c r="T2656" s="48"/>
      <c r="U2656" s="48"/>
      <c r="V2656" s="48"/>
      <c r="W2656" s="48"/>
      <c r="X2656" s="48"/>
      <c r="Y2656" s="48"/>
      <c r="Z2656" s="48"/>
      <c r="AA2656" s="48"/>
      <c r="AB2656" s="48"/>
      <c r="AC2656" s="48"/>
    </row>
    <row r="2657" spans="1:29">
      <c r="A2657" s="48"/>
      <c r="B2657" s="48"/>
      <c r="C2657" s="48"/>
      <c r="D2657" s="48"/>
      <c r="E2657" s="48"/>
      <c r="F2657" s="48"/>
      <c r="G2657" s="48"/>
      <c r="H2657" s="48"/>
      <c r="I2657" s="48"/>
      <c r="J2657" s="48"/>
      <c r="K2657" s="48"/>
      <c r="L2657" s="48"/>
      <c r="M2657" s="48"/>
      <c r="N2657" s="48"/>
      <c r="O2657" s="48"/>
      <c r="P2657" s="48"/>
      <c r="Q2657" s="48"/>
      <c r="R2657" s="48"/>
      <c r="S2657" s="48"/>
      <c r="T2657" s="48"/>
      <c r="U2657" s="48"/>
      <c r="V2657" s="48"/>
      <c r="W2657" s="48"/>
      <c r="X2657" s="48"/>
      <c r="Y2657" s="48"/>
      <c r="Z2657" s="48"/>
      <c r="AA2657" s="48"/>
      <c r="AB2657" s="48"/>
      <c r="AC2657" s="48"/>
    </row>
    <row r="2658" spans="1:29">
      <c r="A2658" s="48"/>
      <c r="B2658" s="48"/>
      <c r="C2658" s="48"/>
      <c r="D2658" s="48"/>
      <c r="E2658" s="48"/>
      <c r="F2658" s="48"/>
      <c r="G2658" s="48"/>
      <c r="H2658" s="48"/>
      <c r="I2658" s="48"/>
      <c r="J2658" s="48"/>
      <c r="K2658" s="48"/>
      <c r="L2658" s="48"/>
      <c r="M2658" s="48"/>
      <c r="N2658" s="48"/>
      <c r="O2658" s="48"/>
      <c r="P2658" s="48"/>
      <c r="Q2658" s="48"/>
      <c r="R2658" s="48"/>
      <c r="S2658" s="48"/>
      <c r="T2658" s="48"/>
      <c r="U2658" s="48"/>
      <c r="V2658" s="48"/>
      <c r="W2658" s="48"/>
      <c r="X2658" s="48"/>
      <c r="Y2658" s="48"/>
      <c r="Z2658" s="48"/>
      <c r="AA2658" s="48"/>
      <c r="AB2658" s="48"/>
      <c r="AC2658" s="48"/>
    </row>
    <row r="2659" spans="1:29">
      <c r="A2659" s="48"/>
      <c r="B2659" s="48"/>
      <c r="C2659" s="48"/>
      <c r="D2659" s="48"/>
      <c r="E2659" s="48"/>
      <c r="F2659" s="48"/>
      <c r="G2659" s="48"/>
      <c r="H2659" s="48"/>
      <c r="I2659" s="48"/>
      <c r="J2659" s="48"/>
      <c r="K2659" s="48"/>
      <c r="L2659" s="48"/>
      <c r="M2659" s="48"/>
      <c r="N2659" s="48"/>
      <c r="O2659" s="48"/>
      <c r="P2659" s="48"/>
      <c r="Q2659" s="48"/>
      <c r="R2659" s="48"/>
      <c r="S2659" s="48"/>
      <c r="T2659" s="48"/>
      <c r="U2659" s="48"/>
      <c r="V2659" s="48"/>
      <c r="W2659" s="48"/>
      <c r="X2659" s="48"/>
      <c r="Y2659" s="48"/>
      <c r="Z2659" s="48"/>
      <c r="AA2659" s="48"/>
      <c r="AB2659" s="48"/>
      <c r="AC2659" s="48"/>
    </row>
    <row r="2660" spans="1:29">
      <c r="A2660" s="48"/>
      <c r="B2660" s="48"/>
      <c r="C2660" s="48"/>
      <c r="D2660" s="48"/>
      <c r="E2660" s="48"/>
      <c r="F2660" s="48"/>
      <c r="G2660" s="48"/>
      <c r="H2660" s="48"/>
      <c r="I2660" s="48"/>
      <c r="J2660" s="48"/>
      <c r="K2660" s="48"/>
      <c r="L2660" s="48"/>
      <c r="M2660" s="48"/>
      <c r="N2660" s="48"/>
      <c r="O2660" s="48"/>
      <c r="P2660" s="48"/>
      <c r="Q2660" s="48"/>
      <c r="R2660" s="48"/>
      <c r="S2660" s="48"/>
      <c r="T2660" s="48"/>
      <c r="U2660" s="48"/>
      <c r="V2660" s="48"/>
      <c r="W2660" s="48"/>
      <c r="X2660" s="48"/>
      <c r="Y2660" s="48"/>
      <c r="Z2660" s="48"/>
      <c r="AA2660" s="48"/>
      <c r="AB2660" s="48"/>
      <c r="AC2660" s="48"/>
    </row>
    <row r="2661" spans="1:29">
      <c r="A2661" s="48"/>
      <c r="B2661" s="48"/>
      <c r="C2661" s="48"/>
      <c r="D2661" s="48"/>
      <c r="E2661" s="48"/>
      <c r="F2661" s="48"/>
      <c r="G2661" s="48"/>
      <c r="H2661" s="48"/>
      <c r="I2661" s="48"/>
      <c r="J2661" s="48"/>
      <c r="K2661" s="48"/>
      <c r="L2661" s="48"/>
      <c r="M2661" s="48"/>
      <c r="N2661" s="48"/>
      <c r="O2661" s="48"/>
      <c r="P2661" s="48"/>
      <c r="Q2661" s="48"/>
      <c r="R2661" s="48"/>
      <c r="S2661" s="48"/>
      <c r="T2661" s="48"/>
      <c r="U2661" s="48"/>
      <c r="V2661" s="48"/>
      <c r="W2661" s="48"/>
      <c r="X2661" s="48"/>
      <c r="Y2661" s="48"/>
      <c r="Z2661" s="48"/>
      <c r="AA2661" s="48"/>
      <c r="AB2661" s="48"/>
      <c r="AC2661" s="48"/>
    </row>
    <row r="2662" spans="1:29">
      <c r="A2662" s="48"/>
      <c r="B2662" s="48"/>
      <c r="C2662" s="48"/>
      <c r="D2662" s="48"/>
      <c r="E2662" s="48"/>
      <c r="F2662" s="48"/>
      <c r="G2662" s="48"/>
      <c r="H2662" s="48"/>
      <c r="I2662" s="48"/>
      <c r="J2662" s="48"/>
      <c r="K2662" s="48"/>
      <c r="L2662" s="48"/>
      <c r="M2662" s="48"/>
      <c r="N2662" s="48"/>
      <c r="O2662" s="48"/>
      <c r="P2662" s="48"/>
      <c r="Q2662" s="48"/>
      <c r="R2662" s="48"/>
      <c r="S2662" s="48"/>
      <c r="T2662" s="48"/>
      <c r="U2662" s="48"/>
      <c r="V2662" s="48"/>
      <c r="W2662" s="48"/>
      <c r="X2662" s="48"/>
      <c r="Y2662" s="48"/>
      <c r="Z2662" s="48"/>
      <c r="AA2662" s="48"/>
      <c r="AB2662" s="48"/>
      <c r="AC2662" s="48"/>
    </row>
    <row r="2663" spans="1:29">
      <c r="A2663" s="48"/>
      <c r="B2663" s="48"/>
      <c r="C2663" s="48"/>
      <c r="D2663" s="48"/>
      <c r="E2663" s="48"/>
      <c r="F2663" s="48"/>
      <c r="G2663" s="48"/>
      <c r="H2663" s="48"/>
      <c r="I2663" s="48"/>
      <c r="J2663" s="48"/>
      <c r="K2663" s="48"/>
      <c r="L2663" s="48"/>
      <c r="M2663" s="48"/>
      <c r="N2663" s="48"/>
      <c r="O2663" s="48"/>
      <c r="P2663" s="48"/>
      <c r="Q2663" s="48"/>
      <c r="R2663" s="48"/>
      <c r="S2663" s="48"/>
      <c r="T2663" s="48"/>
      <c r="U2663" s="48"/>
      <c r="V2663" s="48"/>
      <c r="W2663" s="48"/>
      <c r="X2663" s="48"/>
      <c r="Y2663" s="48"/>
      <c r="Z2663" s="48"/>
      <c r="AA2663" s="48"/>
      <c r="AB2663" s="48"/>
      <c r="AC2663" s="48"/>
    </row>
    <row r="2664" spans="1:29">
      <c r="A2664" s="48"/>
      <c r="B2664" s="48"/>
      <c r="C2664" s="48"/>
      <c r="D2664" s="48"/>
      <c r="E2664" s="48"/>
      <c r="F2664" s="48"/>
      <c r="G2664" s="48"/>
      <c r="H2664" s="48"/>
      <c r="I2664" s="48"/>
      <c r="J2664" s="48"/>
      <c r="K2664" s="48"/>
      <c r="L2664" s="48"/>
      <c r="M2664" s="48"/>
      <c r="N2664" s="48"/>
      <c r="O2664" s="48"/>
      <c r="P2664" s="48"/>
      <c r="Q2664" s="48"/>
      <c r="R2664" s="48"/>
      <c r="S2664" s="48"/>
      <c r="T2664" s="48"/>
      <c r="U2664" s="48"/>
      <c r="V2664" s="48"/>
      <c r="W2664" s="48"/>
      <c r="X2664" s="48"/>
      <c r="Y2664" s="48"/>
      <c r="Z2664" s="48"/>
      <c r="AA2664" s="48"/>
      <c r="AB2664" s="48"/>
      <c r="AC2664" s="48"/>
    </row>
    <row r="2665" spans="1:29">
      <c r="A2665" s="48"/>
      <c r="B2665" s="48"/>
      <c r="C2665" s="48"/>
      <c r="D2665" s="48"/>
      <c r="E2665" s="48"/>
      <c r="F2665" s="48"/>
      <c r="G2665" s="48"/>
      <c r="H2665" s="48"/>
      <c r="I2665" s="48"/>
      <c r="J2665" s="48"/>
      <c r="K2665" s="48"/>
      <c r="L2665" s="48"/>
      <c r="M2665" s="48"/>
      <c r="N2665" s="48"/>
      <c r="O2665" s="48"/>
      <c r="P2665" s="48"/>
      <c r="Q2665" s="48"/>
      <c r="R2665" s="48"/>
      <c r="S2665" s="48"/>
      <c r="T2665" s="48"/>
      <c r="U2665" s="48"/>
      <c r="V2665" s="48"/>
      <c r="W2665" s="48"/>
      <c r="X2665" s="48"/>
      <c r="Y2665" s="48"/>
      <c r="Z2665" s="48"/>
      <c r="AA2665" s="48"/>
      <c r="AB2665" s="48"/>
      <c r="AC2665" s="48"/>
    </row>
    <row r="2666" spans="1:29">
      <c r="A2666" s="48"/>
      <c r="B2666" s="48"/>
      <c r="C2666" s="48"/>
      <c r="D2666" s="48"/>
      <c r="E2666" s="48"/>
      <c r="F2666" s="48"/>
      <c r="G2666" s="48"/>
      <c r="H2666" s="48"/>
      <c r="I2666" s="48"/>
      <c r="J2666" s="48"/>
      <c r="K2666" s="48"/>
      <c r="L2666" s="48"/>
      <c r="M2666" s="48"/>
      <c r="N2666" s="48"/>
      <c r="O2666" s="48"/>
      <c r="P2666" s="48"/>
      <c r="Q2666" s="48"/>
      <c r="R2666" s="48"/>
      <c r="S2666" s="48"/>
      <c r="T2666" s="48"/>
      <c r="U2666" s="48"/>
      <c r="V2666" s="48"/>
      <c r="W2666" s="48"/>
      <c r="X2666" s="48"/>
      <c r="Y2666" s="48"/>
      <c r="Z2666" s="48"/>
      <c r="AA2666" s="48"/>
      <c r="AB2666" s="48"/>
      <c r="AC2666" s="48"/>
    </row>
    <row r="2667" spans="1:29">
      <c r="A2667" s="48"/>
      <c r="B2667" s="48"/>
      <c r="C2667" s="48"/>
      <c r="D2667" s="48"/>
      <c r="E2667" s="48"/>
      <c r="F2667" s="48"/>
      <c r="G2667" s="48"/>
      <c r="H2667" s="48"/>
      <c r="I2667" s="48"/>
      <c r="J2667" s="48"/>
      <c r="K2667" s="48"/>
      <c r="L2667" s="48"/>
      <c r="M2667" s="48"/>
      <c r="N2667" s="48"/>
      <c r="O2667" s="48"/>
      <c r="P2667" s="48"/>
      <c r="Q2667" s="48"/>
      <c r="R2667" s="48"/>
      <c r="S2667" s="48"/>
      <c r="T2667" s="48"/>
      <c r="U2667" s="48"/>
      <c r="V2667" s="48"/>
      <c r="W2667" s="48"/>
      <c r="X2667" s="48"/>
      <c r="Y2667" s="48"/>
      <c r="Z2667" s="48"/>
      <c r="AA2667" s="48"/>
      <c r="AB2667" s="48"/>
      <c r="AC2667" s="48"/>
    </row>
    <row r="2668" spans="1:29">
      <c r="A2668" s="48"/>
      <c r="B2668" s="48"/>
      <c r="C2668" s="48"/>
      <c r="D2668" s="48"/>
      <c r="E2668" s="48"/>
      <c r="F2668" s="48"/>
      <c r="G2668" s="48"/>
      <c r="H2668" s="48"/>
      <c r="I2668" s="48"/>
      <c r="J2668" s="48"/>
      <c r="K2668" s="48"/>
      <c r="L2668" s="48"/>
      <c r="M2668" s="48"/>
      <c r="N2668" s="48"/>
      <c r="O2668" s="48"/>
      <c r="P2668" s="48"/>
      <c r="Q2668" s="48"/>
      <c r="R2668" s="48"/>
      <c r="S2668" s="48"/>
      <c r="T2668" s="48"/>
      <c r="U2668" s="48"/>
      <c r="V2668" s="48"/>
      <c r="W2668" s="48"/>
      <c r="X2668" s="48"/>
      <c r="Y2668" s="48"/>
      <c r="Z2668" s="48"/>
      <c r="AA2668" s="48"/>
      <c r="AB2668" s="48"/>
      <c r="AC2668" s="48"/>
    </row>
    <row r="2669" spans="1:29">
      <c r="A2669" s="48"/>
      <c r="B2669" s="48"/>
      <c r="C2669" s="48"/>
      <c r="D2669" s="48"/>
      <c r="E2669" s="48"/>
      <c r="F2669" s="48"/>
      <c r="G2669" s="48"/>
      <c r="H2669" s="48"/>
      <c r="I2669" s="48"/>
      <c r="J2669" s="48"/>
      <c r="K2669" s="48"/>
      <c r="L2669" s="48"/>
      <c r="M2669" s="48"/>
      <c r="N2669" s="48"/>
      <c r="O2669" s="48"/>
      <c r="P2669" s="48"/>
      <c r="Q2669" s="48"/>
      <c r="R2669" s="48"/>
      <c r="S2669" s="48"/>
      <c r="T2669" s="48"/>
      <c r="U2669" s="48"/>
      <c r="V2669" s="48"/>
      <c r="W2669" s="48"/>
      <c r="X2669" s="48"/>
      <c r="Y2669" s="48"/>
      <c r="Z2669" s="48"/>
      <c r="AA2669" s="48"/>
      <c r="AB2669" s="48"/>
      <c r="AC2669" s="48"/>
    </row>
    <row r="2670" spans="1:29">
      <c r="A2670" s="48"/>
      <c r="B2670" s="48"/>
      <c r="C2670" s="48"/>
      <c r="D2670" s="48"/>
      <c r="E2670" s="48"/>
      <c r="F2670" s="48"/>
      <c r="G2670" s="48"/>
      <c r="H2670" s="48"/>
      <c r="I2670" s="48"/>
      <c r="J2670" s="48"/>
      <c r="K2670" s="48"/>
      <c r="L2670" s="48"/>
      <c r="M2670" s="48"/>
      <c r="N2670" s="48"/>
      <c r="O2670" s="48"/>
      <c r="P2670" s="48"/>
      <c r="Q2670" s="48"/>
      <c r="R2670" s="48"/>
      <c r="S2670" s="48"/>
      <c r="T2670" s="48"/>
      <c r="U2670" s="48"/>
      <c r="V2670" s="48"/>
      <c r="W2670" s="48"/>
      <c r="X2670" s="48"/>
      <c r="Y2670" s="48"/>
      <c r="Z2670" s="48"/>
      <c r="AA2670" s="48"/>
      <c r="AB2670" s="48"/>
      <c r="AC2670" s="48"/>
    </row>
    <row r="2671" spans="1:29">
      <c r="A2671" s="48"/>
      <c r="B2671" s="48"/>
      <c r="C2671" s="48"/>
      <c r="D2671" s="48"/>
      <c r="E2671" s="48"/>
      <c r="F2671" s="48"/>
      <c r="G2671" s="48"/>
      <c r="H2671" s="48"/>
      <c r="I2671" s="48"/>
      <c r="J2671" s="48"/>
      <c r="K2671" s="48"/>
      <c r="L2671" s="48"/>
      <c r="M2671" s="48"/>
      <c r="N2671" s="48"/>
      <c r="O2671" s="48"/>
      <c r="P2671" s="48"/>
      <c r="Q2671" s="48"/>
      <c r="R2671" s="48"/>
      <c r="S2671" s="48"/>
      <c r="T2671" s="48"/>
      <c r="U2671" s="48"/>
      <c r="V2671" s="48"/>
      <c r="W2671" s="48"/>
      <c r="X2671" s="48"/>
      <c r="Y2671" s="48"/>
      <c r="Z2671" s="48"/>
      <c r="AA2671" s="48"/>
      <c r="AB2671" s="48"/>
      <c r="AC2671" s="48"/>
    </row>
    <row r="2672" spans="1:29">
      <c r="A2672" s="48"/>
      <c r="B2672" s="48"/>
      <c r="C2672" s="48"/>
      <c r="D2672" s="48"/>
      <c r="E2672" s="48"/>
      <c r="F2672" s="48"/>
      <c r="G2672" s="48"/>
      <c r="H2672" s="48"/>
      <c r="I2672" s="48"/>
      <c r="J2672" s="48"/>
      <c r="K2672" s="48"/>
      <c r="L2672" s="48"/>
      <c r="M2672" s="48"/>
      <c r="N2672" s="48"/>
      <c r="O2672" s="48"/>
      <c r="P2672" s="48"/>
      <c r="Q2672" s="48"/>
      <c r="R2672" s="48"/>
      <c r="S2672" s="48"/>
      <c r="T2672" s="48"/>
      <c r="U2672" s="48"/>
      <c r="V2672" s="48"/>
      <c r="W2672" s="48"/>
      <c r="X2672" s="48"/>
      <c r="Y2672" s="48"/>
      <c r="Z2672" s="48"/>
      <c r="AA2672" s="48"/>
      <c r="AB2672" s="48"/>
      <c r="AC2672" s="48"/>
    </row>
    <row r="2673" spans="1:29">
      <c r="A2673" s="48"/>
      <c r="B2673" s="48"/>
      <c r="C2673" s="48"/>
      <c r="D2673" s="48"/>
      <c r="E2673" s="48"/>
      <c r="F2673" s="48"/>
      <c r="G2673" s="48"/>
      <c r="H2673" s="48"/>
      <c r="I2673" s="48"/>
      <c r="J2673" s="48"/>
      <c r="K2673" s="48"/>
      <c r="L2673" s="48"/>
      <c r="M2673" s="48"/>
      <c r="N2673" s="48"/>
      <c r="O2673" s="48"/>
      <c r="P2673" s="48"/>
      <c r="Q2673" s="48"/>
      <c r="R2673" s="48"/>
      <c r="S2673" s="48"/>
      <c r="T2673" s="48"/>
      <c r="U2673" s="48"/>
      <c r="V2673" s="48"/>
      <c r="W2673" s="48"/>
      <c r="X2673" s="48"/>
      <c r="Y2673" s="48"/>
      <c r="Z2673" s="48"/>
      <c r="AA2673" s="48"/>
      <c r="AB2673" s="48"/>
      <c r="AC2673" s="48"/>
    </row>
    <row r="2674" spans="1:29">
      <c r="A2674" s="48"/>
      <c r="B2674" s="48"/>
      <c r="C2674" s="48"/>
      <c r="D2674" s="48"/>
      <c r="E2674" s="48"/>
      <c r="F2674" s="48"/>
      <c r="G2674" s="48"/>
      <c r="H2674" s="48"/>
      <c r="I2674" s="48"/>
      <c r="J2674" s="48"/>
      <c r="K2674" s="48"/>
      <c r="L2674" s="48"/>
      <c r="M2674" s="48"/>
      <c r="N2674" s="48"/>
      <c r="O2674" s="48"/>
      <c r="P2674" s="48"/>
      <c r="Q2674" s="48"/>
      <c r="R2674" s="48"/>
      <c r="S2674" s="48"/>
      <c r="T2674" s="48"/>
      <c r="U2674" s="48"/>
      <c r="V2674" s="48"/>
      <c r="W2674" s="48"/>
      <c r="X2674" s="48"/>
      <c r="Y2674" s="48"/>
      <c r="Z2674" s="48"/>
      <c r="AA2674" s="48"/>
      <c r="AB2674" s="48"/>
      <c r="AC2674" s="48"/>
    </row>
    <row r="2675" spans="1:29">
      <c r="A2675" s="48"/>
      <c r="B2675" s="48"/>
      <c r="C2675" s="48"/>
      <c r="D2675" s="48"/>
      <c r="E2675" s="48"/>
      <c r="F2675" s="48"/>
      <c r="G2675" s="48"/>
      <c r="H2675" s="48"/>
      <c r="I2675" s="48"/>
      <c r="J2675" s="48"/>
      <c r="K2675" s="48"/>
      <c r="L2675" s="48"/>
      <c r="M2675" s="48"/>
      <c r="N2675" s="48"/>
      <c r="O2675" s="48"/>
      <c r="P2675" s="48"/>
      <c r="Q2675" s="48"/>
      <c r="R2675" s="48"/>
      <c r="S2675" s="48"/>
      <c r="T2675" s="48"/>
      <c r="U2675" s="48"/>
      <c r="V2675" s="48"/>
      <c r="W2675" s="48"/>
      <c r="X2675" s="48"/>
      <c r="Y2675" s="48"/>
      <c r="Z2675" s="48"/>
      <c r="AA2675" s="48"/>
      <c r="AB2675" s="48"/>
      <c r="AC2675" s="48"/>
    </row>
    <row r="2676" spans="1:29">
      <c r="A2676" s="48"/>
      <c r="B2676" s="48"/>
      <c r="C2676" s="48"/>
      <c r="D2676" s="48"/>
      <c r="E2676" s="48"/>
      <c r="F2676" s="48"/>
      <c r="G2676" s="48"/>
      <c r="H2676" s="48"/>
      <c r="I2676" s="48"/>
      <c r="J2676" s="48"/>
      <c r="K2676" s="48"/>
      <c r="L2676" s="48"/>
      <c r="M2676" s="48"/>
      <c r="N2676" s="48"/>
      <c r="O2676" s="48"/>
      <c r="P2676" s="48"/>
      <c r="Q2676" s="48"/>
      <c r="R2676" s="48"/>
      <c r="S2676" s="48"/>
      <c r="T2676" s="48"/>
      <c r="U2676" s="48"/>
      <c r="V2676" s="48"/>
      <c r="W2676" s="48"/>
      <c r="X2676" s="48"/>
      <c r="Y2676" s="48"/>
      <c r="Z2676" s="48"/>
      <c r="AA2676" s="48"/>
      <c r="AB2676" s="48"/>
      <c r="AC2676" s="48"/>
    </row>
    <row r="2677" spans="1:29">
      <c r="A2677" s="48"/>
      <c r="B2677" s="48"/>
      <c r="C2677" s="48"/>
      <c r="D2677" s="48"/>
      <c r="E2677" s="48"/>
      <c r="F2677" s="48"/>
      <c r="G2677" s="48"/>
      <c r="H2677" s="48"/>
      <c r="I2677" s="48"/>
      <c r="J2677" s="48"/>
      <c r="K2677" s="48"/>
      <c r="L2677" s="48"/>
      <c r="M2677" s="48"/>
      <c r="N2677" s="48"/>
      <c r="O2677" s="48"/>
      <c r="P2677" s="48"/>
      <c r="Q2677" s="48"/>
      <c r="R2677" s="48"/>
      <c r="S2677" s="48"/>
      <c r="T2677" s="48"/>
      <c r="U2677" s="48"/>
      <c r="V2677" s="48"/>
      <c r="W2677" s="48"/>
      <c r="X2677" s="48"/>
      <c r="Y2677" s="48"/>
      <c r="Z2677" s="48"/>
      <c r="AA2677" s="48"/>
      <c r="AB2677" s="48"/>
      <c r="AC2677" s="48"/>
    </row>
    <row r="2678" spans="1:29">
      <c r="A2678" s="48"/>
      <c r="B2678" s="48"/>
      <c r="C2678" s="48"/>
      <c r="D2678" s="48"/>
      <c r="E2678" s="48"/>
      <c r="F2678" s="48"/>
      <c r="G2678" s="48"/>
      <c r="H2678" s="48"/>
      <c r="I2678" s="48"/>
      <c r="J2678" s="48"/>
      <c r="K2678" s="48"/>
      <c r="L2678" s="48"/>
      <c r="M2678" s="48"/>
      <c r="N2678" s="48"/>
      <c r="O2678" s="48"/>
      <c r="P2678" s="48"/>
      <c r="Q2678" s="48"/>
      <c r="R2678" s="48"/>
      <c r="S2678" s="48"/>
      <c r="T2678" s="48"/>
      <c r="U2678" s="48"/>
      <c r="V2678" s="48"/>
      <c r="W2678" s="48"/>
      <c r="X2678" s="48"/>
      <c r="Y2678" s="48"/>
      <c r="Z2678" s="48"/>
      <c r="AA2678" s="48"/>
      <c r="AB2678" s="48"/>
      <c r="AC2678" s="48"/>
    </row>
    <row r="2679" spans="1:29">
      <c r="A2679" s="48"/>
      <c r="B2679" s="48"/>
      <c r="C2679" s="48"/>
      <c r="D2679" s="48"/>
      <c r="E2679" s="48"/>
      <c r="F2679" s="48"/>
      <c r="G2679" s="48"/>
      <c r="H2679" s="48"/>
      <c r="I2679" s="48"/>
      <c r="J2679" s="48"/>
      <c r="K2679" s="48"/>
      <c r="L2679" s="48"/>
      <c r="M2679" s="48"/>
      <c r="N2679" s="48"/>
      <c r="O2679" s="48"/>
      <c r="P2679" s="48"/>
      <c r="Q2679" s="48"/>
      <c r="R2679" s="48"/>
      <c r="S2679" s="48"/>
      <c r="T2679" s="48"/>
      <c r="U2679" s="48"/>
      <c r="V2679" s="48"/>
      <c r="W2679" s="48"/>
      <c r="X2679" s="48"/>
      <c r="Y2679" s="48"/>
      <c r="Z2679" s="48"/>
      <c r="AA2679" s="48"/>
      <c r="AB2679" s="48"/>
      <c r="AC2679" s="48"/>
    </row>
    <row r="2680" spans="1:29">
      <c r="A2680" s="48"/>
      <c r="B2680" s="48"/>
      <c r="C2680" s="48"/>
      <c r="D2680" s="48"/>
      <c r="E2680" s="48"/>
      <c r="F2680" s="48"/>
      <c r="G2680" s="48"/>
      <c r="H2680" s="48"/>
      <c r="I2680" s="48"/>
      <c r="J2680" s="48"/>
      <c r="K2680" s="48"/>
      <c r="L2680" s="48"/>
      <c r="M2680" s="48"/>
      <c r="N2680" s="48"/>
      <c r="O2680" s="48"/>
      <c r="P2680" s="48"/>
      <c r="Q2680" s="48"/>
      <c r="R2680" s="48"/>
      <c r="S2680" s="48"/>
      <c r="T2680" s="48"/>
      <c r="U2680" s="48"/>
      <c r="V2680" s="48"/>
      <c r="W2680" s="48"/>
      <c r="X2680" s="48"/>
      <c r="Y2680" s="48"/>
      <c r="Z2680" s="48"/>
      <c r="AA2680" s="48"/>
      <c r="AB2680" s="48"/>
      <c r="AC2680" s="48"/>
    </row>
    <row r="2681" spans="1:29">
      <c r="A2681" s="48"/>
      <c r="B2681" s="48"/>
      <c r="C2681" s="48"/>
      <c r="D2681" s="48"/>
      <c r="E2681" s="48"/>
      <c r="F2681" s="48"/>
      <c r="G2681" s="48"/>
      <c r="H2681" s="48"/>
      <c r="I2681" s="48"/>
      <c r="J2681" s="48"/>
      <c r="K2681" s="48"/>
      <c r="L2681" s="48"/>
      <c r="M2681" s="48"/>
      <c r="N2681" s="48"/>
      <c r="O2681" s="48"/>
      <c r="P2681" s="48"/>
      <c r="Q2681" s="48"/>
      <c r="R2681" s="48"/>
      <c r="S2681" s="48"/>
      <c r="T2681" s="48"/>
      <c r="U2681" s="48"/>
      <c r="V2681" s="48"/>
      <c r="W2681" s="48"/>
      <c r="X2681" s="48"/>
      <c r="Y2681" s="48"/>
      <c r="Z2681" s="48"/>
      <c r="AA2681" s="48"/>
      <c r="AB2681" s="48"/>
      <c r="AC2681" s="48"/>
    </row>
    <row r="2682" spans="1:29">
      <c r="A2682" s="48"/>
      <c r="B2682" s="48"/>
      <c r="C2682" s="48"/>
      <c r="D2682" s="48"/>
      <c r="E2682" s="48"/>
      <c r="F2682" s="48"/>
      <c r="G2682" s="48"/>
      <c r="H2682" s="48"/>
      <c r="I2682" s="48"/>
      <c r="J2682" s="48"/>
      <c r="K2682" s="48"/>
      <c r="L2682" s="48"/>
      <c r="M2682" s="48"/>
      <c r="N2682" s="48"/>
      <c r="O2682" s="48"/>
      <c r="P2682" s="48"/>
      <c r="Q2682" s="48"/>
      <c r="R2682" s="48"/>
      <c r="S2682" s="48"/>
      <c r="T2682" s="48"/>
      <c r="U2682" s="48"/>
      <c r="V2682" s="48"/>
      <c r="W2682" s="48"/>
      <c r="X2682" s="48"/>
      <c r="Y2682" s="48"/>
      <c r="Z2682" s="48"/>
      <c r="AA2682" s="48"/>
      <c r="AB2682" s="48"/>
      <c r="AC2682" s="48"/>
    </row>
    <row r="2683" spans="1:29">
      <c r="A2683" s="48"/>
      <c r="B2683" s="48"/>
      <c r="C2683" s="48"/>
      <c r="D2683" s="48"/>
      <c r="E2683" s="48"/>
      <c r="F2683" s="48"/>
      <c r="G2683" s="48"/>
      <c r="H2683" s="48"/>
      <c r="I2683" s="48"/>
      <c r="J2683" s="48"/>
      <c r="K2683" s="48"/>
      <c r="L2683" s="48"/>
      <c r="M2683" s="48"/>
      <c r="N2683" s="48"/>
      <c r="O2683" s="48"/>
      <c r="P2683" s="48"/>
      <c r="Q2683" s="48"/>
      <c r="R2683" s="48"/>
      <c r="S2683" s="48"/>
      <c r="T2683" s="48"/>
      <c r="U2683" s="48"/>
      <c r="V2683" s="48"/>
      <c r="W2683" s="48"/>
      <c r="X2683" s="48"/>
      <c r="Y2683" s="48"/>
      <c r="Z2683" s="48"/>
      <c r="AA2683" s="48"/>
      <c r="AB2683" s="48"/>
      <c r="AC2683" s="48"/>
    </row>
    <row r="2684" spans="1:29">
      <c r="A2684" s="48"/>
      <c r="B2684" s="48"/>
      <c r="C2684" s="48"/>
      <c r="D2684" s="48"/>
      <c r="E2684" s="48"/>
      <c r="F2684" s="48"/>
      <c r="G2684" s="48"/>
      <c r="H2684" s="48"/>
      <c r="I2684" s="48"/>
      <c r="J2684" s="48"/>
      <c r="K2684" s="48"/>
      <c r="L2684" s="48"/>
      <c r="M2684" s="48"/>
      <c r="N2684" s="48"/>
      <c r="O2684" s="48"/>
      <c r="P2684" s="48"/>
      <c r="Q2684" s="48"/>
      <c r="R2684" s="48"/>
      <c r="S2684" s="48"/>
      <c r="T2684" s="48"/>
      <c r="U2684" s="48"/>
      <c r="V2684" s="48"/>
      <c r="W2684" s="48"/>
      <c r="X2684" s="48"/>
      <c r="Y2684" s="48"/>
      <c r="Z2684" s="48"/>
      <c r="AA2684" s="48"/>
      <c r="AB2684" s="48"/>
      <c r="AC2684" s="48"/>
    </row>
    <row r="2685" spans="1:29">
      <c r="A2685" s="48"/>
      <c r="B2685" s="48"/>
      <c r="C2685" s="48"/>
      <c r="D2685" s="48"/>
      <c r="E2685" s="48"/>
      <c r="F2685" s="48"/>
      <c r="G2685" s="48"/>
      <c r="H2685" s="48"/>
      <c r="I2685" s="48"/>
      <c r="J2685" s="48"/>
      <c r="K2685" s="48"/>
      <c r="L2685" s="48"/>
      <c r="M2685" s="48"/>
      <c r="N2685" s="48"/>
      <c r="O2685" s="48"/>
      <c r="P2685" s="48"/>
      <c r="Q2685" s="48"/>
      <c r="R2685" s="48"/>
      <c r="S2685" s="48"/>
      <c r="T2685" s="48"/>
      <c r="U2685" s="48"/>
      <c r="V2685" s="48"/>
      <c r="W2685" s="48"/>
      <c r="X2685" s="48"/>
      <c r="Y2685" s="48"/>
      <c r="Z2685" s="48"/>
      <c r="AA2685" s="48"/>
      <c r="AB2685" s="48"/>
      <c r="AC2685" s="48"/>
    </row>
    <row r="2686" spans="1:29">
      <c r="A2686" s="48"/>
      <c r="B2686" s="48"/>
      <c r="C2686" s="48"/>
      <c r="D2686" s="48"/>
      <c r="E2686" s="48"/>
      <c r="F2686" s="48"/>
      <c r="G2686" s="48"/>
      <c r="H2686" s="48"/>
      <c r="I2686" s="48"/>
      <c r="J2686" s="48"/>
      <c r="K2686" s="48"/>
      <c r="L2686" s="48"/>
      <c r="M2686" s="48"/>
      <c r="N2686" s="48"/>
      <c r="O2686" s="48"/>
      <c r="P2686" s="48"/>
      <c r="Q2686" s="48"/>
      <c r="R2686" s="48"/>
      <c r="S2686" s="48"/>
      <c r="T2686" s="48"/>
      <c r="U2686" s="48"/>
      <c r="V2686" s="48"/>
      <c r="W2686" s="48"/>
      <c r="X2686" s="48"/>
      <c r="Y2686" s="48"/>
      <c r="Z2686" s="48"/>
      <c r="AA2686" s="48"/>
      <c r="AB2686" s="48"/>
      <c r="AC2686" s="48"/>
    </row>
    <row r="2687" spans="1:29">
      <c r="A2687" s="48"/>
      <c r="B2687" s="48"/>
      <c r="C2687" s="48"/>
      <c r="D2687" s="48"/>
      <c r="E2687" s="48"/>
      <c r="F2687" s="48"/>
      <c r="G2687" s="48"/>
      <c r="H2687" s="48"/>
      <c r="I2687" s="48"/>
      <c r="J2687" s="48"/>
      <c r="K2687" s="48"/>
      <c r="L2687" s="48"/>
      <c r="M2687" s="48"/>
      <c r="N2687" s="48"/>
      <c r="O2687" s="48"/>
      <c r="P2687" s="48"/>
      <c r="Q2687" s="48"/>
      <c r="R2687" s="48"/>
      <c r="S2687" s="48"/>
      <c r="T2687" s="48"/>
      <c r="U2687" s="48"/>
      <c r="V2687" s="48"/>
      <c r="W2687" s="48"/>
      <c r="X2687" s="48"/>
      <c r="Y2687" s="48"/>
      <c r="Z2687" s="48"/>
      <c r="AA2687" s="48"/>
      <c r="AB2687" s="48"/>
      <c r="AC2687" s="48"/>
    </row>
    <row r="2688" spans="1:29">
      <c r="A2688" s="48"/>
      <c r="B2688" s="48"/>
      <c r="C2688" s="48"/>
      <c r="D2688" s="48"/>
      <c r="E2688" s="48"/>
      <c r="F2688" s="48"/>
      <c r="G2688" s="48"/>
      <c r="H2688" s="48"/>
      <c r="I2688" s="48"/>
      <c r="J2688" s="48"/>
      <c r="K2688" s="48"/>
      <c r="L2688" s="48"/>
      <c r="M2688" s="48"/>
      <c r="N2688" s="48"/>
      <c r="O2688" s="48"/>
      <c r="P2688" s="48"/>
      <c r="Q2688" s="48"/>
      <c r="R2688" s="48"/>
      <c r="S2688" s="48"/>
      <c r="T2688" s="48"/>
      <c r="U2688" s="48"/>
      <c r="V2688" s="48"/>
      <c r="W2688" s="48"/>
      <c r="X2688" s="48"/>
      <c r="Y2688" s="48"/>
      <c r="Z2688" s="48"/>
      <c r="AA2688" s="48"/>
      <c r="AB2688" s="48"/>
      <c r="AC2688" s="48"/>
    </row>
    <row r="2689" spans="1:29">
      <c r="A2689" s="48"/>
      <c r="B2689" s="48"/>
      <c r="C2689" s="48"/>
      <c r="D2689" s="48"/>
      <c r="E2689" s="48"/>
      <c r="F2689" s="48"/>
      <c r="G2689" s="48"/>
      <c r="H2689" s="48"/>
      <c r="I2689" s="48"/>
      <c r="J2689" s="48"/>
      <c r="K2689" s="48"/>
      <c r="L2689" s="48"/>
      <c r="M2689" s="48"/>
      <c r="N2689" s="48"/>
      <c r="O2689" s="48"/>
      <c r="P2689" s="48"/>
      <c r="Q2689" s="48"/>
      <c r="R2689" s="48"/>
      <c r="S2689" s="48"/>
      <c r="T2689" s="48"/>
      <c r="U2689" s="48"/>
      <c r="V2689" s="48"/>
      <c r="W2689" s="48"/>
      <c r="X2689" s="48"/>
      <c r="Y2689" s="48"/>
      <c r="Z2689" s="48"/>
      <c r="AA2689" s="48"/>
      <c r="AB2689" s="48"/>
      <c r="AC2689" s="48"/>
    </row>
    <row r="2690" spans="1:29">
      <c r="A2690" s="48"/>
      <c r="B2690" s="48"/>
      <c r="C2690" s="48"/>
      <c r="D2690" s="48"/>
      <c r="E2690" s="48"/>
      <c r="F2690" s="48"/>
      <c r="G2690" s="48"/>
      <c r="H2690" s="48"/>
      <c r="I2690" s="48"/>
      <c r="J2690" s="48"/>
      <c r="K2690" s="48"/>
      <c r="L2690" s="48"/>
      <c r="M2690" s="48"/>
      <c r="N2690" s="48"/>
      <c r="O2690" s="48"/>
      <c r="P2690" s="48"/>
      <c r="Q2690" s="48"/>
      <c r="R2690" s="48"/>
      <c r="S2690" s="48"/>
      <c r="T2690" s="48"/>
      <c r="U2690" s="48"/>
      <c r="V2690" s="48"/>
      <c r="W2690" s="48"/>
      <c r="X2690" s="48"/>
      <c r="Y2690" s="48"/>
      <c r="Z2690" s="48"/>
      <c r="AA2690" s="48"/>
      <c r="AB2690" s="48"/>
      <c r="AC2690" s="48"/>
    </row>
    <row r="2691" spans="1:29">
      <c r="A2691" s="48"/>
      <c r="B2691" s="48"/>
      <c r="C2691" s="48"/>
      <c r="D2691" s="48"/>
      <c r="E2691" s="48"/>
      <c r="F2691" s="48"/>
      <c r="G2691" s="48"/>
      <c r="H2691" s="48"/>
      <c r="I2691" s="48"/>
      <c r="J2691" s="48"/>
      <c r="K2691" s="48"/>
      <c r="L2691" s="48"/>
      <c r="M2691" s="48"/>
      <c r="N2691" s="48"/>
      <c r="O2691" s="48"/>
      <c r="P2691" s="48"/>
      <c r="Q2691" s="48"/>
      <c r="R2691" s="48"/>
      <c r="S2691" s="48"/>
      <c r="T2691" s="48"/>
      <c r="U2691" s="48"/>
      <c r="V2691" s="48"/>
      <c r="W2691" s="48"/>
      <c r="X2691" s="48"/>
      <c r="Y2691" s="48"/>
      <c r="Z2691" s="48"/>
      <c r="AA2691" s="48"/>
      <c r="AB2691" s="48"/>
      <c r="AC2691" s="48"/>
    </row>
    <row r="2692" spans="1:29">
      <c r="A2692" s="48"/>
      <c r="B2692" s="48"/>
      <c r="C2692" s="48"/>
      <c r="D2692" s="48"/>
      <c r="E2692" s="48"/>
      <c r="F2692" s="48"/>
      <c r="G2692" s="48"/>
      <c r="H2692" s="48"/>
      <c r="I2692" s="48"/>
      <c r="J2692" s="48"/>
      <c r="K2692" s="48"/>
      <c r="L2692" s="48"/>
      <c r="M2692" s="48"/>
      <c r="N2692" s="48"/>
      <c r="O2692" s="48"/>
      <c r="P2692" s="48"/>
      <c r="Q2692" s="48"/>
      <c r="R2692" s="48"/>
      <c r="S2692" s="48"/>
      <c r="T2692" s="48"/>
      <c r="U2692" s="48"/>
      <c r="V2692" s="48"/>
      <c r="W2692" s="48"/>
      <c r="X2692" s="48"/>
      <c r="Y2692" s="48"/>
      <c r="Z2692" s="48"/>
      <c r="AA2692" s="48"/>
      <c r="AB2692" s="48"/>
      <c r="AC2692" s="48"/>
    </row>
    <row r="2693" spans="1:29">
      <c r="A2693" s="48"/>
      <c r="B2693" s="48"/>
      <c r="C2693" s="48"/>
      <c r="D2693" s="48"/>
      <c r="E2693" s="48"/>
      <c r="F2693" s="48"/>
      <c r="G2693" s="48"/>
      <c r="H2693" s="48"/>
      <c r="I2693" s="48"/>
      <c r="J2693" s="48"/>
      <c r="K2693" s="48"/>
      <c r="L2693" s="48"/>
      <c r="M2693" s="48"/>
      <c r="N2693" s="48"/>
      <c r="O2693" s="48"/>
      <c r="P2693" s="48"/>
      <c r="Q2693" s="48"/>
      <c r="R2693" s="48"/>
      <c r="S2693" s="48"/>
      <c r="T2693" s="48"/>
      <c r="U2693" s="48"/>
      <c r="V2693" s="48"/>
      <c r="W2693" s="48"/>
      <c r="X2693" s="48"/>
      <c r="Y2693" s="48"/>
      <c r="Z2693" s="48"/>
      <c r="AA2693" s="48"/>
      <c r="AB2693" s="48"/>
      <c r="AC2693" s="48"/>
    </row>
    <row r="2694" spans="1:29">
      <c r="A2694" s="48"/>
      <c r="B2694" s="48"/>
      <c r="C2694" s="48"/>
      <c r="D2694" s="48"/>
      <c r="E2694" s="48"/>
      <c r="F2694" s="48"/>
      <c r="G2694" s="48"/>
      <c r="H2694" s="48"/>
      <c r="I2694" s="48"/>
      <c r="J2694" s="48"/>
      <c r="K2694" s="48"/>
      <c r="L2694" s="48"/>
      <c r="M2694" s="48"/>
      <c r="N2694" s="48"/>
      <c r="O2694" s="48"/>
      <c r="P2694" s="48"/>
      <c r="Q2694" s="48"/>
      <c r="R2694" s="48"/>
      <c r="S2694" s="48"/>
      <c r="T2694" s="48"/>
      <c r="U2694" s="48"/>
      <c r="V2694" s="48"/>
      <c r="W2694" s="48"/>
      <c r="X2694" s="48"/>
      <c r="Y2694" s="48"/>
      <c r="Z2694" s="48"/>
      <c r="AA2694" s="48"/>
      <c r="AB2694" s="48"/>
      <c r="AC2694" s="48"/>
    </row>
    <row r="2695" spans="1:29">
      <c r="A2695" s="48"/>
      <c r="B2695" s="48"/>
      <c r="C2695" s="48"/>
      <c r="D2695" s="48"/>
      <c r="E2695" s="48"/>
      <c r="F2695" s="48"/>
      <c r="G2695" s="48"/>
      <c r="H2695" s="48"/>
      <c r="I2695" s="48"/>
      <c r="J2695" s="48"/>
      <c r="K2695" s="48"/>
      <c r="L2695" s="48"/>
      <c r="M2695" s="48"/>
      <c r="N2695" s="48"/>
      <c r="O2695" s="48"/>
      <c r="P2695" s="48"/>
      <c r="Q2695" s="48"/>
      <c r="R2695" s="48"/>
      <c r="S2695" s="48"/>
      <c r="T2695" s="48"/>
      <c r="U2695" s="48"/>
      <c r="V2695" s="48"/>
      <c r="W2695" s="48"/>
      <c r="X2695" s="48"/>
      <c r="Y2695" s="48"/>
      <c r="Z2695" s="48"/>
      <c r="AA2695" s="48"/>
      <c r="AB2695" s="48"/>
      <c r="AC2695" s="48"/>
    </row>
    <row r="2696" spans="1:29">
      <c r="A2696" s="48"/>
      <c r="B2696" s="48"/>
      <c r="C2696" s="48"/>
      <c r="D2696" s="48"/>
      <c r="E2696" s="48"/>
      <c r="F2696" s="48"/>
      <c r="G2696" s="48"/>
      <c r="H2696" s="48"/>
      <c r="I2696" s="48"/>
      <c r="J2696" s="48"/>
      <c r="K2696" s="48"/>
      <c r="L2696" s="48"/>
      <c r="M2696" s="48"/>
      <c r="N2696" s="48"/>
      <c r="O2696" s="48"/>
      <c r="P2696" s="48"/>
      <c r="Q2696" s="48"/>
      <c r="R2696" s="48"/>
      <c r="S2696" s="48"/>
      <c r="T2696" s="48"/>
      <c r="U2696" s="48"/>
      <c r="V2696" s="48"/>
      <c r="W2696" s="48"/>
      <c r="X2696" s="48"/>
      <c r="Y2696" s="48"/>
      <c r="Z2696" s="48"/>
      <c r="AA2696" s="48"/>
      <c r="AB2696" s="48"/>
      <c r="AC2696" s="48"/>
    </row>
    <row r="2697" spans="1:29">
      <c r="A2697" s="48"/>
      <c r="B2697" s="48"/>
      <c r="C2697" s="48"/>
      <c r="D2697" s="48"/>
      <c r="E2697" s="48"/>
      <c r="F2697" s="48"/>
      <c r="G2697" s="48"/>
      <c r="H2697" s="48"/>
      <c r="I2697" s="48"/>
      <c r="J2697" s="48"/>
      <c r="K2697" s="48"/>
      <c r="L2697" s="48"/>
      <c r="M2697" s="48"/>
      <c r="N2697" s="48"/>
      <c r="O2697" s="48"/>
      <c r="P2697" s="48"/>
      <c r="Q2697" s="48"/>
      <c r="R2697" s="48"/>
      <c r="S2697" s="48"/>
      <c r="T2697" s="48"/>
      <c r="U2697" s="48"/>
      <c r="V2697" s="48"/>
      <c r="W2697" s="48"/>
      <c r="X2697" s="48"/>
      <c r="Y2697" s="48"/>
      <c r="Z2697" s="48"/>
      <c r="AA2697" s="48"/>
      <c r="AB2697" s="48"/>
      <c r="AC2697" s="48"/>
    </row>
    <row r="2698" spans="1:29">
      <c r="A2698" s="48"/>
      <c r="B2698" s="48"/>
      <c r="C2698" s="48"/>
      <c r="D2698" s="48"/>
      <c r="E2698" s="48"/>
      <c r="F2698" s="48"/>
      <c r="G2698" s="48"/>
      <c r="H2698" s="48"/>
      <c r="I2698" s="48"/>
      <c r="J2698" s="48"/>
      <c r="K2698" s="48"/>
      <c r="L2698" s="48"/>
      <c r="M2698" s="48"/>
      <c r="N2698" s="48"/>
      <c r="O2698" s="48"/>
      <c r="P2698" s="48"/>
      <c r="Q2698" s="48"/>
      <c r="R2698" s="48"/>
      <c r="S2698" s="48"/>
      <c r="T2698" s="48"/>
      <c r="U2698" s="48"/>
      <c r="V2698" s="48"/>
      <c r="W2698" s="48"/>
      <c r="X2698" s="48"/>
      <c r="Y2698" s="48"/>
      <c r="Z2698" s="48"/>
      <c r="AA2698" s="48"/>
      <c r="AB2698" s="48"/>
      <c r="AC2698" s="48"/>
    </row>
    <row r="2699" spans="1:29">
      <c r="A2699" s="48"/>
      <c r="B2699" s="48"/>
      <c r="C2699" s="48"/>
      <c r="D2699" s="48"/>
      <c r="E2699" s="48"/>
      <c r="F2699" s="48"/>
      <c r="G2699" s="48"/>
      <c r="H2699" s="48"/>
      <c r="I2699" s="48"/>
      <c r="J2699" s="48"/>
      <c r="K2699" s="48"/>
      <c r="L2699" s="48"/>
      <c r="M2699" s="48"/>
      <c r="N2699" s="48"/>
      <c r="O2699" s="48"/>
      <c r="P2699" s="48"/>
      <c r="Q2699" s="48"/>
      <c r="R2699" s="48"/>
      <c r="S2699" s="48"/>
      <c r="T2699" s="48"/>
      <c r="U2699" s="48"/>
      <c r="V2699" s="48"/>
      <c r="W2699" s="48"/>
      <c r="X2699" s="48"/>
      <c r="Y2699" s="48"/>
      <c r="Z2699" s="48"/>
      <c r="AA2699" s="48"/>
      <c r="AB2699" s="48"/>
      <c r="AC2699" s="48"/>
    </row>
    <row r="2700" spans="1:29">
      <c r="A2700" s="48"/>
      <c r="B2700" s="48"/>
      <c r="C2700" s="48"/>
      <c r="D2700" s="48"/>
      <c r="E2700" s="48"/>
      <c r="F2700" s="48"/>
      <c r="G2700" s="48"/>
      <c r="H2700" s="48"/>
      <c r="I2700" s="48"/>
      <c r="J2700" s="48"/>
      <c r="K2700" s="48"/>
      <c r="L2700" s="48"/>
      <c r="M2700" s="48"/>
      <c r="N2700" s="48"/>
      <c r="O2700" s="48"/>
      <c r="P2700" s="48"/>
      <c r="Q2700" s="48"/>
      <c r="R2700" s="48"/>
      <c r="S2700" s="48"/>
      <c r="T2700" s="48"/>
      <c r="U2700" s="48"/>
      <c r="V2700" s="48"/>
      <c r="W2700" s="48"/>
      <c r="X2700" s="48"/>
      <c r="Y2700" s="48"/>
      <c r="Z2700" s="48"/>
      <c r="AA2700" s="48"/>
      <c r="AB2700" s="48"/>
      <c r="AC2700" s="48"/>
    </row>
    <row r="2701" spans="1:29">
      <c r="A2701" s="48"/>
      <c r="B2701" s="48"/>
      <c r="C2701" s="48"/>
      <c r="D2701" s="48"/>
      <c r="E2701" s="48"/>
      <c r="F2701" s="48"/>
      <c r="G2701" s="48"/>
      <c r="H2701" s="48"/>
      <c r="I2701" s="48"/>
      <c r="J2701" s="48"/>
      <c r="K2701" s="48"/>
      <c r="L2701" s="48"/>
      <c r="M2701" s="48"/>
      <c r="N2701" s="48"/>
      <c r="O2701" s="48"/>
      <c r="P2701" s="48"/>
      <c r="Q2701" s="48"/>
      <c r="R2701" s="48"/>
      <c r="S2701" s="48"/>
      <c r="T2701" s="48"/>
      <c r="U2701" s="48"/>
      <c r="V2701" s="48"/>
      <c r="W2701" s="48"/>
      <c r="X2701" s="48"/>
      <c r="Y2701" s="48"/>
      <c r="Z2701" s="48"/>
      <c r="AA2701" s="48"/>
      <c r="AB2701" s="48"/>
      <c r="AC2701" s="48"/>
    </row>
    <row r="2702" spans="1:29">
      <c r="A2702" s="48"/>
      <c r="B2702" s="48"/>
      <c r="C2702" s="48"/>
      <c r="D2702" s="48"/>
      <c r="E2702" s="48"/>
      <c r="F2702" s="48"/>
      <c r="G2702" s="48"/>
      <c r="H2702" s="48"/>
      <c r="I2702" s="48"/>
      <c r="J2702" s="48"/>
      <c r="K2702" s="48"/>
      <c r="L2702" s="48"/>
      <c r="M2702" s="48"/>
      <c r="N2702" s="48"/>
      <c r="O2702" s="48"/>
      <c r="P2702" s="48"/>
      <c r="Q2702" s="48"/>
      <c r="R2702" s="48"/>
      <c r="S2702" s="48"/>
      <c r="T2702" s="48"/>
      <c r="U2702" s="48"/>
      <c r="V2702" s="48"/>
      <c r="W2702" s="48"/>
      <c r="X2702" s="48"/>
      <c r="Y2702" s="48"/>
      <c r="Z2702" s="48"/>
      <c r="AA2702" s="48"/>
      <c r="AB2702" s="48"/>
      <c r="AC2702" s="48"/>
    </row>
    <row r="2703" spans="1:29">
      <c r="A2703" s="48"/>
      <c r="B2703" s="48"/>
      <c r="C2703" s="48"/>
      <c r="D2703" s="48"/>
      <c r="E2703" s="48"/>
      <c r="F2703" s="48"/>
      <c r="G2703" s="48"/>
      <c r="H2703" s="48"/>
      <c r="I2703" s="48"/>
      <c r="J2703" s="48"/>
      <c r="K2703" s="48"/>
      <c r="L2703" s="48"/>
      <c r="M2703" s="48"/>
      <c r="N2703" s="48"/>
      <c r="O2703" s="48"/>
      <c r="P2703" s="48"/>
      <c r="Q2703" s="48"/>
      <c r="R2703" s="48"/>
      <c r="S2703" s="48"/>
      <c r="T2703" s="48"/>
      <c r="U2703" s="48"/>
      <c r="V2703" s="48"/>
      <c r="W2703" s="48"/>
      <c r="X2703" s="48"/>
      <c r="Y2703" s="48"/>
      <c r="Z2703" s="48"/>
      <c r="AA2703" s="48"/>
      <c r="AB2703" s="48"/>
      <c r="AC2703" s="48"/>
    </row>
    <row r="2704" spans="1:29">
      <c r="A2704" s="48"/>
      <c r="B2704" s="48"/>
      <c r="C2704" s="48"/>
      <c r="D2704" s="48"/>
      <c r="E2704" s="48"/>
      <c r="F2704" s="48"/>
      <c r="G2704" s="48"/>
      <c r="H2704" s="48"/>
      <c r="I2704" s="48"/>
      <c r="J2704" s="48"/>
      <c r="K2704" s="48"/>
      <c r="L2704" s="48"/>
      <c r="M2704" s="48"/>
      <c r="N2704" s="48"/>
      <c r="O2704" s="48"/>
      <c r="P2704" s="48"/>
      <c r="Q2704" s="48"/>
      <c r="R2704" s="48"/>
      <c r="S2704" s="48"/>
      <c r="T2704" s="48"/>
      <c r="U2704" s="48"/>
      <c r="V2704" s="48"/>
      <c r="W2704" s="48"/>
      <c r="X2704" s="48"/>
      <c r="Y2704" s="48"/>
      <c r="Z2704" s="48"/>
      <c r="AA2704" s="48"/>
      <c r="AB2704" s="48"/>
      <c r="AC2704" s="48"/>
    </row>
    <row r="2705" spans="1:29">
      <c r="A2705" s="48"/>
      <c r="B2705" s="48"/>
      <c r="C2705" s="48"/>
      <c r="D2705" s="48"/>
      <c r="E2705" s="48"/>
      <c r="F2705" s="48"/>
      <c r="G2705" s="48"/>
      <c r="H2705" s="48"/>
      <c r="I2705" s="48"/>
      <c r="J2705" s="48"/>
      <c r="K2705" s="48"/>
      <c r="L2705" s="48"/>
      <c r="M2705" s="48"/>
      <c r="N2705" s="48"/>
      <c r="O2705" s="48"/>
      <c r="P2705" s="48"/>
      <c r="Q2705" s="48"/>
      <c r="R2705" s="48"/>
      <c r="S2705" s="48"/>
      <c r="T2705" s="48"/>
      <c r="U2705" s="48"/>
      <c r="V2705" s="48"/>
      <c r="W2705" s="48"/>
      <c r="X2705" s="48"/>
      <c r="Y2705" s="48"/>
      <c r="Z2705" s="48"/>
      <c r="AA2705" s="48"/>
      <c r="AB2705" s="48"/>
      <c r="AC2705" s="48"/>
    </row>
    <row r="2706" spans="1:29">
      <c r="A2706" s="48"/>
      <c r="B2706" s="48"/>
      <c r="C2706" s="48"/>
      <c r="D2706" s="48"/>
      <c r="E2706" s="48"/>
      <c r="F2706" s="48"/>
      <c r="G2706" s="48"/>
      <c r="H2706" s="48"/>
      <c r="I2706" s="48"/>
      <c r="J2706" s="48"/>
      <c r="K2706" s="48"/>
      <c r="L2706" s="48"/>
      <c r="M2706" s="48"/>
      <c r="N2706" s="48"/>
      <c r="O2706" s="48"/>
      <c r="P2706" s="48"/>
      <c r="Q2706" s="48"/>
      <c r="R2706" s="48"/>
      <c r="S2706" s="48"/>
      <c r="T2706" s="48"/>
      <c r="U2706" s="48"/>
      <c r="V2706" s="48"/>
      <c r="W2706" s="48"/>
      <c r="X2706" s="48"/>
      <c r="Y2706" s="48"/>
      <c r="Z2706" s="48"/>
      <c r="AA2706" s="48"/>
      <c r="AB2706" s="48"/>
      <c r="AC2706" s="48"/>
    </row>
    <row r="2707" spans="1:29">
      <c r="A2707" s="48"/>
      <c r="B2707" s="48"/>
      <c r="C2707" s="48"/>
      <c r="D2707" s="48"/>
      <c r="E2707" s="48"/>
      <c r="F2707" s="48"/>
      <c r="G2707" s="48"/>
      <c r="H2707" s="48"/>
      <c r="I2707" s="48"/>
      <c r="J2707" s="48"/>
      <c r="K2707" s="48"/>
      <c r="L2707" s="48"/>
      <c r="M2707" s="48"/>
      <c r="N2707" s="48"/>
      <c r="O2707" s="48"/>
      <c r="P2707" s="48"/>
      <c r="Q2707" s="48"/>
      <c r="R2707" s="48"/>
      <c r="S2707" s="48"/>
      <c r="T2707" s="48"/>
      <c r="U2707" s="48"/>
      <c r="V2707" s="48"/>
      <c r="W2707" s="48"/>
      <c r="X2707" s="48"/>
      <c r="Y2707" s="48"/>
      <c r="Z2707" s="48"/>
      <c r="AA2707" s="48"/>
      <c r="AB2707" s="48"/>
      <c r="AC2707" s="48"/>
    </row>
    <row r="2708" spans="1:29">
      <c r="A2708" s="48"/>
      <c r="B2708" s="48"/>
      <c r="C2708" s="48"/>
      <c r="D2708" s="48"/>
      <c r="E2708" s="48"/>
      <c r="F2708" s="48"/>
      <c r="G2708" s="48"/>
      <c r="H2708" s="48"/>
      <c r="I2708" s="48"/>
      <c r="J2708" s="48"/>
      <c r="K2708" s="48"/>
      <c r="L2708" s="48"/>
      <c r="M2708" s="48"/>
      <c r="N2708" s="48"/>
      <c r="O2708" s="48"/>
      <c r="P2708" s="48"/>
      <c r="Q2708" s="48"/>
      <c r="R2708" s="48"/>
      <c r="S2708" s="48"/>
      <c r="T2708" s="48"/>
      <c r="U2708" s="48"/>
      <c r="V2708" s="48"/>
      <c r="W2708" s="48"/>
      <c r="X2708" s="48"/>
      <c r="Y2708" s="48"/>
      <c r="Z2708" s="48"/>
      <c r="AA2708" s="48"/>
      <c r="AB2708" s="48"/>
      <c r="AC2708" s="48"/>
    </row>
    <row r="2709" spans="1:29">
      <c r="A2709" s="48"/>
      <c r="B2709" s="48"/>
      <c r="C2709" s="48"/>
      <c r="D2709" s="48"/>
      <c r="E2709" s="48"/>
      <c r="F2709" s="48"/>
      <c r="G2709" s="48"/>
      <c r="H2709" s="48"/>
      <c r="I2709" s="48"/>
      <c r="J2709" s="48"/>
      <c r="K2709" s="48"/>
      <c r="L2709" s="48"/>
      <c r="M2709" s="48"/>
      <c r="N2709" s="48"/>
      <c r="O2709" s="48"/>
      <c r="P2709" s="48"/>
      <c r="Q2709" s="48"/>
      <c r="R2709" s="48"/>
      <c r="S2709" s="48"/>
      <c r="T2709" s="48"/>
      <c r="U2709" s="48"/>
      <c r="V2709" s="48"/>
      <c r="W2709" s="48"/>
      <c r="X2709" s="48"/>
      <c r="Y2709" s="48"/>
      <c r="Z2709" s="48"/>
      <c r="AA2709" s="48"/>
      <c r="AB2709" s="48"/>
      <c r="AC2709" s="48"/>
    </row>
    <row r="2710" spans="1:29">
      <c r="A2710" s="48"/>
      <c r="B2710" s="48"/>
      <c r="C2710" s="48"/>
      <c r="D2710" s="48"/>
      <c r="E2710" s="48"/>
      <c r="F2710" s="48"/>
      <c r="G2710" s="48"/>
      <c r="H2710" s="48"/>
      <c r="I2710" s="48"/>
      <c r="J2710" s="48"/>
      <c r="K2710" s="48"/>
      <c r="L2710" s="48"/>
      <c r="M2710" s="48"/>
      <c r="N2710" s="48"/>
      <c r="O2710" s="48"/>
      <c r="P2710" s="48"/>
      <c r="Q2710" s="48"/>
      <c r="R2710" s="48"/>
      <c r="S2710" s="48"/>
      <c r="T2710" s="48"/>
      <c r="U2710" s="48"/>
      <c r="V2710" s="48"/>
      <c r="W2710" s="48"/>
      <c r="X2710" s="48"/>
      <c r="Y2710" s="48"/>
      <c r="Z2710" s="48"/>
      <c r="AA2710" s="48"/>
      <c r="AB2710" s="48"/>
      <c r="AC2710" s="48"/>
    </row>
    <row r="2711" spans="1:29">
      <c r="A2711" s="48"/>
      <c r="B2711" s="48"/>
      <c r="C2711" s="48"/>
      <c r="D2711" s="48"/>
      <c r="E2711" s="48"/>
      <c r="F2711" s="48"/>
      <c r="G2711" s="48"/>
      <c r="H2711" s="48"/>
      <c r="I2711" s="48"/>
      <c r="J2711" s="48"/>
      <c r="K2711" s="48"/>
      <c r="L2711" s="48"/>
      <c r="M2711" s="48"/>
      <c r="N2711" s="48"/>
      <c r="O2711" s="48"/>
      <c r="P2711" s="48"/>
      <c r="Q2711" s="48"/>
      <c r="R2711" s="48"/>
      <c r="S2711" s="48"/>
      <c r="T2711" s="48"/>
      <c r="U2711" s="48"/>
      <c r="V2711" s="48"/>
      <c r="W2711" s="48"/>
      <c r="X2711" s="48"/>
      <c r="Y2711" s="48"/>
      <c r="Z2711" s="48"/>
      <c r="AA2711" s="48"/>
      <c r="AB2711" s="48"/>
      <c r="AC2711" s="48"/>
    </row>
    <row r="2712" spans="1:29">
      <c r="A2712" s="48"/>
      <c r="B2712" s="48"/>
      <c r="C2712" s="48"/>
      <c r="D2712" s="48"/>
      <c r="E2712" s="48"/>
      <c r="F2712" s="48"/>
      <c r="G2712" s="48"/>
      <c r="H2712" s="48"/>
      <c r="I2712" s="48"/>
      <c r="J2712" s="48"/>
      <c r="K2712" s="48"/>
      <c r="L2712" s="48"/>
      <c r="M2712" s="48"/>
      <c r="N2712" s="48"/>
      <c r="O2712" s="48"/>
      <c r="P2712" s="48"/>
      <c r="Q2712" s="48"/>
      <c r="R2712" s="48"/>
      <c r="S2712" s="48"/>
      <c r="T2712" s="48"/>
      <c r="U2712" s="48"/>
      <c r="V2712" s="48"/>
      <c r="W2712" s="48"/>
      <c r="X2712" s="48"/>
      <c r="Y2712" s="48"/>
      <c r="Z2712" s="48"/>
      <c r="AA2712" s="48"/>
      <c r="AB2712" s="48"/>
      <c r="AC2712" s="48"/>
    </row>
    <row r="2713" spans="1:29">
      <c r="A2713" s="48"/>
      <c r="B2713" s="48"/>
      <c r="C2713" s="48"/>
      <c r="D2713" s="48"/>
      <c r="E2713" s="48"/>
      <c r="F2713" s="48"/>
      <c r="G2713" s="48"/>
      <c r="H2713" s="48"/>
      <c r="I2713" s="48"/>
      <c r="J2713" s="48"/>
      <c r="K2713" s="48"/>
      <c r="L2713" s="48"/>
      <c r="M2713" s="48"/>
      <c r="N2713" s="48"/>
      <c r="O2713" s="48"/>
      <c r="P2713" s="48"/>
      <c r="Q2713" s="48"/>
      <c r="R2713" s="48"/>
      <c r="S2713" s="48"/>
      <c r="T2713" s="48"/>
      <c r="U2713" s="48"/>
      <c r="V2713" s="48"/>
      <c r="W2713" s="48"/>
      <c r="X2713" s="48"/>
      <c r="Y2713" s="48"/>
      <c r="Z2713" s="48"/>
      <c r="AA2713" s="48"/>
      <c r="AB2713" s="48"/>
      <c r="AC2713" s="48"/>
    </row>
    <row r="2714" spans="1:29">
      <c r="A2714" s="48"/>
      <c r="B2714" s="48"/>
      <c r="C2714" s="48"/>
      <c r="D2714" s="48"/>
      <c r="E2714" s="48"/>
      <c r="F2714" s="48"/>
      <c r="G2714" s="48"/>
      <c r="H2714" s="48"/>
      <c r="I2714" s="48"/>
      <c r="J2714" s="48"/>
      <c r="K2714" s="48"/>
      <c r="L2714" s="48"/>
      <c r="M2714" s="48"/>
      <c r="N2714" s="48"/>
      <c r="O2714" s="48"/>
      <c r="P2714" s="48"/>
      <c r="Q2714" s="48"/>
      <c r="R2714" s="48"/>
      <c r="S2714" s="48"/>
      <c r="T2714" s="48"/>
      <c r="U2714" s="48"/>
      <c r="V2714" s="48"/>
      <c r="W2714" s="48"/>
      <c r="X2714" s="48"/>
      <c r="Y2714" s="48"/>
      <c r="Z2714" s="48"/>
      <c r="AA2714" s="48"/>
      <c r="AB2714" s="48"/>
      <c r="AC2714" s="48"/>
    </row>
    <row r="2715" spans="1:29">
      <c r="A2715" s="48"/>
      <c r="B2715" s="48"/>
      <c r="C2715" s="48"/>
      <c r="D2715" s="48"/>
      <c r="E2715" s="48"/>
      <c r="F2715" s="48"/>
      <c r="G2715" s="48"/>
      <c r="H2715" s="48"/>
      <c r="I2715" s="48"/>
      <c r="J2715" s="48"/>
      <c r="K2715" s="48"/>
      <c r="L2715" s="48"/>
      <c r="M2715" s="48"/>
      <c r="N2715" s="48"/>
      <c r="O2715" s="48"/>
      <c r="P2715" s="48"/>
      <c r="Q2715" s="48"/>
      <c r="R2715" s="48"/>
      <c r="S2715" s="48"/>
      <c r="T2715" s="48"/>
      <c r="U2715" s="48"/>
      <c r="V2715" s="48"/>
      <c r="W2715" s="48"/>
      <c r="X2715" s="48"/>
      <c r="Y2715" s="48"/>
      <c r="Z2715" s="48"/>
      <c r="AA2715" s="48"/>
      <c r="AB2715" s="48"/>
      <c r="AC2715" s="48"/>
    </row>
    <row r="2716" spans="1:29">
      <c r="A2716" s="48"/>
      <c r="B2716" s="48"/>
      <c r="C2716" s="48"/>
      <c r="D2716" s="48"/>
      <c r="E2716" s="48"/>
      <c r="F2716" s="48"/>
      <c r="G2716" s="48"/>
      <c r="H2716" s="48"/>
      <c r="I2716" s="48"/>
      <c r="J2716" s="48"/>
      <c r="K2716" s="48"/>
      <c r="L2716" s="48"/>
      <c r="M2716" s="48"/>
      <c r="N2716" s="48"/>
      <c r="O2716" s="48"/>
      <c r="P2716" s="48"/>
      <c r="Q2716" s="48"/>
      <c r="R2716" s="48"/>
      <c r="S2716" s="48"/>
      <c r="T2716" s="48"/>
      <c r="U2716" s="48"/>
      <c r="V2716" s="48"/>
      <c r="W2716" s="48"/>
      <c r="X2716" s="48"/>
      <c r="Y2716" s="48"/>
      <c r="Z2716" s="48"/>
      <c r="AA2716" s="48"/>
      <c r="AB2716" s="48"/>
      <c r="AC2716" s="48"/>
    </row>
    <row r="2717" spans="1:29">
      <c r="A2717" s="48"/>
      <c r="B2717" s="48"/>
      <c r="C2717" s="48"/>
      <c r="D2717" s="48"/>
      <c r="E2717" s="48"/>
      <c r="F2717" s="48"/>
      <c r="G2717" s="48"/>
      <c r="H2717" s="48"/>
      <c r="I2717" s="48"/>
      <c r="J2717" s="48"/>
      <c r="K2717" s="48"/>
      <c r="L2717" s="48"/>
      <c r="M2717" s="48"/>
      <c r="N2717" s="48"/>
      <c r="O2717" s="48"/>
      <c r="P2717" s="48"/>
      <c r="Q2717" s="48"/>
      <c r="R2717" s="48"/>
      <c r="S2717" s="48"/>
      <c r="T2717" s="48"/>
      <c r="U2717" s="48"/>
      <c r="V2717" s="48"/>
      <c r="W2717" s="48"/>
      <c r="X2717" s="48"/>
      <c r="Y2717" s="48"/>
      <c r="Z2717" s="48"/>
      <c r="AA2717" s="48"/>
      <c r="AB2717" s="48"/>
      <c r="AC2717" s="48"/>
    </row>
    <row r="2718" spans="1:29">
      <c r="A2718" s="48"/>
      <c r="B2718" s="48"/>
      <c r="C2718" s="48"/>
      <c r="D2718" s="48"/>
      <c r="E2718" s="48"/>
      <c r="F2718" s="48"/>
      <c r="G2718" s="48"/>
      <c r="H2718" s="48"/>
      <c r="I2718" s="48"/>
      <c r="J2718" s="48"/>
      <c r="K2718" s="48"/>
      <c r="L2718" s="48"/>
      <c r="M2718" s="48"/>
      <c r="N2718" s="48"/>
      <c r="O2718" s="48"/>
      <c r="P2718" s="48"/>
      <c r="Q2718" s="48"/>
      <c r="R2718" s="48"/>
      <c r="S2718" s="48"/>
      <c r="T2718" s="48"/>
      <c r="U2718" s="48"/>
      <c r="V2718" s="48"/>
      <c r="W2718" s="48"/>
      <c r="X2718" s="48"/>
      <c r="Y2718" s="48"/>
      <c r="Z2718" s="48"/>
      <c r="AA2718" s="48"/>
      <c r="AB2718" s="48"/>
      <c r="AC2718" s="48"/>
    </row>
    <row r="2719" spans="1:29">
      <c r="A2719" s="48"/>
      <c r="B2719" s="48"/>
      <c r="C2719" s="48"/>
      <c r="D2719" s="48"/>
      <c r="E2719" s="48"/>
      <c r="F2719" s="48"/>
      <c r="G2719" s="48"/>
      <c r="H2719" s="48"/>
      <c r="I2719" s="48"/>
      <c r="J2719" s="48"/>
      <c r="K2719" s="48"/>
      <c r="L2719" s="48"/>
      <c r="M2719" s="48"/>
      <c r="N2719" s="48"/>
      <c r="O2719" s="48"/>
      <c r="P2719" s="48"/>
      <c r="Q2719" s="48"/>
      <c r="R2719" s="48"/>
      <c r="S2719" s="48"/>
      <c r="T2719" s="48"/>
      <c r="U2719" s="48"/>
      <c r="V2719" s="48"/>
      <c r="W2719" s="48"/>
      <c r="X2719" s="48"/>
      <c r="Y2719" s="48"/>
      <c r="Z2719" s="48"/>
      <c r="AA2719" s="48"/>
      <c r="AB2719" s="48"/>
      <c r="AC2719" s="48"/>
    </row>
    <row r="2720" spans="1:29">
      <c r="A2720" s="48"/>
      <c r="B2720" s="48"/>
      <c r="C2720" s="48"/>
      <c r="D2720" s="48"/>
      <c r="E2720" s="48"/>
      <c r="F2720" s="48"/>
      <c r="G2720" s="48"/>
      <c r="H2720" s="48"/>
      <c r="I2720" s="48"/>
      <c r="J2720" s="48"/>
      <c r="K2720" s="48"/>
      <c r="L2720" s="48"/>
      <c r="M2720" s="48"/>
      <c r="N2720" s="48"/>
      <c r="O2720" s="48"/>
      <c r="P2720" s="48"/>
      <c r="Q2720" s="48"/>
      <c r="R2720" s="48"/>
      <c r="S2720" s="48"/>
      <c r="T2720" s="48"/>
      <c r="U2720" s="48"/>
      <c r="V2720" s="48"/>
      <c r="W2720" s="48"/>
      <c r="X2720" s="48"/>
      <c r="Y2720" s="48"/>
      <c r="Z2720" s="48"/>
      <c r="AA2720" s="48"/>
      <c r="AB2720" s="48"/>
      <c r="AC2720" s="48"/>
    </row>
    <row r="2721" spans="1:29">
      <c r="A2721" s="48"/>
      <c r="B2721" s="48"/>
      <c r="C2721" s="48"/>
      <c r="D2721" s="48"/>
      <c r="E2721" s="48"/>
      <c r="F2721" s="48"/>
      <c r="G2721" s="48"/>
      <c r="H2721" s="48"/>
      <c r="I2721" s="48"/>
      <c r="J2721" s="48"/>
      <c r="K2721" s="48"/>
      <c r="L2721" s="48"/>
      <c r="M2721" s="48"/>
      <c r="N2721" s="48"/>
      <c r="O2721" s="48"/>
      <c r="P2721" s="48"/>
      <c r="Q2721" s="48"/>
      <c r="R2721" s="48"/>
      <c r="S2721" s="48"/>
      <c r="T2721" s="48"/>
      <c r="U2721" s="48"/>
      <c r="V2721" s="48"/>
      <c r="W2721" s="48"/>
      <c r="X2721" s="48"/>
      <c r="Y2721" s="48"/>
      <c r="Z2721" s="48"/>
      <c r="AA2721" s="48"/>
      <c r="AB2721" s="48"/>
      <c r="AC2721" s="48"/>
    </row>
    <row r="2722" spans="1:29">
      <c r="A2722" s="48"/>
      <c r="B2722" s="48"/>
      <c r="C2722" s="48"/>
      <c r="D2722" s="48"/>
      <c r="E2722" s="48"/>
      <c r="F2722" s="48"/>
      <c r="G2722" s="48"/>
      <c r="H2722" s="48"/>
      <c r="I2722" s="48"/>
      <c r="J2722" s="48"/>
      <c r="K2722" s="48"/>
      <c r="L2722" s="48"/>
      <c r="M2722" s="48"/>
      <c r="N2722" s="48"/>
      <c r="O2722" s="48"/>
      <c r="P2722" s="48"/>
      <c r="Q2722" s="48"/>
      <c r="R2722" s="48"/>
      <c r="S2722" s="48"/>
      <c r="T2722" s="48"/>
      <c r="U2722" s="48"/>
      <c r="V2722" s="48"/>
      <c r="W2722" s="48"/>
      <c r="X2722" s="48"/>
      <c r="Y2722" s="48"/>
      <c r="Z2722" s="48"/>
      <c r="AA2722" s="48"/>
      <c r="AB2722" s="48"/>
      <c r="AC2722" s="48"/>
    </row>
    <row r="2723" spans="1:29">
      <c r="A2723" s="48"/>
      <c r="B2723" s="48"/>
      <c r="C2723" s="48"/>
      <c r="D2723" s="48"/>
      <c r="E2723" s="48"/>
      <c r="F2723" s="48"/>
      <c r="G2723" s="48"/>
      <c r="H2723" s="48"/>
      <c r="I2723" s="48"/>
      <c r="J2723" s="48"/>
      <c r="K2723" s="48"/>
      <c r="L2723" s="48"/>
      <c r="M2723" s="48"/>
      <c r="N2723" s="48"/>
      <c r="O2723" s="48"/>
      <c r="P2723" s="48"/>
      <c r="Q2723" s="48"/>
      <c r="R2723" s="48"/>
      <c r="S2723" s="48"/>
      <c r="T2723" s="48"/>
      <c r="U2723" s="48"/>
      <c r="V2723" s="48"/>
      <c r="W2723" s="48"/>
      <c r="X2723" s="48"/>
      <c r="Y2723" s="48"/>
      <c r="Z2723" s="48"/>
      <c r="AA2723" s="48"/>
      <c r="AB2723" s="48"/>
      <c r="AC2723" s="48"/>
    </row>
    <row r="2724" spans="1:29">
      <c r="A2724" s="48"/>
      <c r="B2724" s="48"/>
      <c r="C2724" s="48"/>
      <c r="D2724" s="48"/>
      <c r="E2724" s="48"/>
      <c r="F2724" s="48"/>
      <c r="G2724" s="48"/>
      <c r="H2724" s="48"/>
      <c r="I2724" s="48"/>
      <c r="J2724" s="48"/>
      <c r="K2724" s="48"/>
      <c r="L2724" s="48"/>
      <c r="M2724" s="48"/>
      <c r="N2724" s="48"/>
      <c r="O2724" s="48"/>
      <c r="P2724" s="48"/>
      <c r="Q2724" s="48"/>
      <c r="R2724" s="48"/>
      <c r="S2724" s="48"/>
      <c r="T2724" s="48"/>
      <c r="U2724" s="48"/>
      <c r="V2724" s="48"/>
      <c r="W2724" s="48"/>
      <c r="X2724" s="48"/>
      <c r="Y2724" s="48"/>
      <c r="Z2724" s="48"/>
      <c r="AA2724" s="48"/>
      <c r="AB2724" s="48"/>
      <c r="AC2724" s="48"/>
    </row>
    <row r="2725" spans="1:29">
      <c r="A2725" s="48"/>
      <c r="B2725" s="48"/>
      <c r="C2725" s="48"/>
      <c r="D2725" s="48"/>
      <c r="E2725" s="48"/>
      <c r="F2725" s="48"/>
      <c r="G2725" s="48"/>
      <c r="H2725" s="48"/>
      <c r="I2725" s="48"/>
      <c r="J2725" s="48"/>
      <c r="K2725" s="48"/>
      <c r="L2725" s="48"/>
      <c r="M2725" s="48"/>
      <c r="N2725" s="48"/>
      <c r="O2725" s="48"/>
      <c r="P2725" s="48"/>
      <c r="Q2725" s="48"/>
      <c r="R2725" s="48"/>
      <c r="S2725" s="48"/>
      <c r="T2725" s="48"/>
      <c r="U2725" s="48"/>
      <c r="V2725" s="48"/>
      <c r="W2725" s="48"/>
      <c r="X2725" s="48"/>
      <c r="Y2725" s="48"/>
      <c r="Z2725" s="48"/>
      <c r="AA2725" s="48"/>
      <c r="AB2725" s="48"/>
      <c r="AC2725" s="48"/>
    </row>
    <row r="2726" spans="1:29">
      <c r="A2726" s="48"/>
      <c r="B2726" s="48"/>
      <c r="C2726" s="48"/>
      <c r="D2726" s="48"/>
      <c r="E2726" s="48"/>
      <c r="F2726" s="48"/>
      <c r="G2726" s="48"/>
      <c r="H2726" s="48"/>
      <c r="I2726" s="48"/>
      <c r="J2726" s="48"/>
      <c r="K2726" s="48"/>
      <c r="L2726" s="48"/>
      <c r="M2726" s="48"/>
      <c r="N2726" s="48"/>
      <c r="O2726" s="48"/>
      <c r="P2726" s="48"/>
      <c r="Q2726" s="48"/>
      <c r="R2726" s="48"/>
      <c r="S2726" s="48"/>
      <c r="T2726" s="48"/>
      <c r="U2726" s="48"/>
      <c r="V2726" s="48"/>
      <c r="W2726" s="48"/>
      <c r="X2726" s="48"/>
      <c r="Y2726" s="48"/>
      <c r="Z2726" s="48"/>
      <c r="AA2726" s="48"/>
      <c r="AB2726" s="48"/>
      <c r="AC2726" s="48"/>
    </row>
    <row r="2727" spans="1:29">
      <c r="A2727" s="48"/>
      <c r="B2727" s="48"/>
      <c r="C2727" s="48"/>
      <c r="D2727" s="48"/>
      <c r="E2727" s="48"/>
      <c r="F2727" s="48"/>
      <c r="G2727" s="48"/>
      <c r="H2727" s="48"/>
      <c r="I2727" s="48"/>
      <c r="J2727" s="48"/>
      <c r="K2727" s="48"/>
      <c r="L2727" s="48"/>
      <c r="M2727" s="48"/>
      <c r="N2727" s="48"/>
      <c r="O2727" s="48"/>
      <c r="P2727" s="48"/>
      <c r="Q2727" s="48"/>
      <c r="R2727" s="48"/>
      <c r="S2727" s="48"/>
      <c r="T2727" s="48"/>
      <c r="U2727" s="48"/>
      <c r="V2727" s="48"/>
      <c r="W2727" s="48"/>
      <c r="X2727" s="48"/>
      <c r="Y2727" s="48"/>
      <c r="Z2727" s="48"/>
      <c r="AA2727" s="48"/>
      <c r="AB2727" s="48"/>
      <c r="AC2727" s="48"/>
    </row>
    <row r="2728" spans="1:29">
      <c r="A2728" s="48"/>
      <c r="B2728" s="48"/>
      <c r="C2728" s="48"/>
      <c r="D2728" s="48"/>
      <c r="E2728" s="48"/>
      <c r="F2728" s="48"/>
      <c r="G2728" s="48"/>
      <c r="H2728" s="48"/>
      <c r="I2728" s="48"/>
      <c r="J2728" s="48"/>
      <c r="K2728" s="48"/>
      <c r="L2728" s="48"/>
      <c r="M2728" s="48"/>
      <c r="N2728" s="48"/>
      <c r="O2728" s="48"/>
      <c r="P2728" s="48"/>
      <c r="Q2728" s="48"/>
      <c r="R2728" s="48"/>
      <c r="S2728" s="48"/>
      <c r="T2728" s="48"/>
      <c r="U2728" s="48"/>
      <c r="V2728" s="48"/>
      <c r="W2728" s="48"/>
      <c r="X2728" s="48"/>
      <c r="Y2728" s="48"/>
      <c r="Z2728" s="48"/>
      <c r="AA2728" s="48"/>
      <c r="AB2728" s="48"/>
      <c r="AC2728" s="48"/>
    </row>
    <row r="2729" spans="1:29">
      <c r="A2729" s="48"/>
      <c r="B2729" s="48"/>
      <c r="C2729" s="48"/>
      <c r="D2729" s="48"/>
      <c r="E2729" s="48"/>
      <c r="F2729" s="48"/>
      <c r="G2729" s="48"/>
      <c r="H2729" s="48"/>
      <c r="I2729" s="48"/>
      <c r="J2729" s="48"/>
      <c r="K2729" s="48"/>
      <c r="L2729" s="48"/>
      <c r="M2729" s="48"/>
      <c r="N2729" s="48"/>
      <c r="O2729" s="48"/>
      <c r="P2729" s="48"/>
      <c r="Q2729" s="48"/>
      <c r="R2729" s="48"/>
      <c r="S2729" s="48"/>
      <c r="T2729" s="48"/>
      <c r="U2729" s="48"/>
      <c r="V2729" s="48"/>
      <c r="W2729" s="48"/>
      <c r="X2729" s="48"/>
      <c r="Y2729" s="48"/>
      <c r="Z2729" s="48"/>
      <c r="AA2729" s="48"/>
      <c r="AB2729" s="48"/>
      <c r="AC2729" s="48"/>
    </row>
    <row r="2730" spans="1:29">
      <c r="A2730" s="48"/>
      <c r="B2730" s="48"/>
      <c r="C2730" s="48"/>
      <c r="D2730" s="48"/>
      <c r="E2730" s="48"/>
      <c r="F2730" s="48"/>
      <c r="G2730" s="48"/>
      <c r="H2730" s="48"/>
      <c r="I2730" s="48"/>
      <c r="J2730" s="48"/>
      <c r="K2730" s="48"/>
      <c r="L2730" s="48"/>
      <c r="M2730" s="48"/>
      <c r="N2730" s="48"/>
      <c r="O2730" s="48"/>
      <c r="P2730" s="48"/>
      <c r="Q2730" s="48"/>
      <c r="R2730" s="48"/>
      <c r="S2730" s="48"/>
      <c r="T2730" s="48"/>
      <c r="U2730" s="48"/>
      <c r="V2730" s="48"/>
      <c r="W2730" s="48"/>
      <c r="X2730" s="48"/>
      <c r="Y2730" s="48"/>
      <c r="Z2730" s="48"/>
      <c r="AA2730" s="48"/>
      <c r="AB2730" s="48"/>
      <c r="AC2730" s="48"/>
    </row>
    <row r="2731" spans="1:29">
      <c r="A2731" s="48"/>
      <c r="B2731" s="48"/>
      <c r="C2731" s="48"/>
      <c r="D2731" s="48"/>
      <c r="E2731" s="48"/>
      <c r="F2731" s="48"/>
      <c r="G2731" s="48"/>
      <c r="H2731" s="48"/>
      <c r="I2731" s="48"/>
      <c r="J2731" s="48"/>
      <c r="K2731" s="48"/>
      <c r="L2731" s="48"/>
      <c r="M2731" s="48"/>
      <c r="N2731" s="48"/>
      <c r="O2731" s="48"/>
      <c r="P2731" s="48"/>
      <c r="Q2731" s="48"/>
      <c r="R2731" s="48"/>
      <c r="S2731" s="48"/>
      <c r="T2731" s="48"/>
      <c r="U2731" s="48"/>
      <c r="V2731" s="48"/>
      <c r="W2731" s="48"/>
      <c r="X2731" s="48"/>
      <c r="Y2731" s="48"/>
      <c r="Z2731" s="48"/>
      <c r="AA2731" s="48"/>
      <c r="AB2731" s="48"/>
      <c r="AC2731" s="48"/>
    </row>
    <row r="2732" spans="1:29">
      <c r="A2732" s="48"/>
      <c r="B2732" s="48"/>
      <c r="C2732" s="48"/>
      <c r="D2732" s="48"/>
      <c r="E2732" s="48"/>
      <c r="F2732" s="48"/>
      <c r="G2732" s="48"/>
      <c r="H2732" s="48"/>
      <c r="I2732" s="48"/>
      <c r="J2732" s="48"/>
      <c r="K2732" s="48"/>
      <c r="L2732" s="48"/>
      <c r="M2732" s="48"/>
      <c r="N2732" s="48"/>
      <c r="O2732" s="48"/>
      <c r="P2732" s="48"/>
      <c r="Q2732" s="48"/>
      <c r="R2732" s="48"/>
      <c r="S2732" s="48"/>
      <c r="T2732" s="48"/>
      <c r="U2732" s="48"/>
      <c r="V2732" s="48"/>
      <c r="W2732" s="48"/>
      <c r="X2732" s="48"/>
      <c r="Y2732" s="48"/>
      <c r="Z2732" s="48"/>
      <c r="AA2732" s="48"/>
      <c r="AB2732" s="48"/>
      <c r="AC2732" s="48"/>
    </row>
    <row r="2733" spans="1:29">
      <c r="A2733" s="48"/>
      <c r="B2733" s="48"/>
      <c r="C2733" s="48"/>
      <c r="D2733" s="48"/>
      <c r="E2733" s="48"/>
      <c r="F2733" s="48"/>
      <c r="G2733" s="48"/>
      <c r="H2733" s="48"/>
      <c r="I2733" s="48"/>
      <c r="J2733" s="48"/>
      <c r="K2733" s="48"/>
      <c r="L2733" s="48"/>
      <c r="M2733" s="48"/>
      <c r="N2733" s="48"/>
      <c r="O2733" s="48"/>
      <c r="P2733" s="48"/>
      <c r="Q2733" s="48"/>
      <c r="R2733" s="48"/>
      <c r="S2733" s="48"/>
      <c r="T2733" s="48"/>
      <c r="U2733" s="48"/>
      <c r="V2733" s="48"/>
      <c r="W2733" s="48"/>
      <c r="X2733" s="48"/>
      <c r="Y2733" s="48"/>
      <c r="Z2733" s="48"/>
      <c r="AA2733" s="48"/>
      <c r="AB2733" s="48"/>
      <c r="AC2733" s="48"/>
    </row>
    <row r="2734" spans="1:29">
      <c r="A2734" s="48"/>
      <c r="B2734" s="48"/>
      <c r="C2734" s="48"/>
      <c r="D2734" s="48"/>
      <c r="E2734" s="48"/>
      <c r="F2734" s="48"/>
      <c r="G2734" s="48"/>
      <c r="H2734" s="48"/>
      <c r="I2734" s="48"/>
      <c r="J2734" s="48"/>
      <c r="K2734" s="48"/>
      <c r="L2734" s="48"/>
      <c r="M2734" s="48"/>
      <c r="N2734" s="48"/>
      <c r="O2734" s="48"/>
      <c r="P2734" s="48"/>
      <c r="Q2734" s="48"/>
      <c r="R2734" s="48"/>
      <c r="S2734" s="48"/>
      <c r="T2734" s="48"/>
      <c r="U2734" s="48"/>
      <c r="V2734" s="48"/>
      <c r="W2734" s="48"/>
      <c r="X2734" s="48"/>
      <c r="Y2734" s="48"/>
      <c r="Z2734" s="48"/>
      <c r="AA2734" s="48"/>
      <c r="AB2734" s="48"/>
      <c r="AC2734" s="48"/>
    </row>
    <row r="2735" spans="1:29">
      <c r="A2735" s="48"/>
      <c r="B2735" s="48"/>
      <c r="C2735" s="48"/>
      <c r="D2735" s="48"/>
      <c r="E2735" s="48"/>
      <c r="F2735" s="48"/>
      <c r="G2735" s="48"/>
      <c r="H2735" s="48"/>
      <c r="I2735" s="48"/>
      <c r="J2735" s="48"/>
      <c r="K2735" s="48"/>
      <c r="L2735" s="48"/>
      <c r="M2735" s="48"/>
      <c r="N2735" s="48"/>
      <c r="O2735" s="48"/>
      <c r="P2735" s="48"/>
      <c r="Q2735" s="48"/>
      <c r="R2735" s="48"/>
      <c r="S2735" s="48"/>
      <c r="T2735" s="48"/>
      <c r="U2735" s="48"/>
      <c r="V2735" s="48"/>
      <c r="W2735" s="48"/>
      <c r="X2735" s="48"/>
      <c r="Y2735" s="48"/>
      <c r="Z2735" s="48"/>
      <c r="AA2735" s="48"/>
      <c r="AB2735" s="48"/>
      <c r="AC2735" s="48"/>
    </row>
    <row r="2736" spans="1:29">
      <c r="A2736" s="48"/>
      <c r="B2736" s="48"/>
      <c r="C2736" s="48"/>
      <c r="D2736" s="48"/>
      <c r="E2736" s="48"/>
      <c r="F2736" s="48"/>
      <c r="G2736" s="48"/>
      <c r="H2736" s="48"/>
      <c r="I2736" s="48"/>
      <c r="J2736" s="48"/>
      <c r="K2736" s="48"/>
      <c r="L2736" s="48"/>
      <c r="M2736" s="48"/>
      <c r="N2736" s="48"/>
      <c r="O2736" s="48"/>
      <c r="P2736" s="48"/>
      <c r="Q2736" s="48"/>
      <c r="R2736" s="48"/>
      <c r="S2736" s="48"/>
      <c r="T2736" s="48"/>
      <c r="U2736" s="48"/>
      <c r="V2736" s="48"/>
      <c r="W2736" s="48"/>
      <c r="X2736" s="48"/>
      <c r="Y2736" s="48"/>
      <c r="Z2736" s="48"/>
      <c r="AA2736" s="48"/>
      <c r="AB2736" s="48"/>
      <c r="AC2736" s="48"/>
    </row>
    <row r="2737" spans="1:29">
      <c r="A2737" s="48"/>
      <c r="B2737" s="48"/>
      <c r="C2737" s="48"/>
      <c r="D2737" s="48"/>
      <c r="E2737" s="48"/>
      <c r="F2737" s="48"/>
      <c r="G2737" s="48"/>
      <c r="H2737" s="48"/>
      <c r="I2737" s="48"/>
      <c r="J2737" s="48"/>
      <c r="K2737" s="48"/>
      <c r="L2737" s="48"/>
      <c r="M2737" s="48"/>
      <c r="N2737" s="48"/>
      <c r="O2737" s="48"/>
      <c r="P2737" s="48"/>
      <c r="Q2737" s="48"/>
      <c r="R2737" s="48"/>
      <c r="S2737" s="48"/>
      <c r="T2737" s="48"/>
      <c r="U2737" s="48"/>
      <c r="V2737" s="48"/>
      <c r="W2737" s="48"/>
      <c r="X2737" s="48"/>
      <c r="Y2737" s="48"/>
      <c r="Z2737" s="48"/>
      <c r="AA2737" s="48"/>
      <c r="AB2737" s="48"/>
      <c r="AC2737" s="48"/>
    </row>
    <row r="2738" spans="1:29">
      <c r="A2738" s="48"/>
      <c r="B2738" s="48"/>
      <c r="C2738" s="48"/>
      <c r="D2738" s="48"/>
      <c r="E2738" s="48"/>
      <c r="F2738" s="48"/>
      <c r="G2738" s="48"/>
      <c r="H2738" s="48"/>
      <c r="I2738" s="48"/>
      <c r="J2738" s="48"/>
      <c r="K2738" s="48"/>
      <c r="L2738" s="48"/>
      <c r="M2738" s="48"/>
      <c r="N2738" s="48"/>
      <c r="O2738" s="48"/>
      <c r="P2738" s="48"/>
      <c r="Q2738" s="48"/>
      <c r="R2738" s="48"/>
      <c r="S2738" s="48"/>
      <c r="T2738" s="48"/>
      <c r="U2738" s="48"/>
      <c r="V2738" s="48"/>
      <c r="W2738" s="48"/>
      <c r="X2738" s="48"/>
      <c r="Y2738" s="48"/>
      <c r="Z2738" s="48"/>
      <c r="AA2738" s="48"/>
      <c r="AB2738" s="48"/>
      <c r="AC2738" s="48"/>
    </row>
    <row r="2739" spans="1:29">
      <c r="A2739" s="48"/>
      <c r="B2739" s="48"/>
      <c r="C2739" s="48"/>
      <c r="D2739" s="48"/>
      <c r="E2739" s="48"/>
      <c r="F2739" s="48"/>
      <c r="G2739" s="48"/>
      <c r="H2739" s="48"/>
      <c r="I2739" s="48"/>
      <c r="J2739" s="48"/>
      <c r="K2739" s="48"/>
      <c r="L2739" s="48"/>
      <c r="M2739" s="48"/>
      <c r="N2739" s="48"/>
      <c r="O2739" s="48"/>
      <c r="P2739" s="48"/>
      <c r="Q2739" s="48"/>
      <c r="R2739" s="48"/>
      <c r="S2739" s="48"/>
      <c r="T2739" s="48"/>
      <c r="U2739" s="48"/>
      <c r="V2739" s="48"/>
      <c r="W2739" s="48"/>
      <c r="X2739" s="48"/>
      <c r="Y2739" s="48"/>
      <c r="Z2739" s="48"/>
      <c r="AA2739" s="48"/>
      <c r="AB2739" s="48"/>
      <c r="AC2739" s="48"/>
    </row>
    <row r="2740" spans="1:29">
      <c r="A2740" s="48"/>
      <c r="B2740" s="48"/>
      <c r="C2740" s="48"/>
      <c r="D2740" s="48"/>
      <c r="E2740" s="48"/>
      <c r="F2740" s="48"/>
      <c r="G2740" s="48"/>
      <c r="H2740" s="48"/>
      <c r="I2740" s="48"/>
      <c r="J2740" s="48"/>
      <c r="K2740" s="48"/>
      <c r="L2740" s="48"/>
      <c r="M2740" s="48"/>
      <c r="N2740" s="48"/>
      <c r="O2740" s="48"/>
      <c r="P2740" s="48"/>
      <c r="Q2740" s="48"/>
      <c r="R2740" s="48"/>
      <c r="S2740" s="48"/>
      <c r="T2740" s="48"/>
      <c r="U2740" s="48"/>
      <c r="V2740" s="48"/>
      <c r="W2740" s="48"/>
      <c r="X2740" s="48"/>
      <c r="Y2740" s="48"/>
      <c r="Z2740" s="48"/>
      <c r="AA2740" s="48"/>
      <c r="AB2740" s="48"/>
      <c r="AC2740" s="48"/>
    </row>
    <row r="2741" spans="1:29">
      <c r="A2741" s="48"/>
      <c r="B2741" s="48"/>
      <c r="C2741" s="48"/>
      <c r="D2741" s="48"/>
      <c r="E2741" s="48"/>
      <c r="F2741" s="48"/>
      <c r="G2741" s="48"/>
      <c r="H2741" s="48"/>
      <c r="I2741" s="48"/>
      <c r="J2741" s="48"/>
      <c r="K2741" s="48"/>
      <c r="L2741" s="48"/>
      <c r="M2741" s="48"/>
      <c r="N2741" s="48"/>
      <c r="O2741" s="48"/>
      <c r="P2741" s="48"/>
      <c r="Q2741" s="48"/>
      <c r="R2741" s="48"/>
      <c r="S2741" s="48"/>
      <c r="T2741" s="48"/>
      <c r="U2741" s="48"/>
      <c r="V2741" s="48"/>
      <c r="W2741" s="48"/>
      <c r="X2741" s="48"/>
      <c r="Y2741" s="48"/>
      <c r="Z2741" s="48"/>
      <c r="AA2741" s="48"/>
      <c r="AB2741" s="48"/>
      <c r="AC2741" s="48"/>
    </row>
    <row r="2742" spans="1:29">
      <c r="A2742" s="48"/>
      <c r="B2742" s="48"/>
      <c r="C2742" s="48"/>
      <c r="D2742" s="48"/>
      <c r="E2742" s="48"/>
      <c r="F2742" s="48"/>
      <c r="G2742" s="48"/>
      <c r="H2742" s="48"/>
      <c r="I2742" s="48"/>
      <c r="J2742" s="48"/>
      <c r="K2742" s="48"/>
      <c r="L2742" s="48"/>
      <c r="M2742" s="48"/>
      <c r="N2742" s="48"/>
      <c r="O2742" s="48"/>
      <c r="P2742" s="48"/>
      <c r="Q2742" s="48"/>
      <c r="R2742" s="48"/>
      <c r="S2742" s="48"/>
      <c r="T2742" s="48"/>
      <c r="U2742" s="48"/>
      <c r="V2742" s="48"/>
      <c r="W2742" s="48"/>
      <c r="X2742" s="48"/>
      <c r="Y2742" s="48"/>
      <c r="Z2742" s="48"/>
      <c r="AA2742" s="48"/>
      <c r="AB2742" s="48"/>
      <c r="AC2742" s="48"/>
    </row>
    <row r="2743" spans="1:29">
      <c r="A2743" s="48"/>
      <c r="B2743" s="48"/>
      <c r="C2743" s="48"/>
      <c r="D2743" s="48"/>
      <c r="E2743" s="48"/>
      <c r="F2743" s="48"/>
      <c r="G2743" s="48"/>
      <c r="H2743" s="48"/>
      <c r="I2743" s="48"/>
      <c r="J2743" s="48"/>
      <c r="K2743" s="48"/>
      <c r="L2743" s="48"/>
      <c r="M2743" s="48"/>
      <c r="N2743" s="48"/>
      <c r="O2743" s="48"/>
      <c r="P2743" s="48"/>
      <c r="Q2743" s="48"/>
      <c r="R2743" s="48"/>
      <c r="S2743" s="48"/>
      <c r="T2743" s="48"/>
      <c r="U2743" s="48"/>
      <c r="V2743" s="48"/>
      <c r="W2743" s="48"/>
      <c r="X2743" s="48"/>
      <c r="Y2743" s="48"/>
      <c r="Z2743" s="48"/>
      <c r="AA2743" s="48"/>
      <c r="AB2743" s="48"/>
      <c r="AC2743" s="48"/>
    </row>
    <row r="2744" spans="1:29">
      <c r="A2744" s="48"/>
      <c r="B2744" s="48"/>
      <c r="C2744" s="48"/>
      <c r="D2744" s="48"/>
      <c r="E2744" s="48"/>
      <c r="F2744" s="48"/>
      <c r="G2744" s="48"/>
      <c r="H2744" s="48"/>
      <c r="I2744" s="48"/>
      <c r="J2744" s="48"/>
      <c r="K2744" s="48"/>
      <c r="L2744" s="48"/>
      <c r="M2744" s="48"/>
      <c r="N2744" s="48"/>
      <c r="O2744" s="48"/>
      <c r="P2744" s="48"/>
      <c r="Q2744" s="48"/>
      <c r="R2744" s="48"/>
      <c r="S2744" s="48"/>
      <c r="T2744" s="48"/>
      <c r="U2744" s="48"/>
      <c r="V2744" s="48"/>
      <c r="W2744" s="48"/>
      <c r="X2744" s="48"/>
      <c r="Y2744" s="48"/>
      <c r="Z2744" s="48"/>
      <c r="AA2744" s="48"/>
      <c r="AB2744" s="48"/>
      <c r="AC2744" s="48"/>
    </row>
    <row r="2745" spans="1:29">
      <c r="A2745" s="48"/>
      <c r="B2745" s="48"/>
      <c r="C2745" s="48"/>
      <c r="D2745" s="48"/>
      <c r="E2745" s="48"/>
      <c r="F2745" s="48"/>
      <c r="G2745" s="48"/>
      <c r="H2745" s="48"/>
      <c r="I2745" s="48"/>
      <c r="J2745" s="48"/>
      <c r="K2745" s="48"/>
      <c r="L2745" s="48"/>
      <c r="M2745" s="48"/>
      <c r="N2745" s="48"/>
      <c r="O2745" s="48"/>
      <c r="P2745" s="48"/>
      <c r="Q2745" s="48"/>
      <c r="R2745" s="48"/>
      <c r="S2745" s="48"/>
      <c r="T2745" s="48"/>
      <c r="U2745" s="48"/>
      <c r="V2745" s="48"/>
      <c r="W2745" s="48"/>
      <c r="X2745" s="48"/>
      <c r="Y2745" s="48"/>
      <c r="Z2745" s="48"/>
      <c r="AA2745" s="48"/>
      <c r="AB2745" s="48"/>
      <c r="AC2745" s="48"/>
    </row>
    <row r="2746" spans="1:29">
      <c r="A2746" s="48"/>
      <c r="B2746" s="48"/>
      <c r="C2746" s="48"/>
      <c r="D2746" s="48"/>
      <c r="E2746" s="48"/>
      <c r="F2746" s="48"/>
      <c r="G2746" s="48"/>
      <c r="H2746" s="48"/>
      <c r="I2746" s="48"/>
      <c r="J2746" s="48"/>
      <c r="K2746" s="48"/>
      <c r="L2746" s="48"/>
      <c r="M2746" s="48"/>
      <c r="N2746" s="48"/>
      <c r="O2746" s="48"/>
      <c r="P2746" s="48"/>
      <c r="Q2746" s="48"/>
      <c r="R2746" s="48"/>
      <c r="S2746" s="48"/>
      <c r="T2746" s="48"/>
      <c r="U2746" s="48"/>
      <c r="V2746" s="48"/>
      <c r="W2746" s="48"/>
      <c r="X2746" s="48"/>
      <c r="Y2746" s="48"/>
      <c r="Z2746" s="48"/>
      <c r="AA2746" s="48"/>
      <c r="AB2746" s="48"/>
      <c r="AC2746" s="48"/>
    </row>
    <row r="2747" spans="1:29">
      <c r="A2747" s="48"/>
      <c r="B2747" s="48"/>
      <c r="C2747" s="48"/>
      <c r="D2747" s="48"/>
      <c r="E2747" s="48"/>
      <c r="F2747" s="48"/>
      <c r="G2747" s="48"/>
      <c r="H2747" s="48"/>
      <c r="I2747" s="48"/>
      <c r="J2747" s="48"/>
      <c r="K2747" s="48"/>
      <c r="L2747" s="48"/>
      <c r="M2747" s="48"/>
      <c r="N2747" s="48"/>
      <c r="O2747" s="48"/>
      <c r="P2747" s="48"/>
      <c r="Q2747" s="48"/>
      <c r="R2747" s="48"/>
      <c r="S2747" s="48"/>
      <c r="T2747" s="48"/>
      <c r="U2747" s="48"/>
      <c r="V2747" s="48"/>
      <c r="W2747" s="48"/>
      <c r="X2747" s="48"/>
      <c r="Y2747" s="48"/>
      <c r="Z2747" s="48"/>
      <c r="AA2747" s="48"/>
      <c r="AB2747" s="48"/>
      <c r="AC2747" s="48"/>
    </row>
    <row r="2748" spans="1:29">
      <c r="A2748" s="48"/>
      <c r="B2748" s="48"/>
      <c r="C2748" s="48"/>
      <c r="D2748" s="48"/>
      <c r="E2748" s="48"/>
      <c r="F2748" s="48"/>
      <c r="G2748" s="48"/>
      <c r="H2748" s="48"/>
      <c r="I2748" s="48"/>
      <c r="J2748" s="48"/>
      <c r="K2748" s="48"/>
      <c r="L2748" s="48"/>
      <c r="M2748" s="48"/>
      <c r="N2748" s="48"/>
      <c r="O2748" s="48"/>
      <c r="P2748" s="48"/>
      <c r="Q2748" s="48"/>
      <c r="R2748" s="48"/>
      <c r="S2748" s="48"/>
      <c r="T2748" s="48"/>
      <c r="U2748" s="48"/>
      <c r="V2748" s="48"/>
      <c r="W2748" s="48"/>
      <c r="X2748" s="48"/>
      <c r="Y2748" s="48"/>
      <c r="Z2748" s="48"/>
      <c r="AA2748" s="48"/>
      <c r="AB2748" s="48"/>
      <c r="AC2748" s="48"/>
    </row>
    <row r="2749" spans="1:29">
      <c r="A2749" s="48"/>
      <c r="B2749" s="48"/>
      <c r="C2749" s="48"/>
      <c r="D2749" s="48"/>
      <c r="E2749" s="48"/>
      <c r="F2749" s="48"/>
      <c r="G2749" s="48"/>
      <c r="H2749" s="48"/>
      <c r="I2749" s="48"/>
      <c r="J2749" s="48"/>
      <c r="K2749" s="48"/>
      <c r="L2749" s="48"/>
      <c r="M2749" s="48"/>
      <c r="N2749" s="48"/>
      <c r="O2749" s="48"/>
      <c r="P2749" s="48"/>
      <c r="Q2749" s="48"/>
      <c r="R2749" s="48"/>
      <c r="S2749" s="48"/>
      <c r="T2749" s="48"/>
      <c r="U2749" s="48"/>
      <c r="V2749" s="48"/>
      <c r="W2749" s="48"/>
      <c r="X2749" s="48"/>
      <c r="Y2749" s="48"/>
      <c r="Z2749" s="48"/>
      <c r="AA2749" s="48"/>
      <c r="AB2749" s="48"/>
      <c r="AC2749" s="48"/>
    </row>
    <row r="2750" spans="1:29">
      <c r="A2750" s="48"/>
      <c r="B2750" s="48"/>
      <c r="C2750" s="48"/>
      <c r="D2750" s="48"/>
      <c r="E2750" s="48"/>
      <c r="F2750" s="48"/>
      <c r="G2750" s="48"/>
      <c r="H2750" s="48"/>
      <c r="I2750" s="48"/>
      <c r="J2750" s="48"/>
      <c r="K2750" s="48"/>
      <c r="L2750" s="48"/>
      <c r="M2750" s="48"/>
      <c r="N2750" s="48"/>
      <c r="O2750" s="48"/>
      <c r="P2750" s="48"/>
      <c r="Q2750" s="48"/>
      <c r="R2750" s="48"/>
      <c r="S2750" s="48"/>
      <c r="T2750" s="48"/>
      <c r="U2750" s="48"/>
      <c r="V2750" s="48"/>
      <c r="W2750" s="48"/>
      <c r="X2750" s="48"/>
      <c r="Y2750" s="48"/>
      <c r="Z2750" s="48"/>
      <c r="AA2750" s="48"/>
      <c r="AB2750" s="48"/>
      <c r="AC2750" s="48"/>
    </row>
    <row r="2751" spans="1:29">
      <c r="A2751" s="48"/>
      <c r="B2751" s="48"/>
      <c r="C2751" s="48"/>
      <c r="D2751" s="48"/>
      <c r="E2751" s="48"/>
      <c r="F2751" s="48"/>
      <c r="G2751" s="48"/>
      <c r="H2751" s="48"/>
      <c r="I2751" s="48"/>
      <c r="J2751" s="48"/>
      <c r="K2751" s="48"/>
      <c r="L2751" s="48"/>
      <c r="M2751" s="48"/>
      <c r="N2751" s="48"/>
      <c r="O2751" s="48"/>
      <c r="P2751" s="48"/>
      <c r="Q2751" s="48"/>
      <c r="R2751" s="48"/>
      <c r="S2751" s="48"/>
      <c r="T2751" s="48"/>
      <c r="U2751" s="48"/>
      <c r="V2751" s="48"/>
      <c r="W2751" s="48"/>
      <c r="X2751" s="48"/>
      <c r="Y2751" s="48"/>
      <c r="Z2751" s="48"/>
      <c r="AA2751" s="48"/>
      <c r="AB2751" s="48"/>
      <c r="AC2751" s="48"/>
    </row>
    <row r="2752" spans="1:29">
      <c r="A2752" s="48"/>
      <c r="B2752" s="48"/>
      <c r="C2752" s="48"/>
      <c r="D2752" s="48"/>
      <c r="E2752" s="48"/>
      <c r="F2752" s="48"/>
      <c r="G2752" s="48"/>
      <c r="H2752" s="48"/>
      <c r="I2752" s="48"/>
      <c r="J2752" s="48"/>
      <c r="K2752" s="48"/>
      <c r="L2752" s="48"/>
      <c r="M2752" s="48"/>
      <c r="N2752" s="48"/>
      <c r="O2752" s="48"/>
      <c r="P2752" s="48"/>
      <c r="Q2752" s="48"/>
      <c r="R2752" s="48"/>
      <c r="S2752" s="48"/>
      <c r="T2752" s="48"/>
      <c r="U2752" s="48"/>
      <c r="V2752" s="48"/>
      <c r="W2752" s="48"/>
      <c r="X2752" s="48"/>
      <c r="Y2752" s="48"/>
      <c r="Z2752" s="48"/>
      <c r="AA2752" s="48"/>
      <c r="AB2752" s="48"/>
      <c r="AC2752" s="48"/>
    </row>
    <row r="2753" spans="1:29">
      <c r="A2753" s="48"/>
      <c r="B2753" s="48"/>
      <c r="C2753" s="48"/>
      <c r="D2753" s="48"/>
      <c r="E2753" s="48"/>
      <c r="F2753" s="48"/>
      <c r="G2753" s="48"/>
      <c r="H2753" s="48"/>
      <c r="I2753" s="48"/>
      <c r="J2753" s="48"/>
      <c r="K2753" s="48"/>
      <c r="L2753" s="48"/>
      <c r="M2753" s="48"/>
      <c r="N2753" s="48"/>
      <c r="O2753" s="48"/>
      <c r="P2753" s="48"/>
      <c r="Q2753" s="48"/>
      <c r="R2753" s="48"/>
      <c r="S2753" s="48"/>
      <c r="T2753" s="48"/>
      <c r="U2753" s="48"/>
      <c r="V2753" s="48"/>
      <c r="W2753" s="48"/>
      <c r="X2753" s="48"/>
      <c r="Y2753" s="48"/>
      <c r="Z2753" s="48"/>
      <c r="AA2753" s="48"/>
      <c r="AB2753" s="48"/>
      <c r="AC2753" s="48"/>
    </row>
    <row r="2754" spans="1:29">
      <c r="A2754" s="48"/>
      <c r="B2754" s="48"/>
      <c r="C2754" s="48"/>
      <c r="D2754" s="48"/>
      <c r="E2754" s="48"/>
      <c r="F2754" s="48"/>
      <c r="G2754" s="48"/>
      <c r="H2754" s="48"/>
      <c r="I2754" s="48"/>
      <c r="J2754" s="48"/>
      <c r="K2754" s="48"/>
      <c r="L2754" s="48"/>
      <c r="M2754" s="48"/>
      <c r="N2754" s="48"/>
      <c r="O2754" s="48"/>
      <c r="P2754" s="48"/>
      <c r="Q2754" s="48"/>
      <c r="R2754" s="48"/>
      <c r="S2754" s="48"/>
      <c r="T2754" s="48"/>
      <c r="U2754" s="48"/>
      <c r="V2754" s="48"/>
      <c r="W2754" s="48"/>
      <c r="X2754" s="48"/>
      <c r="Y2754" s="48"/>
      <c r="Z2754" s="48"/>
      <c r="AA2754" s="48"/>
      <c r="AB2754" s="48"/>
      <c r="AC2754" s="48"/>
    </row>
    <row r="2755" spans="1:29">
      <c r="A2755" s="48"/>
      <c r="B2755" s="48"/>
      <c r="C2755" s="48"/>
      <c r="D2755" s="48"/>
      <c r="E2755" s="48"/>
      <c r="F2755" s="48"/>
      <c r="G2755" s="48"/>
      <c r="H2755" s="48"/>
      <c r="I2755" s="48"/>
      <c r="J2755" s="48"/>
      <c r="K2755" s="48"/>
      <c r="L2755" s="48"/>
      <c r="M2755" s="48"/>
      <c r="N2755" s="48"/>
      <c r="O2755" s="48"/>
      <c r="P2755" s="48"/>
      <c r="Q2755" s="48"/>
      <c r="R2755" s="48"/>
      <c r="S2755" s="48"/>
      <c r="T2755" s="48"/>
      <c r="U2755" s="48"/>
      <c r="V2755" s="48"/>
      <c r="W2755" s="48"/>
      <c r="X2755" s="48"/>
      <c r="Y2755" s="48"/>
      <c r="Z2755" s="48"/>
      <c r="AA2755" s="48"/>
      <c r="AB2755" s="48"/>
      <c r="AC2755" s="48"/>
    </row>
    <row r="2756" spans="1:29">
      <c r="A2756" s="48"/>
      <c r="B2756" s="48"/>
      <c r="C2756" s="48"/>
      <c r="D2756" s="48"/>
      <c r="E2756" s="48"/>
      <c r="F2756" s="48"/>
      <c r="G2756" s="48"/>
      <c r="H2756" s="48"/>
      <c r="I2756" s="48"/>
      <c r="J2756" s="48"/>
      <c r="K2756" s="48"/>
      <c r="L2756" s="48"/>
      <c r="M2756" s="48"/>
      <c r="N2756" s="48"/>
      <c r="O2756" s="48"/>
      <c r="P2756" s="48"/>
      <c r="Q2756" s="48"/>
      <c r="R2756" s="48"/>
      <c r="S2756" s="48"/>
      <c r="T2756" s="48"/>
      <c r="U2756" s="48"/>
      <c r="V2756" s="48"/>
      <c r="W2756" s="48"/>
      <c r="X2756" s="48"/>
      <c r="Y2756" s="48"/>
      <c r="Z2756" s="48"/>
      <c r="AA2756" s="48"/>
      <c r="AB2756" s="48"/>
      <c r="AC2756" s="48"/>
    </row>
    <row r="2757" spans="1:29">
      <c r="A2757" s="48"/>
      <c r="B2757" s="48"/>
      <c r="C2757" s="48"/>
      <c r="D2757" s="48"/>
      <c r="E2757" s="48"/>
      <c r="F2757" s="48"/>
      <c r="G2757" s="48"/>
      <c r="H2757" s="48"/>
      <c r="I2757" s="48"/>
      <c r="J2757" s="48"/>
      <c r="K2757" s="48"/>
      <c r="L2757" s="48"/>
      <c r="M2757" s="48"/>
      <c r="N2757" s="48"/>
      <c r="O2757" s="48"/>
      <c r="P2757" s="48"/>
      <c r="Q2757" s="48"/>
      <c r="R2757" s="48"/>
      <c r="S2757" s="48"/>
      <c r="T2757" s="48"/>
      <c r="U2757" s="48"/>
      <c r="V2757" s="48"/>
      <c r="W2757" s="48"/>
      <c r="X2757" s="48"/>
      <c r="Y2757" s="48"/>
      <c r="Z2757" s="48"/>
      <c r="AA2757" s="48"/>
      <c r="AB2757" s="48"/>
      <c r="AC2757" s="48"/>
    </row>
    <row r="2758" spans="1:29">
      <c r="A2758" s="48"/>
      <c r="B2758" s="48"/>
      <c r="C2758" s="48"/>
      <c r="D2758" s="48"/>
      <c r="E2758" s="48"/>
      <c r="F2758" s="48"/>
      <c r="G2758" s="48"/>
      <c r="H2758" s="48"/>
      <c r="I2758" s="48"/>
      <c r="J2758" s="48"/>
      <c r="K2758" s="48"/>
      <c r="L2758" s="48"/>
      <c r="M2758" s="48"/>
      <c r="N2758" s="48"/>
      <c r="O2758" s="48"/>
      <c r="P2758" s="48"/>
      <c r="Q2758" s="48"/>
      <c r="R2758" s="48"/>
      <c r="S2758" s="48"/>
      <c r="T2758" s="48"/>
      <c r="U2758" s="48"/>
      <c r="V2758" s="48"/>
      <c r="W2758" s="48"/>
      <c r="X2758" s="48"/>
      <c r="Y2758" s="48"/>
      <c r="Z2758" s="48"/>
      <c r="AA2758" s="48"/>
      <c r="AB2758" s="48"/>
      <c r="AC2758" s="48"/>
    </row>
    <row r="2759" spans="1:29">
      <c r="A2759" s="48"/>
      <c r="B2759" s="48"/>
      <c r="C2759" s="48"/>
      <c r="D2759" s="48"/>
      <c r="E2759" s="48"/>
      <c r="F2759" s="48"/>
      <c r="G2759" s="48"/>
      <c r="H2759" s="48"/>
      <c r="I2759" s="48"/>
      <c r="J2759" s="48"/>
      <c r="K2759" s="48"/>
      <c r="L2759" s="48"/>
      <c r="M2759" s="48"/>
      <c r="N2759" s="48"/>
      <c r="O2759" s="48"/>
      <c r="P2759" s="48"/>
      <c r="Q2759" s="48"/>
      <c r="R2759" s="48"/>
      <c r="S2759" s="48"/>
      <c r="T2759" s="48"/>
      <c r="U2759" s="48"/>
      <c r="V2759" s="48"/>
      <c r="W2759" s="48"/>
      <c r="X2759" s="48"/>
      <c r="Y2759" s="48"/>
      <c r="Z2759" s="48"/>
      <c r="AA2759" s="48"/>
      <c r="AB2759" s="48"/>
      <c r="AC2759" s="48"/>
    </row>
    <row r="2760" spans="1:29">
      <c r="A2760" s="48"/>
      <c r="B2760" s="48"/>
      <c r="C2760" s="48"/>
      <c r="D2760" s="48"/>
      <c r="E2760" s="48"/>
      <c r="F2760" s="48"/>
      <c r="G2760" s="48"/>
      <c r="H2760" s="48"/>
      <c r="I2760" s="48"/>
      <c r="J2760" s="48"/>
      <c r="K2760" s="48"/>
      <c r="L2760" s="48"/>
      <c r="M2760" s="48"/>
      <c r="N2760" s="48"/>
      <c r="O2760" s="48"/>
      <c r="P2760" s="48"/>
      <c r="Q2760" s="48"/>
      <c r="R2760" s="48"/>
      <c r="S2760" s="48"/>
      <c r="T2760" s="48"/>
      <c r="U2760" s="48"/>
      <c r="V2760" s="48"/>
      <c r="W2760" s="48"/>
      <c r="X2760" s="48"/>
      <c r="Y2760" s="48"/>
      <c r="Z2760" s="48"/>
      <c r="AA2760" s="48"/>
      <c r="AB2760" s="48"/>
      <c r="AC2760" s="48"/>
    </row>
    <row r="2761" spans="1:29">
      <c r="A2761" s="48"/>
      <c r="B2761" s="48"/>
      <c r="C2761" s="48"/>
      <c r="D2761" s="48"/>
      <c r="E2761" s="48"/>
      <c r="F2761" s="48"/>
      <c r="G2761" s="48"/>
      <c r="H2761" s="48"/>
      <c r="I2761" s="48"/>
      <c r="J2761" s="48"/>
      <c r="K2761" s="48"/>
      <c r="L2761" s="48"/>
      <c r="M2761" s="48"/>
      <c r="N2761" s="48"/>
      <c r="O2761" s="48"/>
      <c r="P2761" s="48"/>
      <c r="Q2761" s="48"/>
      <c r="R2761" s="48"/>
      <c r="S2761" s="48"/>
      <c r="T2761" s="48"/>
      <c r="U2761" s="48"/>
      <c r="V2761" s="48"/>
      <c r="W2761" s="48"/>
      <c r="X2761" s="48"/>
      <c r="Y2761" s="48"/>
      <c r="Z2761" s="48"/>
      <c r="AA2761" s="48"/>
      <c r="AB2761" s="48"/>
      <c r="AC2761" s="48"/>
    </row>
    <row r="2762" spans="1:29">
      <c r="A2762" s="48"/>
      <c r="B2762" s="48"/>
      <c r="C2762" s="48"/>
      <c r="D2762" s="48"/>
      <c r="E2762" s="48"/>
      <c r="F2762" s="48"/>
      <c r="G2762" s="48"/>
      <c r="H2762" s="48"/>
      <c r="I2762" s="48"/>
      <c r="J2762" s="48"/>
      <c r="K2762" s="48"/>
      <c r="L2762" s="48"/>
      <c r="M2762" s="48"/>
      <c r="N2762" s="48"/>
      <c r="O2762" s="48"/>
      <c r="P2762" s="48"/>
      <c r="Q2762" s="48"/>
      <c r="R2762" s="48"/>
      <c r="S2762" s="48"/>
      <c r="T2762" s="48"/>
      <c r="U2762" s="48"/>
      <c r="V2762" s="48"/>
      <c r="W2762" s="48"/>
      <c r="X2762" s="48"/>
      <c r="Y2762" s="48"/>
      <c r="Z2762" s="48"/>
      <c r="AA2762" s="48"/>
      <c r="AB2762" s="48"/>
      <c r="AC2762" s="48"/>
    </row>
    <row r="2763" spans="1:29">
      <c r="A2763" s="48"/>
      <c r="B2763" s="48"/>
      <c r="C2763" s="48"/>
      <c r="D2763" s="48"/>
      <c r="E2763" s="48"/>
      <c r="F2763" s="48"/>
      <c r="G2763" s="48"/>
      <c r="H2763" s="48"/>
      <c r="I2763" s="48"/>
      <c r="J2763" s="48"/>
      <c r="K2763" s="48"/>
      <c r="L2763" s="48"/>
      <c r="M2763" s="48"/>
      <c r="N2763" s="48"/>
      <c r="O2763" s="48"/>
      <c r="P2763" s="48"/>
      <c r="Q2763" s="48"/>
      <c r="R2763" s="48"/>
      <c r="S2763" s="48"/>
      <c r="T2763" s="48"/>
      <c r="U2763" s="48"/>
      <c r="V2763" s="48"/>
      <c r="W2763" s="48"/>
      <c r="X2763" s="48"/>
      <c r="Y2763" s="48"/>
      <c r="Z2763" s="48"/>
      <c r="AA2763" s="48"/>
      <c r="AB2763" s="48"/>
      <c r="AC2763" s="48"/>
    </row>
    <row r="2764" spans="1:29">
      <c r="A2764" s="48"/>
      <c r="B2764" s="48"/>
      <c r="C2764" s="48"/>
      <c r="D2764" s="48"/>
      <c r="E2764" s="48"/>
      <c r="F2764" s="48"/>
      <c r="G2764" s="48"/>
      <c r="H2764" s="48"/>
      <c r="I2764" s="48"/>
      <c r="J2764" s="48"/>
      <c r="K2764" s="48"/>
      <c r="L2764" s="48"/>
      <c r="M2764" s="48"/>
      <c r="N2764" s="48"/>
      <c r="O2764" s="48"/>
      <c r="P2764" s="48"/>
      <c r="Q2764" s="48"/>
      <c r="R2764" s="48"/>
      <c r="S2764" s="48"/>
      <c r="T2764" s="48"/>
      <c r="U2764" s="48"/>
      <c r="V2764" s="48"/>
      <c r="W2764" s="48"/>
      <c r="X2764" s="48"/>
      <c r="Y2764" s="48"/>
      <c r="Z2764" s="48"/>
      <c r="AA2764" s="48"/>
      <c r="AB2764" s="48"/>
      <c r="AC2764" s="48"/>
    </row>
    <row r="2765" spans="1:29">
      <c r="A2765" s="48"/>
      <c r="B2765" s="48"/>
      <c r="C2765" s="48"/>
      <c r="D2765" s="48"/>
      <c r="E2765" s="48"/>
      <c r="F2765" s="48"/>
      <c r="G2765" s="48"/>
      <c r="H2765" s="48"/>
      <c r="I2765" s="48"/>
      <c r="J2765" s="48"/>
      <c r="K2765" s="48"/>
      <c r="L2765" s="48"/>
      <c r="M2765" s="48"/>
      <c r="N2765" s="48"/>
      <c r="O2765" s="48"/>
      <c r="P2765" s="48"/>
      <c r="Q2765" s="48"/>
      <c r="R2765" s="48"/>
      <c r="S2765" s="48"/>
      <c r="T2765" s="48"/>
      <c r="U2765" s="48"/>
      <c r="V2765" s="48"/>
      <c r="W2765" s="48"/>
      <c r="X2765" s="48"/>
      <c r="Y2765" s="48"/>
      <c r="Z2765" s="48"/>
      <c r="AA2765" s="48"/>
      <c r="AB2765" s="48"/>
      <c r="AC2765" s="48"/>
    </row>
    <row r="2766" spans="1:29">
      <c r="A2766" s="48"/>
      <c r="B2766" s="48"/>
      <c r="C2766" s="48"/>
      <c r="D2766" s="48"/>
      <c r="E2766" s="48"/>
      <c r="F2766" s="48"/>
      <c r="G2766" s="48"/>
      <c r="H2766" s="48"/>
      <c r="I2766" s="48"/>
      <c r="J2766" s="48"/>
      <c r="K2766" s="48"/>
      <c r="L2766" s="48"/>
      <c r="M2766" s="48"/>
      <c r="N2766" s="48"/>
      <c r="O2766" s="48"/>
      <c r="P2766" s="48"/>
      <c r="Q2766" s="48"/>
      <c r="R2766" s="48"/>
      <c r="S2766" s="48"/>
      <c r="T2766" s="48"/>
      <c r="U2766" s="48"/>
      <c r="V2766" s="48"/>
      <c r="W2766" s="48"/>
      <c r="X2766" s="48"/>
      <c r="Y2766" s="48"/>
      <c r="Z2766" s="48"/>
      <c r="AA2766" s="48"/>
      <c r="AB2766" s="48"/>
      <c r="AC2766" s="48"/>
    </row>
    <row r="2767" spans="1:29">
      <c r="A2767" s="48"/>
      <c r="B2767" s="48"/>
      <c r="C2767" s="48"/>
      <c r="D2767" s="48"/>
      <c r="E2767" s="48"/>
      <c r="F2767" s="48"/>
      <c r="G2767" s="48"/>
      <c r="H2767" s="48"/>
      <c r="I2767" s="48"/>
      <c r="J2767" s="48"/>
      <c r="K2767" s="48"/>
      <c r="L2767" s="48"/>
      <c r="M2767" s="48"/>
      <c r="N2767" s="48"/>
      <c r="O2767" s="48"/>
      <c r="P2767" s="48"/>
      <c r="Q2767" s="48"/>
      <c r="R2767" s="48"/>
      <c r="S2767" s="48"/>
      <c r="T2767" s="48"/>
      <c r="U2767" s="48"/>
      <c r="V2767" s="48"/>
      <c r="W2767" s="48"/>
      <c r="X2767" s="48"/>
      <c r="Y2767" s="48"/>
      <c r="Z2767" s="48"/>
      <c r="AA2767" s="48"/>
      <c r="AB2767" s="48"/>
      <c r="AC2767" s="48"/>
    </row>
    <row r="2768" spans="1:29">
      <c r="A2768" s="48"/>
      <c r="B2768" s="48"/>
      <c r="C2768" s="48"/>
      <c r="D2768" s="48"/>
      <c r="E2768" s="48"/>
      <c r="F2768" s="48"/>
      <c r="G2768" s="48"/>
      <c r="H2768" s="48"/>
      <c r="I2768" s="48"/>
      <c r="J2768" s="48"/>
      <c r="K2768" s="48"/>
      <c r="L2768" s="48"/>
      <c r="M2768" s="48"/>
      <c r="N2768" s="48"/>
      <c r="O2768" s="48"/>
      <c r="P2768" s="48"/>
      <c r="Q2768" s="48"/>
      <c r="R2768" s="48"/>
      <c r="S2768" s="48"/>
      <c r="T2768" s="48"/>
      <c r="U2768" s="48"/>
      <c r="V2768" s="48"/>
      <c r="W2768" s="48"/>
      <c r="X2768" s="48"/>
      <c r="Y2768" s="48"/>
      <c r="Z2768" s="48"/>
      <c r="AA2768" s="48"/>
      <c r="AB2768" s="48"/>
      <c r="AC2768" s="48"/>
    </row>
    <row r="2769" spans="1:29">
      <c r="A2769" s="48"/>
      <c r="B2769" s="48"/>
      <c r="C2769" s="48"/>
      <c r="D2769" s="48"/>
      <c r="E2769" s="48"/>
      <c r="F2769" s="48"/>
      <c r="G2769" s="48"/>
      <c r="H2769" s="48"/>
      <c r="I2769" s="48"/>
      <c r="J2769" s="48"/>
      <c r="K2769" s="48"/>
      <c r="L2769" s="48"/>
      <c r="M2769" s="48"/>
      <c r="N2769" s="48"/>
      <c r="O2769" s="48"/>
      <c r="P2769" s="48"/>
      <c r="Q2769" s="48"/>
      <c r="R2769" s="48"/>
      <c r="S2769" s="48"/>
      <c r="T2769" s="48"/>
      <c r="U2769" s="48"/>
      <c r="V2769" s="48"/>
      <c r="W2769" s="48"/>
      <c r="X2769" s="48"/>
      <c r="Y2769" s="48"/>
      <c r="Z2769" s="48"/>
      <c r="AA2769" s="48"/>
      <c r="AB2769" s="48"/>
      <c r="AC2769" s="48"/>
    </row>
    <row r="2770" spans="1:29">
      <c r="A2770" s="48"/>
      <c r="B2770" s="48"/>
      <c r="C2770" s="48"/>
      <c r="D2770" s="48"/>
      <c r="E2770" s="48"/>
      <c r="F2770" s="48"/>
      <c r="G2770" s="48"/>
      <c r="H2770" s="48"/>
      <c r="I2770" s="48"/>
      <c r="J2770" s="48"/>
      <c r="K2770" s="48"/>
      <c r="L2770" s="48"/>
      <c r="M2770" s="48"/>
      <c r="N2770" s="48"/>
      <c r="O2770" s="48"/>
      <c r="P2770" s="48"/>
      <c r="Q2770" s="48"/>
      <c r="R2770" s="48"/>
      <c r="S2770" s="48"/>
      <c r="T2770" s="48"/>
      <c r="U2770" s="48"/>
      <c r="V2770" s="48"/>
      <c r="W2770" s="48"/>
      <c r="X2770" s="48"/>
      <c r="Y2770" s="48"/>
      <c r="Z2770" s="48"/>
      <c r="AA2770" s="48"/>
      <c r="AB2770" s="48"/>
      <c r="AC2770" s="48"/>
    </row>
    <row r="2771" spans="1:29">
      <c r="A2771" s="48"/>
      <c r="B2771" s="48"/>
      <c r="C2771" s="48"/>
      <c r="D2771" s="48"/>
      <c r="E2771" s="48"/>
      <c r="F2771" s="48"/>
      <c r="G2771" s="48"/>
      <c r="H2771" s="48"/>
      <c r="I2771" s="48"/>
      <c r="J2771" s="48"/>
      <c r="K2771" s="48"/>
      <c r="L2771" s="48"/>
      <c r="M2771" s="48"/>
      <c r="N2771" s="48"/>
      <c r="O2771" s="48"/>
      <c r="P2771" s="48"/>
      <c r="Q2771" s="48"/>
      <c r="R2771" s="48"/>
      <c r="S2771" s="48"/>
      <c r="T2771" s="48"/>
      <c r="U2771" s="48"/>
      <c r="V2771" s="48"/>
      <c r="W2771" s="48"/>
      <c r="X2771" s="48"/>
      <c r="Y2771" s="48"/>
      <c r="Z2771" s="48"/>
      <c r="AA2771" s="48"/>
      <c r="AB2771" s="48"/>
      <c r="AC2771" s="48"/>
    </row>
    <row r="2772" spans="1:29">
      <c r="A2772" s="48"/>
      <c r="B2772" s="48"/>
      <c r="C2772" s="48"/>
      <c r="D2772" s="48"/>
      <c r="E2772" s="48"/>
      <c r="F2772" s="48"/>
      <c r="G2772" s="48"/>
      <c r="H2772" s="48"/>
      <c r="I2772" s="48"/>
      <c r="J2772" s="48"/>
      <c r="K2772" s="48"/>
      <c r="L2772" s="48"/>
      <c r="M2772" s="48"/>
      <c r="N2772" s="48"/>
      <c r="O2772" s="48"/>
      <c r="P2772" s="48"/>
      <c r="Q2772" s="48"/>
      <c r="R2772" s="48"/>
      <c r="S2772" s="48"/>
      <c r="T2772" s="48"/>
      <c r="U2772" s="48"/>
      <c r="V2772" s="48"/>
      <c r="W2772" s="48"/>
      <c r="X2772" s="48"/>
      <c r="Y2772" s="48"/>
      <c r="Z2772" s="48"/>
      <c r="AA2772" s="48"/>
      <c r="AB2772" s="48"/>
      <c r="AC2772" s="48"/>
    </row>
    <row r="2773" spans="1:29">
      <c r="A2773" s="48"/>
      <c r="B2773" s="48"/>
      <c r="C2773" s="48"/>
      <c r="D2773" s="48"/>
      <c r="E2773" s="48"/>
      <c r="F2773" s="48"/>
      <c r="G2773" s="48"/>
      <c r="H2773" s="48"/>
      <c r="I2773" s="48"/>
      <c r="J2773" s="48"/>
      <c r="K2773" s="48"/>
      <c r="L2773" s="48"/>
      <c r="M2773" s="48"/>
      <c r="N2773" s="48"/>
      <c r="O2773" s="48"/>
      <c r="P2773" s="48"/>
      <c r="Q2773" s="48"/>
      <c r="R2773" s="48"/>
      <c r="S2773" s="48"/>
      <c r="T2773" s="48"/>
      <c r="U2773" s="48"/>
      <c r="V2773" s="48"/>
      <c r="W2773" s="48"/>
      <c r="X2773" s="48"/>
      <c r="Y2773" s="48"/>
      <c r="Z2773" s="48"/>
      <c r="AA2773" s="48"/>
      <c r="AB2773" s="48"/>
      <c r="AC2773" s="48"/>
    </row>
    <row r="2774" spans="1:29">
      <c r="A2774" s="48"/>
      <c r="B2774" s="48"/>
      <c r="C2774" s="48"/>
      <c r="D2774" s="48"/>
      <c r="E2774" s="48"/>
      <c r="F2774" s="48"/>
      <c r="G2774" s="48"/>
      <c r="H2774" s="48"/>
      <c r="I2774" s="48"/>
      <c r="J2774" s="48"/>
      <c r="K2774" s="48"/>
      <c r="L2774" s="48"/>
      <c r="M2774" s="48"/>
      <c r="N2774" s="48"/>
      <c r="O2774" s="48"/>
      <c r="P2774" s="48"/>
      <c r="Q2774" s="48"/>
      <c r="R2774" s="48"/>
      <c r="S2774" s="48"/>
      <c r="T2774" s="48"/>
      <c r="U2774" s="48"/>
      <c r="V2774" s="48"/>
      <c r="W2774" s="48"/>
      <c r="X2774" s="48"/>
      <c r="Y2774" s="48"/>
      <c r="Z2774" s="48"/>
      <c r="AA2774" s="48"/>
      <c r="AB2774" s="48"/>
      <c r="AC2774" s="48"/>
    </row>
    <row r="2775" spans="1:29">
      <c r="A2775" s="48"/>
      <c r="B2775" s="48"/>
      <c r="C2775" s="48"/>
      <c r="D2775" s="48"/>
      <c r="E2775" s="48"/>
      <c r="F2775" s="48"/>
      <c r="G2775" s="48"/>
      <c r="H2775" s="48"/>
      <c r="I2775" s="48"/>
      <c r="J2775" s="48"/>
      <c r="K2775" s="48"/>
      <c r="L2775" s="48"/>
      <c r="M2775" s="48"/>
      <c r="N2775" s="48"/>
      <c r="O2775" s="48"/>
      <c r="P2775" s="48"/>
      <c r="Q2775" s="48"/>
      <c r="R2775" s="48"/>
      <c r="S2775" s="48"/>
      <c r="T2775" s="48"/>
      <c r="U2775" s="48"/>
      <c r="V2775" s="48"/>
      <c r="W2775" s="48"/>
      <c r="X2775" s="48"/>
      <c r="Y2775" s="48"/>
      <c r="Z2775" s="48"/>
      <c r="AA2775" s="48"/>
      <c r="AB2775" s="48"/>
      <c r="AC2775" s="48"/>
    </row>
    <row r="2776" spans="1:29">
      <c r="A2776" s="48"/>
      <c r="B2776" s="48"/>
      <c r="C2776" s="48"/>
      <c r="D2776" s="48"/>
      <c r="E2776" s="48"/>
      <c r="F2776" s="48"/>
      <c r="G2776" s="48"/>
      <c r="H2776" s="48"/>
      <c r="I2776" s="48"/>
      <c r="J2776" s="48"/>
      <c r="K2776" s="48"/>
      <c r="L2776" s="48"/>
      <c r="M2776" s="48"/>
      <c r="N2776" s="48"/>
      <c r="O2776" s="48"/>
      <c r="P2776" s="48"/>
      <c r="Q2776" s="48"/>
      <c r="R2776" s="48"/>
      <c r="S2776" s="48"/>
      <c r="T2776" s="48"/>
      <c r="U2776" s="48"/>
      <c r="V2776" s="48"/>
      <c r="W2776" s="48"/>
      <c r="X2776" s="48"/>
      <c r="Y2776" s="48"/>
      <c r="Z2776" s="48"/>
      <c r="AA2776" s="48"/>
      <c r="AB2776" s="48"/>
      <c r="AC2776" s="48"/>
    </row>
    <row r="2777" spans="1:29">
      <c r="A2777" s="48"/>
      <c r="B2777" s="48"/>
      <c r="C2777" s="48"/>
      <c r="D2777" s="48"/>
      <c r="E2777" s="48"/>
      <c r="F2777" s="48"/>
      <c r="G2777" s="48"/>
      <c r="H2777" s="48"/>
      <c r="I2777" s="48"/>
      <c r="J2777" s="48"/>
      <c r="K2777" s="48"/>
      <c r="L2777" s="48"/>
      <c r="M2777" s="48"/>
      <c r="N2777" s="48"/>
      <c r="O2777" s="48"/>
      <c r="P2777" s="48"/>
      <c r="Q2777" s="48"/>
      <c r="R2777" s="48"/>
      <c r="S2777" s="48"/>
      <c r="T2777" s="48"/>
      <c r="U2777" s="48"/>
      <c r="V2777" s="48"/>
      <c r="W2777" s="48"/>
      <c r="X2777" s="48"/>
      <c r="Y2777" s="48"/>
      <c r="Z2777" s="48"/>
      <c r="AA2777" s="48"/>
      <c r="AB2777" s="48"/>
      <c r="AC2777" s="48"/>
    </row>
    <row r="2778" spans="1:29">
      <c r="A2778" s="48"/>
      <c r="B2778" s="48"/>
      <c r="C2778" s="48"/>
      <c r="D2778" s="48"/>
      <c r="E2778" s="48"/>
      <c r="F2778" s="48"/>
      <c r="G2778" s="48"/>
      <c r="H2778" s="48"/>
      <c r="I2778" s="48"/>
      <c r="J2778" s="48"/>
      <c r="K2778" s="48"/>
      <c r="L2778" s="48"/>
      <c r="M2778" s="48"/>
      <c r="N2778" s="48"/>
      <c r="O2778" s="48"/>
      <c r="P2778" s="48"/>
      <c r="Q2778" s="48"/>
      <c r="R2778" s="48"/>
      <c r="S2778" s="48"/>
      <c r="T2778" s="48"/>
      <c r="U2778" s="48"/>
      <c r="V2778" s="48"/>
      <c r="W2778" s="48"/>
      <c r="X2778" s="48"/>
      <c r="Y2778" s="48"/>
      <c r="Z2778" s="48"/>
      <c r="AA2778" s="48"/>
      <c r="AB2778" s="48"/>
      <c r="AC2778" s="48"/>
    </row>
    <row r="2779" spans="1:29">
      <c r="A2779" s="48"/>
      <c r="B2779" s="48"/>
      <c r="C2779" s="48"/>
      <c r="D2779" s="48"/>
      <c r="E2779" s="48"/>
      <c r="F2779" s="48"/>
      <c r="G2779" s="48"/>
      <c r="H2779" s="48"/>
      <c r="I2779" s="48"/>
      <c r="J2779" s="48"/>
      <c r="K2779" s="48"/>
      <c r="L2779" s="48"/>
      <c r="M2779" s="48"/>
      <c r="N2779" s="48"/>
      <c r="O2779" s="48"/>
      <c r="P2779" s="48"/>
      <c r="Q2779" s="48"/>
      <c r="R2779" s="48"/>
      <c r="S2779" s="48"/>
      <c r="T2779" s="48"/>
      <c r="U2779" s="48"/>
      <c r="V2779" s="48"/>
      <c r="W2779" s="48"/>
      <c r="X2779" s="48"/>
      <c r="Y2779" s="48"/>
      <c r="Z2779" s="48"/>
      <c r="AA2779" s="48"/>
      <c r="AB2779" s="48"/>
      <c r="AC2779" s="48"/>
    </row>
    <row r="2780" spans="1:29">
      <c r="A2780" s="48"/>
      <c r="B2780" s="48"/>
      <c r="C2780" s="48"/>
      <c r="D2780" s="48"/>
      <c r="E2780" s="48"/>
      <c r="F2780" s="48"/>
      <c r="G2780" s="48"/>
      <c r="H2780" s="48"/>
      <c r="I2780" s="48"/>
      <c r="J2780" s="48"/>
      <c r="K2780" s="48"/>
      <c r="L2780" s="48"/>
      <c r="M2780" s="48"/>
      <c r="N2780" s="48"/>
      <c r="O2780" s="48"/>
      <c r="P2780" s="48"/>
      <c r="Q2780" s="48"/>
      <c r="R2780" s="48"/>
      <c r="S2780" s="48"/>
      <c r="T2780" s="48"/>
      <c r="U2780" s="48"/>
      <c r="V2780" s="48"/>
      <c r="W2780" s="48"/>
      <c r="X2780" s="48"/>
      <c r="Y2780" s="48"/>
      <c r="Z2780" s="48"/>
      <c r="AA2780" s="48"/>
      <c r="AB2780" s="48"/>
      <c r="AC2780" s="48"/>
    </row>
    <row r="2781" spans="1:29">
      <c r="A2781" s="48"/>
      <c r="B2781" s="48"/>
      <c r="C2781" s="48"/>
      <c r="D2781" s="48"/>
      <c r="E2781" s="48"/>
      <c r="F2781" s="48"/>
      <c r="G2781" s="48"/>
      <c r="H2781" s="48"/>
      <c r="I2781" s="48"/>
      <c r="J2781" s="48"/>
      <c r="K2781" s="48"/>
      <c r="L2781" s="48"/>
      <c r="M2781" s="48"/>
      <c r="N2781" s="48"/>
      <c r="O2781" s="48"/>
      <c r="P2781" s="48"/>
      <c r="Q2781" s="48"/>
      <c r="R2781" s="48"/>
      <c r="S2781" s="48"/>
      <c r="T2781" s="48"/>
      <c r="U2781" s="48"/>
      <c r="V2781" s="48"/>
      <c r="W2781" s="48"/>
      <c r="X2781" s="48"/>
      <c r="Y2781" s="48"/>
      <c r="Z2781" s="48"/>
      <c r="AA2781" s="48"/>
      <c r="AB2781" s="48"/>
      <c r="AC2781" s="48"/>
    </row>
    <row r="2782" spans="1:29">
      <c r="A2782" s="48"/>
      <c r="B2782" s="48"/>
      <c r="C2782" s="48"/>
      <c r="D2782" s="48"/>
      <c r="E2782" s="48"/>
      <c r="F2782" s="48"/>
      <c r="G2782" s="48"/>
      <c r="H2782" s="48"/>
      <c r="I2782" s="48"/>
      <c r="J2782" s="48"/>
      <c r="K2782" s="48"/>
      <c r="L2782" s="48"/>
      <c r="M2782" s="48"/>
      <c r="N2782" s="48"/>
      <c r="O2782" s="48"/>
      <c r="P2782" s="48"/>
      <c r="Q2782" s="48"/>
      <c r="R2782" s="48"/>
      <c r="S2782" s="48"/>
      <c r="T2782" s="48"/>
      <c r="U2782" s="48"/>
      <c r="V2782" s="48"/>
      <c r="W2782" s="48"/>
      <c r="X2782" s="48"/>
      <c r="Y2782" s="48"/>
      <c r="Z2782" s="48"/>
      <c r="AA2782" s="48"/>
      <c r="AB2782" s="48"/>
      <c r="AC2782" s="48"/>
    </row>
    <row r="2783" spans="1:29">
      <c r="A2783" s="48"/>
      <c r="B2783" s="48"/>
      <c r="C2783" s="48"/>
      <c r="D2783" s="48"/>
      <c r="E2783" s="48"/>
      <c r="F2783" s="48"/>
      <c r="G2783" s="48"/>
      <c r="H2783" s="48"/>
      <c r="I2783" s="48"/>
      <c r="J2783" s="48"/>
      <c r="K2783" s="48"/>
      <c r="L2783" s="48"/>
      <c r="M2783" s="48"/>
      <c r="N2783" s="48"/>
      <c r="O2783" s="48"/>
      <c r="P2783" s="48"/>
      <c r="Q2783" s="48"/>
      <c r="R2783" s="48"/>
      <c r="S2783" s="48"/>
      <c r="T2783" s="48"/>
      <c r="U2783" s="48"/>
      <c r="V2783" s="48"/>
      <c r="W2783" s="48"/>
      <c r="X2783" s="48"/>
      <c r="Y2783" s="48"/>
      <c r="Z2783" s="48"/>
      <c r="AA2783" s="48"/>
      <c r="AB2783" s="48"/>
      <c r="AC2783" s="48"/>
    </row>
    <row r="2784" spans="1:29">
      <c r="A2784" s="48"/>
      <c r="B2784" s="48"/>
      <c r="C2784" s="48"/>
      <c r="D2784" s="48"/>
      <c r="E2784" s="48"/>
      <c r="F2784" s="48"/>
      <c r="G2784" s="48"/>
      <c r="H2784" s="48"/>
      <c r="I2784" s="48"/>
      <c r="J2784" s="48"/>
      <c r="K2784" s="48"/>
      <c r="L2784" s="48"/>
      <c r="M2784" s="48"/>
      <c r="N2784" s="48"/>
      <c r="O2784" s="48"/>
      <c r="P2784" s="48"/>
      <c r="Q2784" s="48"/>
      <c r="R2784" s="48"/>
      <c r="S2784" s="48"/>
      <c r="T2784" s="48"/>
      <c r="U2784" s="48"/>
      <c r="V2784" s="48"/>
      <c r="W2784" s="48"/>
      <c r="X2784" s="48"/>
      <c r="Y2784" s="48"/>
      <c r="Z2784" s="48"/>
      <c r="AA2784" s="48"/>
      <c r="AB2784" s="48"/>
      <c r="AC2784" s="48"/>
    </row>
    <row r="2785" spans="1:29">
      <c r="A2785" s="48"/>
      <c r="B2785" s="48"/>
      <c r="C2785" s="48"/>
      <c r="D2785" s="48"/>
      <c r="E2785" s="48"/>
      <c r="F2785" s="48"/>
      <c r="G2785" s="48"/>
      <c r="H2785" s="48"/>
      <c r="I2785" s="48"/>
      <c r="J2785" s="48"/>
      <c r="K2785" s="48"/>
      <c r="L2785" s="48"/>
      <c r="M2785" s="48"/>
      <c r="N2785" s="48"/>
      <c r="O2785" s="48"/>
      <c r="P2785" s="48"/>
      <c r="Q2785" s="48"/>
      <c r="R2785" s="48"/>
      <c r="S2785" s="48"/>
      <c r="T2785" s="48"/>
      <c r="U2785" s="48"/>
      <c r="V2785" s="48"/>
      <c r="W2785" s="48"/>
      <c r="X2785" s="48"/>
      <c r="Y2785" s="48"/>
      <c r="Z2785" s="48"/>
      <c r="AA2785" s="48"/>
      <c r="AB2785" s="48"/>
      <c r="AC2785" s="48"/>
    </row>
    <row r="2786" spans="1:29">
      <c r="A2786" s="48"/>
      <c r="B2786" s="48"/>
      <c r="C2786" s="48"/>
      <c r="D2786" s="48"/>
      <c r="E2786" s="48"/>
      <c r="F2786" s="48"/>
      <c r="G2786" s="48"/>
      <c r="H2786" s="48"/>
      <c r="I2786" s="48"/>
      <c r="J2786" s="48"/>
      <c r="K2786" s="48"/>
      <c r="L2786" s="48"/>
      <c r="M2786" s="48"/>
      <c r="N2786" s="48"/>
      <c r="O2786" s="48"/>
      <c r="P2786" s="48"/>
      <c r="Q2786" s="48"/>
      <c r="R2786" s="48"/>
      <c r="S2786" s="48"/>
      <c r="T2786" s="48"/>
      <c r="U2786" s="48"/>
      <c r="V2786" s="48"/>
      <c r="W2786" s="48"/>
      <c r="X2786" s="48"/>
      <c r="Y2786" s="48"/>
      <c r="Z2786" s="48"/>
      <c r="AA2786" s="48"/>
      <c r="AB2786" s="48"/>
      <c r="AC2786" s="48"/>
    </row>
    <row r="2787" spans="1:29">
      <c r="A2787" s="48"/>
      <c r="B2787" s="48"/>
      <c r="C2787" s="48"/>
      <c r="D2787" s="48"/>
      <c r="E2787" s="48"/>
      <c r="F2787" s="48"/>
      <c r="G2787" s="48"/>
      <c r="H2787" s="48"/>
      <c r="I2787" s="48"/>
      <c r="J2787" s="48"/>
      <c r="K2787" s="48"/>
      <c r="L2787" s="48"/>
      <c r="M2787" s="48"/>
      <c r="N2787" s="48"/>
      <c r="O2787" s="48"/>
      <c r="P2787" s="48"/>
      <c r="Q2787" s="48"/>
      <c r="R2787" s="48"/>
      <c r="S2787" s="48"/>
      <c r="T2787" s="48"/>
      <c r="U2787" s="48"/>
      <c r="V2787" s="48"/>
      <c r="W2787" s="48"/>
      <c r="X2787" s="48"/>
      <c r="Y2787" s="48"/>
      <c r="Z2787" s="48"/>
      <c r="AA2787" s="48"/>
      <c r="AB2787" s="48"/>
      <c r="AC2787" s="48"/>
    </row>
    <row r="2788" spans="1:29">
      <c r="A2788" s="48"/>
      <c r="B2788" s="48"/>
      <c r="C2788" s="48"/>
      <c r="D2788" s="48"/>
      <c r="E2788" s="48"/>
      <c r="F2788" s="48"/>
      <c r="G2788" s="48"/>
      <c r="H2788" s="48"/>
      <c r="I2788" s="48"/>
      <c r="J2788" s="48"/>
      <c r="K2788" s="48"/>
      <c r="L2788" s="48"/>
      <c r="M2788" s="48"/>
      <c r="N2788" s="48"/>
      <c r="O2788" s="48"/>
      <c r="P2788" s="48"/>
      <c r="Q2788" s="48"/>
      <c r="R2788" s="48"/>
      <c r="S2788" s="48"/>
      <c r="T2788" s="48"/>
      <c r="U2788" s="48"/>
      <c r="V2788" s="48"/>
      <c r="W2788" s="48"/>
      <c r="X2788" s="48"/>
      <c r="Y2788" s="48"/>
      <c r="Z2788" s="48"/>
      <c r="AA2788" s="48"/>
      <c r="AB2788" s="48"/>
      <c r="AC2788" s="48"/>
    </row>
    <row r="2789" spans="1:29">
      <c r="A2789" s="48"/>
      <c r="B2789" s="48"/>
      <c r="C2789" s="48"/>
      <c r="D2789" s="48"/>
      <c r="E2789" s="48"/>
      <c r="F2789" s="48"/>
      <c r="G2789" s="48"/>
      <c r="H2789" s="48"/>
      <c r="I2789" s="48"/>
      <c r="J2789" s="48"/>
      <c r="K2789" s="48"/>
      <c r="L2789" s="48"/>
      <c r="M2789" s="48"/>
      <c r="N2789" s="48"/>
      <c r="O2789" s="48"/>
      <c r="P2789" s="48"/>
      <c r="Q2789" s="48"/>
      <c r="R2789" s="48"/>
      <c r="S2789" s="48"/>
      <c r="T2789" s="48"/>
      <c r="U2789" s="48"/>
      <c r="V2789" s="48"/>
      <c r="W2789" s="48"/>
      <c r="X2789" s="48"/>
      <c r="Y2789" s="48"/>
      <c r="Z2789" s="48"/>
      <c r="AA2789" s="48"/>
      <c r="AB2789" s="48"/>
      <c r="AC2789" s="48"/>
    </row>
    <row r="2790" spans="1:29">
      <c r="A2790" s="48"/>
      <c r="B2790" s="48"/>
      <c r="C2790" s="48"/>
      <c r="D2790" s="48"/>
      <c r="E2790" s="48"/>
      <c r="F2790" s="48"/>
      <c r="G2790" s="48"/>
      <c r="H2790" s="48"/>
      <c r="I2790" s="48"/>
      <c r="J2790" s="48"/>
      <c r="K2790" s="48"/>
      <c r="L2790" s="48"/>
      <c r="M2790" s="48"/>
      <c r="N2790" s="48"/>
      <c r="O2790" s="48"/>
      <c r="P2790" s="48"/>
      <c r="Q2790" s="48"/>
      <c r="R2790" s="48"/>
      <c r="S2790" s="48"/>
      <c r="T2790" s="48"/>
      <c r="U2790" s="48"/>
      <c r="V2790" s="48"/>
      <c r="W2790" s="48"/>
      <c r="X2790" s="48"/>
      <c r="Y2790" s="48"/>
      <c r="Z2790" s="48"/>
      <c r="AA2790" s="48"/>
      <c r="AB2790" s="48"/>
      <c r="AC2790" s="48"/>
    </row>
    <row r="2791" spans="1:29">
      <c r="A2791" s="48"/>
      <c r="B2791" s="48"/>
      <c r="C2791" s="48"/>
      <c r="D2791" s="48"/>
      <c r="E2791" s="48"/>
      <c r="F2791" s="48"/>
      <c r="G2791" s="48"/>
      <c r="H2791" s="48"/>
      <c r="I2791" s="48"/>
      <c r="J2791" s="48"/>
      <c r="K2791" s="48"/>
      <c r="L2791" s="48"/>
      <c r="M2791" s="48"/>
      <c r="N2791" s="48"/>
      <c r="O2791" s="48"/>
      <c r="P2791" s="48"/>
      <c r="Q2791" s="48"/>
      <c r="R2791" s="48"/>
      <c r="S2791" s="48"/>
      <c r="T2791" s="48"/>
      <c r="U2791" s="48"/>
      <c r="V2791" s="48"/>
      <c r="W2791" s="48"/>
      <c r="X2791" s="48"/>
      <c r="Y2791" s="48"/>
      <c r="Z2791" s="48"/>
      <c r="AA2791" s="48"/>
      <c r="AB2791" s="48"/>
      <c r="AC2791" s="48"/>
    </row>
    <row r="2792" spans="1:29">
      <c r="A2792" s="48"/>
      <c r="B2792" s="48"/>
      <c r="C2792" s="48"/>
      <c r="D2792" s="48"/>
      <c r="E2792" s="48"/>
      <c r="F2792" s="48"/>
      <c r="G2792" s="48"/>
      <c r="H2792" s="48"/>
      <c r="I2792" s="48"/>
      <c r="J2792" s="48"/>
      <c r="K2792" s="48"/>
      <c r="L2792" s="48"/>
      <c r="M2792" s="48"/>
      <c r="N2792" s="48"/>
      <c r="O2792" s="48"/>
      <c r="P2792" s="48"/>
      <c r="Q2792" s="48"/>
      <c r="R2792" s="48"/>
      <c r="S2792" s="48"/>
      <c r="T2792" s="48"/>
      <c r="U2792" s="48"/>
      <c r="V2792" s="48"/>
      <c r="W2792" s="48"/>
      <c r="X2792" s="48"/>
      <c r="Y2792" s="48"/>
      <c r="Z2792" s="48"/>
      <c r="AA2792" s="48"/>
      <c r="AB2792" s="48"/>
      <c r="AC2792" s="48"/>
    </row>
    <row r="2793" spans="1:29">
      <c r="A2793" s="48"/>
      <c r="B2793" s="48"/>
      <c r="C2793" s="48"/>
      <c r="D2793" s="48"/>
      <c r="E2793" s="48"/>
      <c r="F2793" s="48"/>
      <c r="G2793" s="48"/>
      <c r="H2793" s="48"/>
      <c r="I2793" s="48"/>
      <c r="J2793" s="48"/>
      <c r="K2793" s="48"/>
      <c r="L2793" s="48"/>
      <c r="M2793" s="48"/>
      <c r="N2793" s="48"/>
      <c r="O2793" s="48"/>
      <c r="P2793" s="48"/>
      <c r="Q2793" s="48"/>
      <c r="R2793" s="48"/>
      <c r="S2793" s="48"/>
      <c r="T2793" s="48"/>
      <c r="U2793" s="48"/>
      <c r="V2793" s="48"/>
      <c r="W2793" s="48"/>
      <c r="X2793" s="48"/>
      <c r="Y2793" s="48"/>
      <c r="Z2793" s="48"/>
      <c r="AA2793" s="48"/>
      <c r="AB2793" s="48"/>
      <c r="AC2793" s="48"/>
    </row>
    <row r="2794" spans="1:29">
      <c r="A2794" s="48"/>
      <c r="B2794" s="48"/>
      <c r="C2794" s="48"/>
      <c r="D2794" s="48"/>
      <c r="E2794" s="48"/>
      <c r="F2794" s="48"/>
      <c r="G2794" s="48"/>
      <c r="H2794" s="48"/>
      <c r="I2794" s="48"/>
      <c r="J2794" s="48"/>
      <c r="K2794" s="48"/>
      <c r="L2794" s="48"/>
      <c r="M2794" s="48"/>
      <c r="N2794" s="48"/>
      <c r="O2794" s="48"/>
      <c r="P2794" s="48"/>
      <c r="Q2794" s="48"/>
      <c r="R2794" s="48"/>
      <c r="S2794" s="48"/>
      <c r="T2794" s="48"/>
      <c r="U2794" s="48"/>
      <c r="V2794" s="48"/>
      <c r="W2794" s="48"/>
      <c r="X2794" s="48"/>
      <c r="Y2794" s="48"/>
      <c r="Z2794" s="48"/>
      <c r="AA2794" s="48"/>
      <c r="AB2794" s="48"/>
      <c r="AC2794" s="48"/>
    </row>
    <row r="2795" spans="1:29">
      <c r="A2795" s="48"/>
      <c r="B2795" s="48"/>
      <c r="C2795" s="48"/>
      <c r="D2795" s="48"/>
      <c r="E2795" s="48"/>
      <c r="F2795" s="48"/>
      <c r="G2795" s="48"/>
      <c r="H2795" s="48"/>
      <c r="I2795" s="48"/>
      <c r="J2795" s="48"/>
      <c r="K2795" s="48"/>
      <c r="L2795" s="48"/>
      <c r="M2795" s="48"/>
      <c r="N2795" s="48"/>
      <c r="O2795" s="48"/>
      <c r="P2795" s="48"/>
      <c r="Q2795" s="48"/>
      <c r="R2795" s="48"/>
      <c r="S2795" s="48"/>
      <c r="T2795" s="48"/>
      <c r="U2795" s="48"/>
      <c r="V2795" s="48"/>
      <c r="W2795" s="48"/>
      <c r="X2795" s="48"/>
      <c r="Y2795" s="48"/>
      <c r="Z2795" s="48"/>
      <c r="AA2795" s="48"/>
      <c r="AB2795" s="48"/>
      <c r="AC2795" s="48"/>
    </row>
    <row r="2796" spans="1:29">
      <c r="A2796" s="48"/>
      <c r="B2796" s="48"/>
      <c r="C2796" s="48"/>
      <c r="D2796" s="48"/>
      <c r="E2796" s="48"/>
      <c r="F2796" s="48"/>
      <c r="G2796" s="48"/>
      <c r="H2796" s="48"/>
      <c r="I2796" s="48"/>
      <c r="J2796" s="48"/>
      <c r="K2796" s="48"/>
      <c r="L2796" s="48"/>
      <c r="M2796" s="48"/>
      <c r="N2796" s="48"/>
      <c r="O2796" s="48"/>
      <c r="P2796" s="48"/>
      <c r="Q2796" s="48"/>
      <c r="R2796" s="48"/>
      <c r="S2796" s="48"/>
      <c r="T2796" s="48"/>
      <c r="U2796" s="48"/>
      <c r="V2796" s="48"/>
      <c r="W2796" s="48"/>
      <c r="X2796" s="48"/>
      <c r="Y2796" s="48"/>
      <c r="Z2796" s="48"/>
      <c r="AA2796" s="48"/>
      <c r="AB2796" s="48"/>
      <c r="AC2796" s="48"/>
    </row>
    <row r="2797" spans="1:29">
      <c r="A2797" s="48"/>
      <c r="B2797" s="48"/>
      <c r="C2797" s="48"/>
      <c r="D2797" s="48"/>
      <c r="E2797" s="48"/>
      <c r="F2797" s="48"/>
      <c r="G2797" s="48"/>
      <c r="H2797" s="48"/>
      <c r="I2797" s="48"/>
      <c r="J2797" s="48"/>
      <c r="K2797" s="48"/>
      <c r="L2797" s="48"/>
      <c r="M2797" s="48"/>
      <c r="N2797" s="48"/>
      <c r="O2797" s="48"/>
      <c r="P2797" s="48"/>
      <c r="Q2797" s="48"/>
      <c r="R2797" s="48"/>
      <c r="S2797" s="48"/>
      <c r="T2797" s="48"/>
      <c r="U2797" s="48"/>
      <c r="V2797" s="48"/>
      <c r="W2797" s="48"/>
      <c r="X2797" s="48"/>
      <c r="Y2797" s="48"/>
      <c r="Z2797" s="48"/>
      <c r="AA2797" s="48"/>
      <c r="AB2797" s="48"/>
      <c r="AC2797" s="48"/>
    </row>
    <row r="2798" spans="1:29">
      <c r="A2798" s="48"/>
      <c r="B2798" s="48"/>
      <c r="C2798" s="48"/>
      <c r="D2798" s="48"/>
      <c r="E2798" s="48"/>
      <c r="F2798" s="48"/>
      <c r="G2798" s="48"/>
      <c r="H2798" s="48"/>
      <c r="I2798" s="48"/>
      <c r="J2798" s="48"/>
      <c r="K2798" s="48"/>
      <c r="L2798" s="48"/>
      <c r="M2798" s="48"/>
      <c r="N2798" s="48"/>
      <c r="O2798" s="48"/>
      <c r="P2798" s="48"/>
      <c r="Q2798" s="48"/>
      <c r="R2798" s="48"/>
      <c r="S2798" s="48"/>
      <c r="T2798" s="48"/>
      <c r="U2798" s="48"/>
      <c r="V2798" s="48"/>
      <c r="W2798" s="48"/>
      <c r="X2798" s="48"/>
      <c r="Y2798" s="48"/>
      <c r="Z2798" s="48"/>
      <c r="AA2798" s="48"/>
      <c r="AB2798" s="48"/>
      <c r="AC2798" s="48"/>
    </row>
    <row r="2799" spans="1:29">
      <c r="A2799" s="48"/>
      <c r="B2799" s="48"/>
      <c r="C2799" s="48"/>
      <c r="D2799" s="48"/>
      <c r="E2799" s="48"/>
      <c r="F2799" s="48"/>
      <c r="G2799" s="48"/>
      <c r="H2799" s="48"/>
      <c r="I2799" s="48"/>
      <c r="J2799" s="48"/>
      <c r="K2799" s="48"/>
      <c r="L2799" s="48"/>
      <c r="M2799" s="48"/>
      <c r="N2799" s="48"/>
      <c r="O2799" s="48"/>
      <c r="P2799" s="48"/>
      <c r="Q2799" s="48"/>
      <c r="R2799" s="48"/>
      <c r="S2799" s="48"/>
      <c r="T2799" s="48"/>
      <c r="U2799" s="48"/>
      <c r="V2799" s="48"/>
      <c r="W2799" s="48"/>
      <c r="X2799" s="48"/>
      <c r="Y2799" s="48"/>
      <c r="Z2799" s="48"/>
      <c r="AA2799" s="48"/>
      <c r="AB2799" s="48"/>
      <c r="AC2799" s="48"/>
    </row>
    <row r="2800" spans="1:29">
      <c r="A2800" s="48"/>
      <c r="B2800" s="48"/>
      <c r="C2800" s="48"/>
      <c r="D2800" s="48"/>
      <c r="E2800" s="48"/>
      <c r="F2800" s="48"/>
      <c r="G2800" s="48"/>
      <c r="H2800" s="48"/>
      <c r="I2800" s="48"/>
      <c r="J2800" s="48"/>
      <c r="K2800" s="48"/>
      <c r="L2800" s="48"/>
      <c r="M2800" s="48"/>
      <c r="N2800" s="48"/>
      <c r="O2800" s="48"/>
      <c r="P2800" s="48"/>
      <c r="Q2800" s="48"/>
      <c r="R2800" s="48"/>
      <c r="S2800" s="48"/>
      <c r="T2800" s="48"/>
      <c r="U2800" s="48"/>
      <c r="V2800" s="48"/>
      <c r="W2800" s="48"/>
      <c r="X2800" s="48"/>
      <c r="Y2800" s="48"/>
      <c r="Z2800" s="48"/>
      <c r="AA2800" s="48"/>
      <c r="AB2800" s="48"/>
      <c r="AC2800" s="48"/>
    </row>
    <row r="2801" spans="1:29">
      <c r="A2801" s="48"/>
      <c r="B2801" s="48"/>
      <c r="C2801" s="48"/>
      <c r="D2801" s="48"/>
      <c r="E2801" s="48"/>
      <c r="F2801" s="48"/>
      <c r="G2801" s="48"/>
      <c r="H2801" s="48"/>
      <c r="I2801" s="48"/>
      <c r="J2801" s="48"/>
      <c r="K2801" s="48"/>
      <c r="L2801" s="48"/>
      <c r="M2801" s="48"/>
      <c r="N2801" s="48"/>
      <c r="O2801" s="48"/>
      <c r="P2801" s="48"/>
      <c r="Q2801" s="48"/>
      <c r="R2801" s="48"/>
      <c r="S2801" s="48"/>
      <c r="T2801" s="48"/>
      <c r="U2801" s="48"/>
      <c r="V2801" s="48"/>
      <c r="W2801" s="48"/>
      <c r="X2801" s="48"/>
      <c r="Y2801" s="48"/>
      <c r="Z2801" s="48"/>
      <c r="AA2801" s="48"/>
      <c r="AB2801" s="48"/>
      <c r="AC2801" s="48"/>
    </row>
    <row r="2802" spans="1:29">
      <c r="A2802" s="48"/>
      <c r="B2802" s="48"/>
      <c r="C2802" s="48"/>
      <c r="D2802" s="48"/>
      <c r="E2802" s="48"/>
      <c r="F2802" s="48"/>
      <c r="G2802" s="48"/>
      <c r="H2802" s="48"/>
      <c r="I2802" s="48"/>
      <c r="J2802" s="48"/>
      <c r="K2802" s="48"/>
      <c r="L2802" s="48"/>
      <c r="M2802" s="48"/>
      <c r="N2802" s="48"/>
      <c r="O2802" s="48"/>
      <c r="P2802" s="48"/>
      <c r="Q2802" s="48"/>
      <c r="R2802" s="48"/>
      <c r="S2802" s="48"/>
      <c r="T2802" s="48"/>
      <c r="U2802" s="48"/>
      <c r="V2802" s="48"/>
      <c r="W2802" s="48"/>
      <c r="X2802" s="48"/>
      <c r="Y2802" s="48"/>
      <c r="Z2802" s="48"/>
      <c r="AA2802" s="48"/>
      <c r="AB2802" s="48"/>
      <c r="AC2802" s="48"/>
    </row>
    <row r="2803" spans="1:29">
      <c r="A2803" s="48"/>
      <c r="B2803" s="48"/>
      <c r="C2803" s="48"/>
      <c r="D2803" s="48"/>
      <c r="E2803" s="48"/>
      <c r="F2803" s="48"/>
      <c r="G2803" s="48"/>
      <c r="H2803" s="48"/>
      <c r="I2803" s="48"/>
      <c r="J2803" s="48"/>
      <c r="K2803" s="48"/>
      <c r="L2803" s="48"/>
      <c r="M2803" s="48"/>
      <c r="N2803" s="48"/>
      <c r="O2803" s="48"/>
      <c r="P2803" s="48"/>
      <c r="Q2803" s="48"/>
      <c r="R2803" s="48"/>
      <c r="S2803" s="48"/>
      <c r="T2803" s="48"/>
      <c r="U2803" s="48"/>
      <c r="V2803" s="48"/>
      <c r="W2803" s="48"/>
      <c r="X2803" s="48"/>
      <c r="Y2803" s="48"/>
      <c r="Z2803" s="48"/>
      <c r="AA2803" s="48"/>
      <c r="AB2803" s="48"/>
      <c r="AC2803" s="48"/>
    </row>
    <row r="2804" spans="1:29">
      <c r="A2804" s="48"/>
      <c r="B2804" s="48"/>
      <c r="C2804" s="48"/>
      <c r="D2804" s="48"/>
      <c r="E2804" s="48"/>
      <c r="F2804" s="48"/>
      <c r="G2804" s="48"/>
      <c r="H2804" s="48"/>
      <c r="I2804" s="48"/>
      <c r="J2804" s="48"/>
      <c r="K2804" s="48"/>
      <c r="L2804" s="48"/>
      <c r="M2804" s="48"/>
      <c r="N2804" s="48"/>
      <c r="O2804" s="48"/>
      <c r="P2804" s="48"/>
      <c r="Q2804" s="48"/>
      <c r="R2804" s="48"/>
      <c r="S2804" s="48"/>
      <c r="T2804" s="48"/>
      <c r="U2804" s="48"/>
      <c r="V2804" s="48"/>
      <c r="W2804" s="48"/>
      <c r="X2804" s="48"/>
      <c r="Y2804" s="48"/>
      <c r="Z2804" s="48"/>
      <c r="AA2804" s="48"/>
      <c r="AB2804" s="48"/>
      <c r="AC2804" s="48"/>
    </row>
    <row r="2805" spans="1:29">
      <c r="A2805" s="48"/>
      <c r="B2805" s="48"/>
      <c r="C2805" s="48"/>
      <c r="D2805" s="48"/>
      <c r="E2805" s="48"/>
      <c r="F2805" s="48"/>
      <c r="G2805" s="48"/>
      <c r="H2805" s="48"/>
      <c r="I2805" s="48"/>
      <c r="J2805" s="48"/>
      <c r="K2805" s="48"/>
      <c r="L2805" s="48"/>
      <c r="M2805" s="48"/>
      <c r="N2805" s="48"/>
      <c r="O2805" s="48"/>
      <c r="P2805" s="48"/>
      <c r="Q2805" s="48"/>
      <c r="R2805" s="48"/>
      <c r="S2805" s="48"/>
      <c r="T2805" s="48"/>
      <c r="U2805" s="48"/>
      <c r="V2805" s="48"/>
      <c r="W2805" s="48"/>
      <c r="X2805" s="48"/>
      <c r="Y2805" s="48"/>
      <c r="Z2805" s="48"/>
      <c r="AA2805" s="48"/>
      <c r="AB2805" s="48"/>
      <c r="AC2805" s="48"/>
    </row>
    <row r="2806" spans="1:29">
      <c r="A2806" s="48"/>
      <c r="B2806" s="48"/>
      <c r="C2806" s="48"/>
      <c r="D2806" s="48"/>
      <c r="E2806" s="48"/>
      <c r="F2806" s="48"/>
      <c r="G2806" s="48"/>
      <c r="H2806" s="48"/>
      <c r="I2806" s="48"/>
      <c r="J2806" s="48"/>
      <c r="K2806" s="48"/>
      <c r="L2806" s="48"/>
      <c r="M2806" s="48"/>
      <c r="N2806" s="48"/>
      <c r="O2806" s="48"/>
      <c r="P2806" s="48"/>
      <c r="Q2806" s="48"/>
      <c r="R2806" s="48"/>
      <c r="S2806" s="48"/>
      <c r="T2806" s="48"/>
      <c r="U2806" s="48"/>
      <c r="V2806" s="48"/>
      <c r="W2806" s="48"/>
      <c r="X2806" s="48"/>
      <c r="Y2806" s="48"/>
      <c r="Z2806" s="48"/>
      <c r="AA2806" s="48"/>
      <c r="AB2806" s="48"/>
      <c r="AC2806" s="48"/>
    </row>
    <row r="2807" spans="1:29">
      <c r="A2807" s="48"/>
      <c r="B2807" s="48"/>
      <c r="C2807" s="48"/>
      <c r="D2807" s="48"/>
      <c r="E2807" s="48"/>
      <c r="F2807" s="48"/>
      <c r="G2807" s="48"/>
      <c r="H2807" s="48"/>
      <c r="I2807" s="48"/>
      <c r="J2807" s="48"/>
      <c r="K2807" s="48"/>
      <c r="L2807" s="48"/>
      <c r="M2807" s="48"/>
      <c r="N2807" s="48"/>
      <c r="O2807" s="48"/>
      <c r="P2807" s="48"/>
      <c r="Q2807" s="48"/>
      <c r="R2807" s="48"/>
      <c r="S2807" s="48"/>
      <c r="T2807" s="48"/>
      <c r="U2807" s="48"/>
      <c r="V2807" s="48"/>
      <c r="W2807" s="48"/>
      <c r="X2807" s="48"/>
      <c r="Y2807" s="48"/>
      <c r="Z2807" s="48"/>
      <c r="AA2807" s="48"/>
      <c r="AB2807" s="48"/>
      <c r="AC2807" s="48"/>
    </row>
    <row r="2808" spans="1:29">
      <c r="A2808" s="48"/>
      <c r="B2808" s="48"/>
      <c r="C2808" s="48"/>
      <c r="D2808" s="48"/>
      <c r="E2808" s="48"/>
      <c r="F2808" s="48"/>
      <c r="G2808" s="48"/>
      <c r="H2808" s="48"/>
      <c r="I2808" s="48"/>
      <c r="J2808" s="48"/>
      <c r="K2808" s="48"/>
      <c r="L2808" s="48"/>
      <c r="M2808" s="48"/>
      <c r="N2808" s="48"/>
      <c r="O2808" s="48"/>
      <c r="P2808" s="48"/>
      <c r="Q2808" s="48"/>
      <c r="R2808" s="48"/>
      <c r="S2808" s="48"/>
      <c r="T2808" s="48"/>
      <c r="U2808" s="48"/>
      <c r="V2808" s="48"/>
      <c r="W2808" s="48"/>
      <c r="X2808" s="48"/>
      <c r="Y2808" s="48"/>
      <c r="Z2808" s="48"/>
      <c r="AA2808" s="48"/>
      <c r="AB2808" s="48"/>
      <c r="AC2808" s="48"/>
    </row>
    <row r="2809" spans="1:29">
      <c r="A2809" s="48"/>
      <c r="B2809" s="48"/>
      <c r="C2809" s="48"/>
      <c r="D2809" s="48"/>
      <c r="E2809" s="48"/>
      <c r="F2809" s="48"/>
      <c r="G2809" s="48"/>
      <c r="H2809" s="48"/>
      <c r="I2809" s="48"/>
      <c r="J2809" s="48"/>
      <c r="K2809" s="48"/>
      <c r="L2809" s="48"/>
      <c r="M2809" s="48"/>
      <c r="N2809" s="48"/>
      <c r="O2809" s="48"/>
      <c r="P2809" s="48"/>
      <c r="Q2809" s="48"/>
      <c r="R2809" s="48"/>
      <c r="S2809" s="48"/>
      <c r="T2809" s="48"/>
      <c r="U2809" s="48"/>
      <c r="V2809" s="48"/>
      <c r="W2809" s="48"/>
      <c r="X2809" s="48"/>
      <c r="Y2809" s="48"/>
      <c r="Z2809" s="48"/>
      <c r="AA2809" s="48"/>
      <c r="AB2809" s="48"/>
      <c r="AC2809" s="48"/>
    </row>
    <row r="2810" spans="1:29">
      <c r="A2810" s="48"/>
      <c r="B2810" s="48"/>
      <c r="C2810" s="48"/>
      <c r="D2810" s="48"/>
      <c r="E2810" s="48"/>
      <c r="F2810" s="48"/>
      <c r="G2810" s="48"/>
      <c r="H2810" s="48"/>
      <c r="I2810" s="48"/>
      <c r="J2810" s="48"/>
      <c r="K2810" s="48"/>
      <c r="L2810" s="48"/>
      <c r="M2810" s="48"/>
      <c r="N2810" s="48"/>
      <c r="O2810" s="48"/>
      <c r="P2810" s="48"/>
      <c r="Q2810" s="48"/>
      <c r="R2810" s="48"/>
      <c r="S2810" s="48"/>
      <c r="T2810" s="48"/>
      <c r="U2810" s="48"/>
      <c r="V2810" s="48"/>
      <c r="W2810" s="48"/>
      <c r="X2810" s="48"/>
      <c r="Y2810" s="48"/>
      <c r="Z2810" s="48"/>
      <c r="AA2810" s="48"/>
      <c r="AB2810" s="48"/>
      <c r="AC2810" s="48"/>
    </row>
    <row r="2811" spans="1:29">
      <c r="A2811" s="48"/>
      <c r="B2811" s="48"/>
      <c r="C2811" s="48"/>
      <c r="D2811" s="48"/>
      <c r="E2811" s="48"/>
      <c r="F2811" s="48"/>
      <c r="G2811" s="48"/>
      <c r="H2811" s="48"/>
      <c r="I2811" s="48"/>
      <c r="J2811" s="48"/>
      <c r="K2811" s="48"/>
      <c r="L2811" s="48"/>
      <c r="M2811" s="48"/>
      <c r="N2811" s="48"/>
      <c r="O2811" s="48"/>
      <c r="P2811" s="48"/>
      <c r="Q2811" s="48"/>
      <c r="R2811" s="48"/>
      <c r="S2811" s="48"/>
      <c r="T2811" s="48"/>
      <c r="U2811" s="48"/>
      <c r="V2811" s="48"/>
      <c r="W2811" s="48"/>
      <c r="X2811" s="48"/>
      <c r="Y2811" s="48"/>
      <c r="Z2811" s="48"/>
      <c r="AA2811" s="48"/>
      <c r="AB2811" s="48"/>
      <c r="AC2811" s="48"/>
    </row>
    <row r="2812" spans="1:29">
      <c r="A2812" s="48"/>
      <c r="B2812" s="48"/>
      <c r="C2812" s="48"/>
      <c r="D2812" s="48"/>
      <c r="E2812" s="48"/>
      <c r="F2812" s="48"/>
      <c r="G2812" s="48"/>
      <c r="H2812" s="48"/>
      <c r="I2812" s="48"/>
      <c r="J2812" s="48"/>
      <c r="K2812" s="48"/>
      <c r="L2812" s="48"/>
      <c r="M2812" s="48"/>
      <c r="N2812" s="48"/>
      <c r="O2812" s="48"/>
      <c r="P2812" s="48"/>
      <c r="Q2812" s="48"/>
      <c r="R2812" s="48"/>
      <c r="S2812" s="48"/>
      <c r="T2812" s="48"/>
      <c r="U2812" s="48"/>
      <c r="V2812" s="48"/>
      <c r="W2812" s="48"/>
      <c r="X2812" s="48"/>
      <c r="Y2812" s="48"/>
      <c r="Z2812" s="48"/>
      <c r="AA2812" s="48"/>
      <c r="AB2812" s="48"/>
      <c r="AC2812" s="48"/>
    </row>
    <row r="2813" spans="1:29">
      <c r="A2813" s="48"/>
      <c r="B2813" s="48"/>
      <c r="C2813" s="48"/>
      <c r="D2813" s="48"/>
      <c r="E2813" s="48"/>
      <c r="F2813" s="48"/>
      <c r="G2813" s="48"/>
      <c r="H2813" s="48"/>
      <c r="I2813" s="48"/>
      <c r="J2813" s="48"/>
      <c r="K2813" s="48"/>
      <c r="L2813" s="48"/>
      <c r="M2813" s="48"/>
      <c r="N2813" s="48"/>
      <c r="O2813" s="48"/>
      <c r="P2813" s="48"/>
      <c r="Q2813" s="48"/>
      <c r="R2813" s="48"/>
      <c r="S2813" s="48"/>
      <c r="T2813" s="48"/>
      <c r="U2813" s="48"/>
      <c r="V2813" s="48"/>
      <c r="W2813" s="48"/>
      <c r="X2813" s="48"/>
      <c r="Y2813" s="48"/>
      <c r="Z2813" s="48"/>
      <c r="AA2813" s="48"/>
      <c r="AB2813" s="48"/>
      <c r="AC2813" s="48"/>
    </row>
    <row r="2814" spans="1:29">
      <c r="A2814" s="48"/>
      <c r="B2814" s="48"/>
      <c r="C2814" s="48"/>
      <c r="D2814" s="48"/>
      <c r="E2814" s="48"/>
      <c r="F2814" s="48"/>
      <c r="G2814" s="48"/>
      <c r="H2814" s="48"/>
      <c r="I2814" s="48"/>
      <c r="J2814" s="48"/>
      <c r="K2814" s="48"/>
      <c r="L2814" s="48"/>
      <c r="M2814" s="48"/>
      <c r="N2814" s="48"/>
      <c r="O2814" s="48"/>
      <c r="P2814" s="48"/>
      <c r="Q2814" s="48"/>
      <c r="R2814" s="48"/>
      <c r="S2814" s="48"/>
      <c r="T2814" s="48"/>
      <c r="U2814" s="48"/>
      <c r="V2814" s="48"/>
      <c r="W2814" s="48"/>
      <c r="X2814" s="48"/>
      <c r="Y2814" s="48"/>
      <c r="Z2814" s="48"/>
      <c r="AA2814" s="48"/>
      <c r="AB2814" s="48"/>
      <c r="AC2814" s="48"/>
    </row>
    <row r="2815" spans="1:29">
      <c r="A2815" s="48"/>
      <c r="B2815" s="48"/>
      <c r="C2815" s="48"/>
      <c r="D2815" s="48"/>
      <c r="E2815" s="48"/>
      <c r="F2815" s="48"/>
      <c r="G2815" s="48"/>
      <c r="H2815" s="48"/>
      <c r="I2815" s="48"/>
      <c r="J2815" s="48"/>
      <c r="K2815" s="48"/>
      <c r="L2815" s="48"/>
      <c r="M2815" s="48"/>
      <c r="N2815" s="48"/>
      <c r="O2815" s="48"/>
      <c r="P2815" s="48"/>
      <c r="Q2815" s="48"/>
      <c r="R2815" s="48"/>
      <c r="S2815" s="48"/>
      <c r="T2815" s="48"/>
      <c r="U2815" s="48"/>
      <c r="V2815" s="48"/>
      <c r="W2815" s="48"/>
      <c r="X2815" s="48"/>
      <c r="Y2815" s="48"/>
      <c r="Z2815" s="48"/>
      <c r="AA2815" s="48"/>
      <c r="AB2815" s="48"/>
      <c r="AC2815" s="48"/>
    </row>
    <row r="2816" spans="1:29">
      <c r="A2816" s="48"/>
      <c r="B2816" s="48"/>
      <c r="C2816" s="48"/>
      <c r="D2816" s="48"/>
      <c r="E2816" s="48"/>
      <c r="F2816" s="48"/>
      <c r="G2816" s="48"/>
      <c r="H2816" s="48"/>
      <c r="I2816" s="48"/>
      <c r="J2816" s="48"/>
      <c r="K2816" s="48"/>
      <c r="L2816" s="48"/>
      <c r="M2816" s="48"/>
      <c r="N2816" s="48"/>
      <c r="O2816" s="48"/>
      <c r="P2816" s="48"/>
      <c r="Q2816" s="48"/>
      <c r="R2816" s="48"/>
      <c r="S2816" s="48"/>
      <c r="T2816" s="48"/>
      <c r="U2816" s="48"/>
      <c r="V2816" s="48"/>
      <c r="W2816" s="48"/>
      <c r="X2816" s="48"/>
      <c r="Y2816" s="48"/>
      <c r="Z2816" s="48"/>
      <c r="AA2816" s="48"/>
      <c r="AB2816" s="48"/>
      <c r="AC2816" s="48"/>
    </row>
    <row r="2817" spans="1:29">
      <c r="A2817" s="48"/>
      <c r="B2817" s="48"/>
      <c r="C2817" s="48"/>
      <c r="D2817" s="48"/>
      <c r="E2817" s="48"/>
      <c r="F2817" s="48"/>
      <c r="G2817" s="48"/>
      <c r="H2817" s="48"/>
      <c r="I2817" s="48"/>
      <c r="J2817" s="48"/>
      <c r="K2817" s="48"/>
      <c r="L2817" s="48"/>
      <c r="M2817" s="48"/>
      <c r="N2817" s="48"/>
      <c r="O2817" s="48"/>
      <c r="P2817" s="48"/>
      <c r="Q2817" s="48"/>
      <c r="R2817" s="48"/>
      <c r="S2817" s="48"/>
      <c r="T2817" s="48"/>
      <c r="U2817" s="48"/>
      <c r="V2817" s="48"/>
      <c r="W2817" s="48"/>
      <c r="X2817" s="48"/>
      <c r="Y2817" s="48"/>
      <c r="Z2817" s="48"/>
      <c r="AA2817" s="48"/>
      <c r="AB2817" s="48"/>
      <c r="AC2817" s="48"/>
    </row>
    <row r="2818" spans="1:29">
      <c r="A2818" s="48"/>
      <c r="B2818" s="48"/>
      <c r="C2818" s="48"/>
      <c r="D2818" s="48"/>
      <c r="E2818" s="48"/>
      <c r="F2818" s="48"/>
      <c r="G2818" s="48"/>
      <c r="H2818" s="48"/>
      <c r="I2818" s="48"/>
      <c r="J2818" s="48"/>
      <c r="K2818" s="48"/>
      <c r="L2818" s="48"/>
      <c r="M2818" s="48"/>
      <c r="N2818" s="48"/>
      <c r="O2818" s="48"/>
      <c r="P2818" s="48"/>
      <c r="Q2818" s="48"/>
      <c r="R2818" s="48"/>
      <c r="S2818" s="48"/>
      <c r="T2818" s="48"/>
      <c r="U2818" s="48"/>
      <c r="V2818" s="48"/>
      <c r="W2818" s="48"/>
      <c r="X2818" s="48"/>
      <c r="Y2818" s="48"/>
      <c r="Z2818" s="48"/>
      <c r="AA2818" s="48"/>
      <c r="AB2818" s="48"/>
      <c r="AC2818" s="48"/>
    </row>
    <row r="2819" spans="1:29">
      <c r="A2819" s="48"/>
      <c r="B2819" s="48"/>
      <c r="C2819" s="48"/>
      <c r="D2819" s="48"/>
      <c r="E2819" s="48"/>
      <c r="F2819" s="48"/>
      <c r="G2819" s="48"/>
      <c r="H2819" s="48"/>
      <c r="I2819" s="48"/>
      <c r="J2819" s="48"/>
      <c r="K2819" s="48"/>
      <c r="L2819" s="48"/>
      <c r="M2819" s="48"/>
      <c r="N2819" s="48"/>
      <c r="O2819" s="48"/>
      <c r="P2819" s="48"/>
      <c r="Q2819" s="48"/>
      <c r="R2819" s="48"/>
      <c r="S2819" s="48"/>
      <c r="T2819" s="48"/>
      <c r="U2819" s="48"/>
      <c r="V2819" s="48"/>
      <c r="W2819" s="48"/>
      <c r="X2819" s="48"/>
      <c r="Y2819" s="48"/>
      <c r="Z2819" s="48"/>
      <c r="AA2819" s="48"/>
      <c r="AB2819" s="48"/>
      <c r="AC2819" s="48"/>
    </row>
    <row r="2820" spans="1:29">
      <c r="A2820" s="48"/>
      <c r="B2820" s="48"/>
      <c r="C2820" s="48"/>
      <c r="D2820" s="48"/>
      <c r="E2820" s="48"/>
      <c r="F2820" s="48"/>
      <c r="G2820" s="48"/>
      <c r="H2820" s="48"/>
      <c r="I2820" s="48"/>
      <c r="J2820" s="48"/>
      <c r="K2820" s="48"/>
      <c r="L2820" s="48"/>
      <c r="M2820" s="48"/>
      <c r="N2820" s="48"/>
      <c r="O2820" s="48"/>
      <c r="P2820" s="48"/>
      <c r="Q2820" s="48"/>
      <c r="R2820" s="48"/>
      <c r="S2820" s="48"/>
      <c r="T2820" s="48"/>
      <c r="U2820" s="48"/>
      <c r="V2820" s="48"/>
      <c r="W2820" s="48"/>
      <c r="X2820" s="48"/>
      <c r="Y2820" s="48"/>
      <c r="Z2820" s="48"/>
      <c r="AA2820" s="48"/>
      <c r="AB2820" s="48"/>
      <c r="AC2820" s="48"/>
    </row>
    <row r="2821" spans="1:29">
      <c r="A2821" s="48"/>
      <c r="B2821" s="48"/>
      <c r="C2821" s="48"/>
      <c r="D2821" s="48"/>
      <c r="E2821" s="48"/>
      <c r="F2821" s="48"/>
      <c r="G2821" s="48"/>
      <c r="H2821" s="48"/>
      <c r="I2821" s="48"/>
      <c r="J2821" s="48"/>
      <c r="K2821" s="48"/>
      <c r="L2821" s="48"/>
      <c r="M2821" s="48"/>
      <c r="N2821" s="48"/>
      <c r="O2821" s="48"/>
      <c r="P2821" s="48"/>
      <c r="Q2821" s="48"/>
      <c r="R2821" s="48"/>
      <c r="S2821" s="48"/>
      <c r="T2821" s="48"/>
      <c r="U2821" s="48"/>
      <c r="V2821" s="48"/>
      <c r="W2821" s="48"/>
      <c r="X2821" s="48"/>
      <c r="Y2821" s="48"/>
      <c r="Z2821" s="48"/>
      <c r="AA2821" s="48"/>
      <c r="AB2821" s="48"/>
      <c r="AC2821" s="48"/>
    </row>
    <row r="2822" spans="1:29">
      <c r="A2822" s="48"/>
      <c r="B2822" s="48"/>
      <c r="C2822" s="48"/>
      <c r="D2822" s="48"/>
      <c r="E2822" s="48"/>
      <c r="F2822" s="48"/>
      <c r="G2822" s="48"/>
      <c r="H2822" s="48"/>
      <c r="I2822" s="48"/>
      <c r="J2822" s="48"/>
      <c r="K2822" s="48"/>
      <c r="L2822" s="48"/>
      <c r="M2822" s="48"/>
      <c r="N2822" s="48"/>
      <c r="O2822" s="48"/>
      <c r="P2822" s="48"/>
      <c r="Q2822" s="48"/>
      <c r="R2822" s="48"/>
      <c r="S2822" s="48"/>
      <c r="T2822" s="48"/>
      <c r="U2822" s="48"/>
      <c r="V2822" s="48"/>
      <c r="W2822" s="48"/>
      <c r="X2822" s="48"/>
      <c r="Y2822" s="48"/>
      <c r="Z2822" s="48"/>
      <c r="AA2822" s="48"/>
      <c r="AB2822" s="48"/>
      <c r="AC2822" s="48"/>
    </row>
    <row r="2823" spans="1:29">
      <c r="A2823" s="48"/>
      <c r="B2823" s="48"/>
      <c r="C2823" s="48"/>
      <c r="D2823" s="48"/>
      <c r="E2823" s="48"/>
      <c r="F2823" s="48"/>
      <c r="G2823" s="48"/>
      <c r="H2823" s="48"/>
      <c r="I2823" s="48"/>
      <c r="J2823" s="48"/>
      <c r="K2823" s="48"/>
      <c r="L2823" s="48"/>
      <c r="M2823" s="48"/>
      <c r="N2823" s="48"/>
      <c r="O2823" s="48"/>
      <c r="P2823" s="48"/>
      <c r="Q2823" s="48"/>
      <c r="R2823" s="48"/>
      <c r="S2823" s="48"/>
      <c r="T2823" s="48"/>
      <c r="U2823" s="48"/>
      <c r="V2823" s="48"/>
      <c r="W2823" s="48"/>
      <c r="X2823" s="48"/>
      <c r="Y2823" s="48"/>
      <c r="Z2823" s="48"/>
      <c r="AA2823" s="48"/>
      <c r="AB2823" s="48"/>
      <c r="AC2823" s="48"/>
    </row>
    <row r="2824" spans="1:29">
      <c r="A2824" s="48"/>
      <c r="B2824" s="48"/>
      <c r="C2824" s="48"/>
      <c r="D2824" s="48"/>
      <c r="E2824" s="48"/>
      <c r="F2824" s="48"/>
      <c r="G2824" s="48"/>
      <c r="H2824" s="48"/>
      <c r="I2824" s="48"/>
      <c r="J2824" s="48"/>
      <c r="K2824" s="48"/>
      <c r="L2824" s="48"/>
      <c r="M2824" s="48"/>
      <c r="N2824" s="48"/>
      <c r="O2824" s="48"/>
      <c r="P2824" s="48"/>
      <c r="Q2824" s="48"/>
      <c r="R2824" s="48"/>
      <c r="S2824" s="48"/>
      <c r="T2824" s="48"/>
      <c r="U2824" s="48"/>
      <c r="V2824" s="48"/>
      <c r="W2824" s="48"/>
      <c r="X2824" s="48"/>
      <c r="Y2824" s="48"/>
      <c r="Z2824" s="48"/>
      <c r="AA2824" s="48"/>
      <c r="AB2824" s="48"/>
      <c r="AC2824" s="48"/>
    </row>
    <row r="2825" spans="1:29">
      <c r="A2825" s="48"/>
      <c r="B2825" s="48"/>
      <c r="C2825" s="48"/>
      <c r="D2825" s="48"/>
      <c r="E2825" s="48"/>
      <c r="F2825" s="48"/>
      <c r="G2825" s="48"/>
      <c r="H2825" s="48"/>
      <c r="I2825" s="48"/>
      <c r="J2825" s="48"/>
      <c r="K2825" s="48"/>
      <c r="L2825" s="48"/>
      <c r="M2825" s="48"/>
      <c r="N2825" s="48"/>
      <c r="O2825" s="48"/>
      <c r="P2825" s="48"/>
      <c r="Q2825" s="48"/>
      <c r="R2825" s="48"/>
      <c r="S2825" s="48"/>
      <c r="T2825" s="48"/>
      <c r="U2825" s="48"/>
      <c r="V2825" s="48"/>
      <c r="W2825" s="48"/>
      <c r="X2825" s="48"/>
      <c r="Y2825" s="48"/>
      <c r="Z2825" s="48"/>
      <c r="AA2825" s="48"/>
      <c r="AB2825" s="48"/>
      <c r="AC2825" s="48"/>
    </row>
    <row r="2826" spans="1:29">
      <c r="A2826" s="48"/>
      <c r="B2826" s="48"/>
      <c r="C2826" s="48"/>
      <c r="D2826" s="48"/>
      <c r="E2826" s="48"/>
      <c r="F2826" s="48"/>
      <c r="G2826" s="48"/>
      <c r="H2826" s="48"/>
      <c r="I2826" s="48"/>
      <c r="J2826" s="48"/>
      <c r="K2826" s="48"/>
      <c r="L2826" s="48"/>
      <c r="M2826" s="48"/>
      <c r="N2826" s="48"/>
      <c r="O2826" s="48"/>
      <c r="P2826" s="48"/>
      <c r="Q2826" s="48"/>
      <c r="R2826" s="48"/>
      <c r="S2826" s="48"/>
      <c r="T2826" s="48"/>
      <c r="U2826" s="48"/>
      <c r="V2826" s="48"/>
      <c r="W2826" s="48"/>
      <c r="X2826" s="48"/>
      <c r="Y2826" s="48"/>
      <c r="Z2826" s="48"/>
      <c r="AA2826" s="48"/>
      <c r="AB2826" s="48"/>
      <c r="AC2826" s="48"/>
    </row>
    <row r="2827" spans="1:29">
      <c r="A2827" s="48"/>
      <c r="B2827" s="48"/>
      <c r="C2827" s="48"/>
      <c r="D2827" s="48"/>
      <c r="E2827" s="48"/>
      <c r="F2827" s="48"/>
      <c r="G2827" s="48"/>
      <c r="H2827" s="48"/>
      <c r="I2827" s="48"/>
      <c r="J2827" s="48"/>
      <c r="K2827" s="48"/>
      <c r="L2827" s="48"/>
      <c r="M2827" s="48"/>
      <c r="N2827" s="48"/>
      <c r="O2827" s="48"/>
      <c r="P2827" s="48"/>
      <c r="Q2827" s="48"/>
      <c r="R2827" s="48"/>
      <c r="S2827" s="48"/>
      <c r="T2827" s="48"/>
      <c r="U2827" s="48"/>
      <c r="V2827" s="48"/>
      <c r="W2827" s="48"/>
      <c r="X2827" s="48"/>
      <c r="Y2827" s="48"/>
      <c r="Z2827" s="48"/>
      <c r="AA2827" s="48"/>
      <c r="AB2827" s="48"/>
      <c r="AC2827" s="48"/>
    </row>
    <row r="2828" spans="1:29">
      <c r="A2828" s="48"/>
      <c r="B2828" s="48"/>
      <c r="C2828" s="48"/>
      <c r="D2828" s="48"/>
      <c r="E2828" s="48"/>
      <c r="F2828" s="48"/>
      <c r="G2828" s="48"/>
      <c r="H2828" s="48"/>
      <c r="I2828" s="48"/>
      <c r="J2828" s="48"/>
      <c r="K2828" s="48"/>
      <c r="L2828" s="48"/>
      <c r="M2828" s="48"/>
      <c r="N2828" s="48"/>
      <c r="O2828" s="48"/>
      <c r="P2828" s="48"/>
      <c r="Q2828" s="48"/>
      <c r="R2828" s="48"/>
      <c r="S2828" s="48"/>
      <c r="T2828" s="48"/>
      <c r="U2828" s="48"/>
      <c r="V2828" s="48"/>
      <c r="W2828" s="48"/>
      <c r="X2828" s="48"/>
      <c r="Y2828" s="48"/>
      <c r="Z2828" s="48"/>
      <c r="AA2828" s="48"/>
      <c r="AB2828" s="48"/>
      <c r="AC2828" s="48"/>
    </row>
    <row r="2829" spans="1:29">
      <c r="A2829" s="48"/>
      <c r="B2829" s="48"/>
      <c r="C2829" s="48"/>
      <c r="D2829" s="48"/>
      <c r="E2829" s="48"/>
      <c r="F2829" s="48"/>
      <c r="G2829" s="48"/>
      <c r="H2829" s="48"/>
      <c r="I2829" s="48"/>
      <c r="J2829" s="48"/>
      <c r="K2829" s="48"/>
      <c r="L2829" s="48"/>
      <c r="M2829" s="48"/>
      <c r="N2829" s="48"/>
      <c r="O2829" s="48"/>
      <c r="P2829" s="48"/>
      <c r="Q2829" s="48"/>
      <c r="R2829" s="48"/>
      <c r="S2829" s="48"/>
      <c r="T2829" s="48"/>
      <c r="U2829" s="48"/>
      <c r="V2829" s="48"/>
      <c r="W2829" s="48"/>
      <c r="X2829" s="48"/>
      <c r="Y2829" s="48"/>
      <c r="Z2829" s="48"/>
      <c r="AA2829" s="48"/>
      <c r="AB2829" s="48"/>
      <c r="AC2829" s="48"/>
    </row>
    <row r="2830" spans="1:29">
      <c r="A2830" s="48"/>
      <c r="B2830" s="48"/>
      <c r="C2830" s="48"/>
      <c r="D2830" s="48"/>
      <c r="E2830" s="48"/>
      <c r="F2830" s="48"/>
      <c r="G2830" s="48"/>
      <c r="H2830" s="48"/>
      <c r="I2830" s="48"/>
      <c r="J2830" s="48"/>
      <c r="K2830" s="48"/>
      <c r="L2830" s="48"/>
      <c r="M2830" s="48"/>
      <c r="N2830" s="48"/>
      <c r="O2830" s="48"/>
      <c r="P2830" s="48"/>
      <c r="Q2830" s="48"/>
      <c r="R2830" s="48"/>
      <c r="S2830" s="48"/>
      <c r="T2830" s="48"/>
      <c r="U2830" s="48"/>
      <c r="V2830" s="48"/>
      <c r="W2830" s="48"/>
      <c r="X2830" s="48"/>
      <c r="Y2830" s="48"/>
      <c r="Z2830" s="48"/>
      <c r="AA2830" s="48"/>
      <c r="AB2830" s="48"/>
      <c r="AC2830" s="48"/>
    </row>
    <row r="2831" spans="1:29">
      <c r="A2831" s="48"/>
      <c r="B2831" s="48"/>
      <c r="C2831" s="48"/>
      <c r="D2831" s="48"/>
      <c r="E2831" s="48"/>
      <c r="F2831" s="48"/>
      <c r="G2831" s="48"/>
      <c r="H2831" s="48"/>
      <c r="I2831" s="48"/>
      <c r="J2831" s="48"/>
      <c r="K2831" s="48"/>
      <c r="L2831" s="48"/>
      <c r="M2831" s="48"/>
      <c r="N2831" s="48"/>
      <c r="O2831" s="48"/>
      <c r="P2831" s="48"/>
      <c r="Q2831" s="48"/>
      <c r="R2831" s="48"/>
      <c r="S2831" s="48"/>
      <c r="T2831" s="48"/>
      <c r="U2831" s="48"/>
      <c r="V2831" s="48"/>
      <c r="W2831" s="48"/>
      <c r="X2831" s="48"/>
      <c r="Y2831" s="48"/>
      <c r="Z2831" s="48"/>
      <c r="AA2831" s="48"/>
      <c r="AB2831" s="48"/>
      <c r="AC2831" s="48"/>
    </row>
    <row r="2832" spans="1:29">
      <c r="A2832" s="48"/>
      <c r="B2832" s="48"/>
      <c r="C2832" s="48"/>
      <c r="D2832" s="48"/>
      <c r="E2832" s="48"/>
      <c r="F2832" s="48"/>
      <c r="G2832" s="48"/>
      <c r="H2832" s="48"/>
      <c r="I2832" s="48"/>
      <c r="J2832" s="48"/>
      <c r="K2832" s="48"/>
      <c r="L2832" s="48"/>
      <c r="M2832" s="48"/>
      <c r="N2832" s="48"/>
      <c r="O2832" s="48"/>
      <c r="P2832" s="48"/>
      <c r="Q2832" s="48"/>
      <c r="R2832" s="48"/>
      <c r="S2832" s="48"/>
      <c r="T2832" s="48"/>
      <c r="U2832" s="48"/>
      <c r="V2832" s="48"/>
      <c r="W2832" s="48"/>
      <c r="X2832" s="48"/>
      <c r="Y2832" s="48"/>
      <c r="Z2832" s="48"/>
      <c r="AA2832" s="48"/>
      <c r="AB2832" s="48"/>
      <c r="AC2832" s="48"/>
    </row>
    <row r="2833" spans="1:29">
      <c r="A2833" s="48"/>
      <c r="B2833" s="48"/>
      <c r="C2833" s="48"/>
      <c r="D2833" s="48"/>
      <c r="E2833" s="48"/>
      <c r="F2833" s="48"/>
      <c r="G2833" s="48"/>
      <c r="H2833" s="48"/>
      <c r="I2833" s="48"/>
      <c r="J2833" s="48"/>
      <c r="K2833" s="48"/>
      <c r="L2833" s="48"/>
      <c r="M2833" s="48"/>
      <c r="N2833" s="48"/>
      <c r="O2833" s="48"/>
      <c r="P2833" s="48"/>
      <c r="Q2833" s="48"/>
      <c r="R2833" s="48"/>
      <c r="S2833" s="48"/>
      <c r="T2833" s="48"/>
      <c r="U2833" s="48"/>
      <c r="V2833" s="48"/>
      <c r="W2833" s="48"/>
      <c r="X2833" s="48"/>
      <c r="Y2833" s="48"/>
      <c r="Z2833" s="48"/>
      <c r="AA2833" s="48"/>
      <c r="AB2833" s="48"/>
      <c r="AC2833" s="48"/>
    </row>
    <row r="2834" spans="1:29">
      <c r="A2834" s="48"/>
      <c r="B2834" s="48"/>
      <c r="C2834" s="48"/>
      <c r="D2834" s="48"/>
      <c r="E2834" s="48"/>
      <c r="F2834" s="48"/>
      <c r="G2834" s="48"/>
      <c r="H2834" s="48"/>
      <c r="I2834" s="48"/>
      <c r="J2834" s="48"/>
      <c r="K2834" s="48"/>
      <c r="L2834" s="48"/>
      <c r="M2834" s="48"/>
      <c r="N2834" s="48"/>
      <c r="O2834" s="48"/>
      <c r="P2834" s="48"/>
      <c r="Q2834" s="48"/>
      <c r="R2834" s="48"/>
      <c r="S2834" s="48"/>
      <c r="T2834" s="48"/>
      <c r="U2834" s="48"/>
      <c r="V2834" s="48"/>
      <c r="W2834" s="48"/>
      <c r="X2834" s="48"/>
      <c r="Y2834" s="48"/>
      <c r="Z2834" s="48"/>
      <c r="AA2834" s="48"/>
      <c r="AB2834" s="48"/>
      <c r="AC2834" s="48"/>
    </row>
    <row r="2835" spans="1:29">
      <c r="A2835" s="48"/>
      <c r="B2835" s="48"/>
      <c r="C2835" s="48"/>
      <c r="D2835" s="48"/>
      <c r="E2835" s="48"/>
      <c r="F2835" s="48"/>
      <c r="G2835" s="48"/>
      <c r="H2835" s="48"/>
      <c r="I2835" s="48"/>
      <c r="J2835" s="48"/>
      <c r="K2835" s="48"/>
      <c r="L2835" s="48"/>
      <c r="M2835" s="48"/>
      <c r="N2835" s="48"/>
      <c r="O2835" s="48"/>
      <c r="P2835" s="48"/>
      <c r="Q2835" s="48"/>
      <c r="R2835" s="48"/>
      <c r="S2835" s="48"/>
      <c r="T2835" s="48"/>
      <c r="U2835" s="48"/>
      <c r="V2835" s="48"/>
      <c r="W2835" s="48"/>
      <c r="X2835" s="48"/>
      <c r="Y2835" s="48"/>
      <c r="Z2835" s="48"/>
      <c r="AA2835" s="48"/>
      <c r="AB2835" s="48"/>
      <c r="AC2835" s="48"/>
    </row>
    <row r="2836" spans="1:29">
      <c r="A2836" s="48"/>
      <c r="B2836" s="48"/>
      <c r="C2836" s="48"/>
      <c r="D2836" s="48"/>
      <c r="E2836" s="48"/>
      <c r="F2836" s="48"/>
      <c r="G2836" s="48"/>
      <c r="H2836" s="48"/>
      <c r="I2836" s="48"/>
      <c r="J2836" s="48"/>
      <c r="K2836" s="48"/>
      <c r="L2836" s="48"/>
      <c r="M2836" s="48"/>
      <c r="N2836" s="48"/>
      <c r="O2836" s="48"/>
      <c r="P2836" s="48"/>
      <c r="Q2836" s="48"/>
      <c r="R2836" s="48"/>
      <c r="S2836" s="48"/>
      <c r="T2836" s="48"/>
      <c r="U2836" s="48"/>
      <c r="V2836" s="48"/>
      <c r="W2836" s="48"/>
      <c r="X2836" s="48"/>
      <c r="Y2836" s="48"/>
      <c r="Z2836" s="48"/>
      <c r="AA2836" s="48"/>
      <c r="AB2836" s="48"/>
      <c r="AC2836" s="48"/>
    </row>
    <row r="2837" spans="1:29">
      <c r="A2837" s="48"/>
      <c r="B2837" s="48"/>
      <c r="C2837" s="48"/>
      <c r="D2837" s="48"/>
      <c r="E2837" s="48"/>
      <c r="F2837" s="48"/>
      <c r="G2837" s="48"/>
      <c r="H2837" s="48"/>
      <c r="I2837" s="48"/>
      <c r="J2837" s="48"/>
      <c r="K2837" s="48"/>
      <c r="L2837" s="48"/>
      <c r="M2837" s="48"/>
      <c r="N2837" s="48"/>
      <c r="O2837" s="48"/>
      <c r="P2837" s="48"/>
      <c r="Q2837" s="48"/>
      <c r="R2837" s="48"/>
      <c r="S2837" s="48"/>
      <c r="T2837" s="48"/>
      <c r="U2837" s="48"/>
      <c r="V2837" s="48"/>
      <c r="W2837" s="48"/>
      <c r="X2837" s="48"/>
      <c r="Y2837" s="48"/>
      <c r="Z2837" s="48"/>
      <c r="AA2837" s="48"/>
      <c r="AB2837" s="48"/>
      <c r="AC2837" s="48"/>
    </row>
    <row r="2838" spans="1:29">
      <c r="A2838" s="48"/>
      <c r="B2838" s="48"/>
      <c r="C2838" s="48"/>
      <c r="D2838" s="48"/>
      <c r="E2838" s="48"/>
      <c r="F2838" s="48"/>
      <c r="G2838" s="48"/>
      <c r="H2838" s="48"/>
      <c r="I2838" s="48"/>
      <c r="J2838" s="48"/>
      <c r="K2838" s="48"/>
      <c r="L2838" s="48"/>
      <c r="M2838" s="48"/>
      <c r="N2838" s="48"/>
      <c r="O2838" s="48"/>
      <c r="P2838" s="48"/>
      <c r="Q2838" s="48"/>
      <c r="R2838" s="48"/>
      <c r="S2838" s="48"/>
      <c r="T2838" s="48"/>
      <c r="U2838" s="48"/>
      <c r="V2838" s="48"/>
      <c r="W2838" s="48"/>
      <c r="X2838" s="48"/>
      <c r="Y2838" s="48"/>
      <c r="Z2838" s="48"/>
      <c r="AA2838" s="48"/>
      <c r="AB2838" s="48"/>
      <c r="AC2838" s="48"/>
    </row>
    <row r="2839" spans="1:29">
      <c r="A2839" s="48"/>
      <c r="B2839" s="48"/>
      <c r="C2839" s="48"/>
      <c r="D2839" s="48"/>
      <c r="E2839" s="48"/>
      <c r="F2839" s="48"/>
      <c r="G2839" s="48"/>
      <c r="H2839" s="48"/>
      <c r="I2839" s="48"/>
      <c r="J2839" s="48"/>
      <c r="K2839" s="48"/>
      <c r="L2839" s="48"/>
      <c r="M2839" s="48"/>
      <c r="N2839" s="48"/>
      <c r="O2839" s="48"/>
      <c r="P2839" s="48"/>
      <c r="Q2839" s="48"/>
      <c r="R2839" s="48"/>
      <c r="S2839" s="48"/>
      <c r="T2839" s="48"/>
      <c r="U2839" s="48"/>
      <c r="V2839" s="48"/>
      <c r="W2839" s="48"/>
      <c r="X2839" s="48"/>
      <c r="Y2839" s="48"/>
      <c r="Z2839" s="48"/>
      <c r="AA2839" s="48"/>
      <c r="AB2839" s="48"/>
      <c r="AC2839" s="48"/>
    </row>
    <row r="2840" spans="1:29">
      <c r="A2840" s="48"/>
      <c r="B2840" s="48"/>
      <c r="C2840" s="48"/>
      <c r="D2840" s="48"/>
      <c r="E2840" s="48"/>
      <c r="F2840" s="48"/>
      <c r="G2840" s="48"/>
      <c r="H2840" s="48"/>
      <c r="I2840" s="48"/>
      <c r="J2840" s="48"/>
      <c r="K2840" s="48"/>
      <c r="L2840" s="48"/>
      <c r="M2840" s="48"/>
      <c r="N2840" s="48"/>
      <c r="O2840" s="48"/>
      <c r="P2840" s="48"/>
      <c r="Q2840" s="48"/>
      <c r="R2840" s="48"/>
      <c r="S2840" s="48"/>
      <c r="T2840" s="48"/>
      <c r="U2840" s="48"/>
      <c r="V2840" s="48"/>
      <c r="W2840" s="48"/>
      <c r="X2840" s="48"/>
      <c r="Y2840" s="48"/>
      <c r="Z2840" s="48"/>
      <c r="AA2840" s="48"/>
      <c r="AB2840" s="48"/>
      <c r="AC2840" s="48"/>
    </row>
    <row r="2841" spans="1:29">
      <c r="A2841" s="48"/>
      <c r="B2841" s="48"/>
      <c r="C2841" s="48"/>
      <c r="D2841" s="48"/>
      <c r="E2841" s="48"/>
      <c r="F2841" s="48"/>
      <c r="G2841" s="48"/>
      <c r="H2841" s="48"/>
      <c r="I2841" s="48"/>
      <c r="J2841" s="48"/>
      <c r="K2841" s="48"/>
      <c r="L2841" s="48"/>
      <c r="M2841" s="48"/>
      <c r="N2841" s="48"/>
      <c r="O2841" s="48"/>
      <c r="P2841" s="48"/>
      <c r="Q2841" s="48"/>
      <c r="R2841" s="48"/>
      <c r="S2841" s="48"/>
      <c r="T2841" s="48"/>
      <c r="U2841" s="48"/>
      <c r="V2841" s="48"/>
      <c r="W2841" s="48"/>
      <c r="X2841" s="48"/>
      <c r="Y2841" s="48"/>
      <c r="Z2841" s="48"/>
      <c r="AA2841" s="48"/>
      <c r="AB2841" s="48"/>
      <c r="AC2841" s="48"/>
    </row>
    <row r="2842" spans="1:29">
      <c r="A2842" s="48"/>
      <c r="B2842" s="48"/>
      <c r="C2842" s="48"/>
      <c r="D2842" s="48"/>
      <c r="E2842" s="48"/>
      <c r="F2842" s="48"/>
      <c r="G2842" s="48"/>
      <c r="H2842" s="48"/>
      <c r="I2842" s="48"/>
      <c r="J2842" s="48"/>
      <c r="K2842" s="48"/>
      <c r="L2842" s="48"/>
      <c r="M2842" s="48"/>
      <c r="N2842" s="48"/>
      <c r="O2842" s="48"/>
      <c r="P2842" s="48"/>
      <c r="Q2842" s="48"/>
      <c r="R2842" s="48"/>
      <c r="S2842" s="48"/>
      <c r="T2842" s="48"/>
      <c r="U2842" s="48"/>
      <c r="V2842" s="48"/>
      <c r="W2842" s="48"/>
      <c r="X2842" s="48"/>
      <c r="Y2842" s="48"/>
      <c r="Z2842" s="48"/>
      <c r="AA2842" s="48"/>
      <c r="AB2842" s="48"/>
      <c r="AC2842" s="48"/>
    </row>
    <row r="2843" spans="1:29">
      <c r="A2843" s="48"/>
      <c r="B2843" s="48"/>
      <c r="C2843" s="48"/>
      <c r="D2843" s="48"/>
      <c r="E2843" s="48"/>
      <c r="F2843" s="48"/>
      <c r="G2843" s="48"/>
      <c r="H2843" s="48"/>
      <c r="I2843" s="48"/>
      <c r="J2843" s="48"/>
      <c r="K2843" s="48"/>
      <c r="L2843" s="48"/>
      <c r="M2843" s="48"/>
      <c r="N2843" s="48"/>
      <c r="O2843" s="48"/>
      <c r="P2843" s="48"/>
      <c r="Q2843" s="48"/>
      <c r="R2843" s="48"/>
      <c r="S2843" s="48"/>
      <c r="T2843" s="48"/>
      <c r="U2843" s="48"/>
      <c r="V2843" s="48"/>
      <c r="W2843" s="48"/>
      <c r="X2843" s="48"/>
      <c r="Y2843" s="48"/>
      <c r="Z2843" s="48"/>
      <c r="AA2843" s="48"/>
      <c r="AB2843" s="48"/>
      <c r="AC2843" s="48"/>
    </row>
    <row r="2844" spans="1:29">
      <c r="A2844" s="48"/>
      <c r="B2844" s="48"/>
      <c r="C2844" s="48"/>
      <c r="D2844" s="48"/>
      <c r="E2844" s="48"/>
      <c r="F2844" s="48"/>
      <c r="G2844" s="48"/>
      <c r="H2844" s="48"/>
      <c r="I2844" s="48"/>
      <c r="J2844" s="48"/>
      <c r="K2844" s="48"/>
      <c r="L2844" s="48"/>
      <c r="M2844" s="48"/>
      <c r="N2844" s="48"/>
      <c r="O2844" s="48"/>
      <c r="P2844" s="48"/>
      <c r="Q2844" s="48"/>
      <c r="R2844" s="48"/>
      <c r="S2844" s="48"/>
      <c r="T2844" s="48"/>
      <c r="U2844" s="48"/>
      <c r="V2844" s="48"/>
      <c r="W2844" s="48"/>
      <c r="X2844" s="48"/>
      <c r="Y2844" s="48"/>
      <c r="Z2844" s="48"/>
      <c r="AA2844" s="48"/>
      <c r="AB2844" s="48"/>
      <c r="AC2844" s="48"/>
    </row>
    <row r="2845" spans="1:29">
      <c r="A2845" s="48"/>
      <c r="B2845" s="48"/>
      <c r="C2845" s="48"/>
      <c r="D2845" s="48"/>
      <c r="E2845" s="48"/>
      <c r="F2845" s="48"/>
      <c r="G2845" s="48"/>
      <c r="H2845" s="48"/>
      <c r="I2845" s="48"/>
      <c r="J2845" s="48"/>
      <c r="K2845" s="48"/>
      <c r="L2845" s="48"/>
      <c r="M2845" s="48"/>
      <c r="N2845" s="48"/>
      <c r="O2845" s="48"/>
      <c r="P2845" s="48"/>
      <c r="Q2845" s="48"/>
      <c r="R2845" s="48"/>
      <c r="S2845" s="48"/>
      <c r="T2845" s="48"/>
      <c r="U2845" s="48"/>
      <c r="V2845" s="48"/>
      <c r="W2845" s="48"/>
      <c r="X2845" s="48"/>
      <c r="Y2845" s="48"/>
      <c r="Z2845" s="48"/>
      <c r="AA2845" s="48"/>
      <c r="AB2845" s="48"/>
      <c r="AC2845" s="48"/>
    </row>
    <row r="2846" spans="1:29">
      <c r="A2846" s="48"/>
      <c r="B2846" s="48"/>
      <c r="C2846" s="48"/>
      <c r="D2846" s="48"/>
      <c r="E2846" s="48"/>
      <c r="F2846" s="48"/>
      <c r="G2846" s="48"/>
      <c r="H2846" s="48"/>
      <c r="I2846" s="48"/>
      <c r="J2846" s="48"/>
      <c r="K2846" s="48"/>
      <c r="L2846" s="48"/>
      <c r="M2846" s="48"/>
      <c r="N2846" s="48"/>
      <c r="O2846" s="48"/>
      <c r="P2846" s="48"/>
      <c r="Q2846" s="48"/>
      <c r="R2846" s="48"/>
      <c r="S2846" s="48"/>
      <c r="T2846" s="48"/>
      <c r="U2846" s="48"/>
      <c r="V2846" s="48"/>
      <c r="W2846" s="48"/>
      <c r="X2846" s="48"/>
      <c r="Y2846" s="48"/>
      <c r="Z2846" s="48"/>
      <c r="AA2846" s="48"/>
      <c r="AB2846" s="48"/>
      <c r="AC2846" s="48"/>
    </row>
    <row r="2847" spans="1:29">
      <c r="A2847" s="48"/>
      <c r="B2847" s="48"/>
      <c r="C2847" s="48"/>
      <c r="D2847" s="48"/>
      <c r="E2847" s="48"/>
      <c r="F2847" s="48"/>
      <c r="G2847" s="48"/>
      <c r="H2847" s="48"/>
      <c r="I2847" s="48"/>
      <c r="J2847" s="48"/>
      <c r="K2847" s="48"/>
      <c r="L2847" s="48"/>
      <c r="M2847" s="48"/>
      <c r="N2847" s="48"/>
      <c r="O2847" s="48"/>
      <c r="P2847" s="48"/>
      <c r="Q2847" s="48"/>
      <c r="R2847" s="48"/>
      <c r="S2847" s="48"/>
      <c r="T2847" s="48"/>
      <c r="U2847" s="48"/>
      <c r="V2847" s="48"/>
      <c r="W2847" s="48"/>
      <c r="X2847" s="48"/>
      <c r="Y2847" s="48"/>
      <c r="Z2847" s="48"/>
      <c r="AA2847" s="48"/>
      <c r="AB2847" s="48"/>
      <c r="AC2847" s="48"/>
    </row>
    <row r="2848" spans="1:29">
      <c r="A2848" s="48"/>
      <c r="B2848" s="48"/>
      <c r="C2848" s="48"/>
      <c r="D2848" s="48"/>
      <c r="E2848" s="48"/>
      <c r="F2848" s="48"/>
      <c r="G2848" s="48"/>
      <c r="H2848" s="48"/>
      <c r="I2848" s="48"/>
      <c r="J2848" s="48"/>
      <c r="K2848" s="48"/>
      <c r="L2848" s="48"/>
      <c r="M2848" s="48"/>
      <c r="N2848" s="48"/>
      <c r="O2848" s="48"/>
      <c r="P2848" s="48"/>
      <c r="Q2848" s="48"/>
      <c r="R2848" s="48"/>
      <c r="S2848" s="48"/>
      <c r="T2848" s="48"/>
      <c r="U2848" s="48"/>
      <c r="V2848" s="48"/>
      <c r="W2848" s="48"/>
      <c r="X2848" s="48"/>
      <c r="Y2848" s="48"/>
      <c r="Z2848" s="48"/>
      <c r="AA2848" s="48"/>
      <c r="AB2848" s="48"/>
      <c r="AC2848" s="48"/>
    </row>
    <row r="2849" spans="1:29">
      <c r="A2849" s="48"/>
      <c r="B2849" s="48"/>
      <c r="C2849" s="48"/>
      <c r="D2849" s="48"/>
      <c r="E2849" s="48"/>
      <c r="F2849" s="48"/>
      <c r="G2849" s="48"/>
      <c r="H2849" s="48"/>
      <c r="I2849" s="48"/>
      <c r="J2849" s="48"/>
      <c r="K2849" s="48"/>
      <c r="L2849" s="48"/>
      <c r="M2849" s="48"/>
      <c r="N2849" s="48"/>
      <c r="O2849" s="48"/>
      <c r="P2849" s="48"/>
      <c r="Q2849" s="48"/>
      <c r="R2849" s="48"/>
      <c r="S2849" s="48"/>
      <c r="T2849" s="48"/>
      <c r="U2849" s="48"/>
      <c r="V2849" s="48"/>
      <c r="W2849" s="48"/>
      <c r="X2849" s="48"/>
      <c r="Y2849" s="48"/>
      <c r="Z2849" s="48"/>
      <c r="AA2849" s="48"/>
      <c r="AB2849" s="48"/>
      <c r="AC2849" s="48"/>
    </row>
    <row r="2850" spans="1:29">
      <c r="A2850" s="48"/>
      <c r="B2850" s="48"/>
      <c r="C2850" s="48"/>
      <c r="D2850" s="48"/>
      <c r="E2850" s="48"/>
      <c r="F2850" s="48"/>
      <c r="G2850" s="48"/>
      <c r="H2850" s="48"/>
      <c r="I2850" s="48"/>
      <c r="J2850" s="48"/>
      <c r="K2850" s="48"/>
      <c r="L2850" s="48"/>
      <c r="M2850" s="48"/>
      <c r="N2850" s="48"/>
      <c r="O2850" s="48"/>
      <c r="P2850" s="48"/>
      <c r="Q2850" s="48"/>
      <c r="R2850" s="48"/>
      <c r="S2850" s="48"/>
      <c r="T2850" s="48"/>
      <c r="U2850" s="48"/>
      <c r="V2850" s="48"/>
      <c r="W2850" s="48"/>
      <c r="X2850" s="48"/>
      <c r="Y2850" s="48"/>
      <c r="Z2850" s="48"/>
      <c r="AA2850" s="48"/>
      <c r="AB2850" s="48"/>
      <c r="AC2850" s="48"/>
    </row>
    <row r="2851" spans="1:29">
      <c r="A2851" s="48"/>
      <c r="B2851" s="48"/>
      <c r="C2851" s="48"/>
      <c r="D2851" s="48"/>
      <c r="E2851" s="48"/>
      <c r="F2851" s="48"/>
      <c r="G2851" s="48"/>
      <c r="H2851" s="48"/>
      <c r="I2851" s="48"/>
      <c r="J2851" s="48"/>
      <c r="K2851" s="48"/>
      <c r="L2851" s="48"/>
      <c r="M2851" s="48"/>
      <c r="N2851" s="48"/>
      <c r="O2851" s="48"/>
      <c r="P2851" s="48"/>
      <c r="Q2851" s="48"/>
      <c r="R2851" s="48"/>
      <c r="S2851" s="48"/>
      <c r="T2851" s="48"/>
      <c r="U2851" s="48"/>
      <c r="V2851" s="48"/>
      <c r="W2851" s="48"/>
      <c r="X2851" s="48"/>
      <c r="Y2851" s="48"/>
      <c r="Z2851" s="48"/>
      <c r="AA2851" s="48"/>
      <c r="AB2851" s="48"/>
      <c r="AC2851" s="48"/>
    </row>
    <row r="2852" spans="1:29">
      <c r="A2852" s="48"/>
      <c r="B2852" s="48"/>
      <c r="C2852" s="48"/>
      <c r="D2852" s="48"/>
      <c r="E2852" s="48"/>
      <c r="F2852" s="48"/>
      <c r="G2852" s="48"/>
      <c r="H2852" s="48"/>
      <c r="I2852" s="48"/>
      <c r="J2852" s="48"/>
      <c r="K2852" s="48"/>
      <c r="L2852" s="48"/>
      <c r="M2852" s="48"/>
      <c r="N2852" s="48"/>
      <c r="O2852" s="48"/>
      <c r="P2852" s="48"/>
      <c r="Q2852" s="48"/>
      <c r="R2852" s="48"/>
      <c r="S2852" s="48"/>
      <c r="T2852" s="48"/>
      <c r="U2852" s="48"/>
      <c r="V2852" s="48"/>
      <c r="W2852" s="48"/>
      <c r="X2852" s="48"/>
      <c r="Y2852" s="48"/>
      <c r="Z2852" s="48"/>
      <c r="AA2852" s="48"/>
      <c r="AB2852" s="48"/>
      <c r="AC2852" s="48"/>
    </row>
    <row r="2853" spans="1:29">
      <c r="A2853" s="48"/>
      <c r="B2853" s="48"/>
      <c r="C2853" s="48"/>
      <c r="D2853" s="48"/>
      <c r="E2853" s="48"/>
      <c r="F2853" s="48"/>
      <c r="G2853" s="48"/>
      <c r="H2853" s="48"/>
      <c r="I2853" s="48"/>
      <c r="J2853" s="48"/>
      <c r="K2853" s="48"/>
      <c r="L2853" s="48"/>
      <c r="M2853" s="48"/>
      <c r="N2853" s="48"/>
      <c r="O2853" s="48"/>
      <c r="P2853" s="48"/>
      <c r="Q2853" s="48"/>
      <c r="R2853" s="48"/>
      <c r="S2853" s="48"/>
      <c r="T2853" s="48"/>
      <c r="U2853" s="48"/>
      <c r="V2853" s="48"/>
      <c r="W2853" s="48"/>
      <c r="X2853" s="48"/>
      <c r="Y2853" s="48"/>
      <c r="Z2853" s="48"/>
      <c r="AA2853" s="48"/>
      <c r="AB2853" s="48"/>
      <c r="AC2853" s="48"/>
    </row>
    <row r="2854" spans="1:29">
      <c r="A2854" s="48"/>
      <c r="B2854" s="48"/>
      <c r="C2854" s="48"/>
      <c r="D2854" s="48"/>
      <c r="E2854" s="48"/>
      <c r="F2854" s="48"/>
      <c r="G2854" s="48"/>
      <c r="H2854" s="48"/>
      <c r="I2854" s="48"/>
      <c r="J2854" s="48"/>
      <c r="K2854" s="48"/>
      <c r="L2854" s="48"/>
      <c r="M2854" s="48"/>
      <c r="N2854" s="48"/>
      <c r="O2854" s="48"/>
      <c r="P2854" s="48"/>
      <c r="Q2854" s="48"/>
      <c r="R2854" s="48"/>
      <c r="S2854" s="48"/>
      <c r="T2854" s="48"/>
      <c r="U2854" s="48"/>
      <c r="V2854" s="48"/>
      <c r="W2854" s="48"/>
      <c r="X2854" s="48"/>
      <c r="Y2854" s="48"/>
      <c r="Z2854" s="48"/>
      <c r="AA2854" s="48"/>
      <c r="AB2854" s="48"/>
      <c r="AC2854" s="48"/>
    </row>
    <row r="2855" spans="1:29">
      <c r="A2855" s="48"/>
      <c r="B2855" s="48"/>
      <c r="C2855" s="48"/>
      <c r="D2855" s="48"/>
      <c r="E2855" s="48"/>
      <c r="F2855" s="48"/>
      <c r="G2855" s="48"/>
      <c r="H2855" s="48"/>
      <c r="I2855" s="48"/>
      <c r="J2855" s="48"/>
      <c r="K2855" s="48"/>
      <c r="L2855" s="48"/>
      <c r="M2855" s="48"/>
      <c r="N2855" s="48"/>
      <c r="O2855" s="48"/>
      <c r="P2855" s="48"/>
      <c r="Q2855" s="48"/>
      <c r="R2855" s="48"/>
      <c r="S2855" s="48"/>
      <c r="T2855" s="48"/>
      <c r="U2855" s="48"/>
      <c r="V2855" s="48"/>
      <c r="W2855" s="48"/>
      <c r="X2855" s="48"/>
      <c r="Y2855" s="48"/>
      <c r="Z2855" s="48"/>
      <c r="AA2855" s="48"/>
      <c r="AB2855" s="48"/>
      <c r="AC2855" s="48"/>
    </row>
    <row r="2856" spans="1:29">
      <c r="A2856" s="48"/>
      <c r="B2856" s="48"/>
      <c r="C2856" s="48"/>
      <c r="D2856" s="48"/>
      <c r="E2856" s="48"/>
      <c r="F2856" s="48"/>
      <c r="G2856" s="48"/>
      <c r="H2856" s="48"/>
      <c r="I2856" s="48"/>
      <c r="J2856" s="48"/>
      <c r="K2856" s="48"/>
      <c r="L2856" s="48"/>
      <c r="M2856" s="48"/>
      <c r="N2856" s="48"/>
      <c r="O2856" s="48"/>
      <c r="P2856" s="48"/>
      <c r="Q2856" s="48"/>
      <c r="R2856" s="48"/>
      <c r="S2856" s="48"/>
      <c r="T2856" s="48"/>
      <c r="U2856" s="48"/>
      <c r="V2856" s="48"/>
      <c r="W2856" s="48"/>
      <c r="X2856" s="48"/>
      <c r="Y2856" s="48"/>
      <c r="Z2856" s="48"/>
      <c r="AA2856" s="48"/>
      <c r="AB2856" s="48"/>
      <c r="AC2856" s="48"/>
    </row>
    <row r="2857" spans="1:29">
      <c r="A2857" s="48"/>
      <c r="B2857" s="48"/>
      <c r="C2857" s="48"/>
      <c r="D2857" s="48"/>
      <c r="E2857" s="48"/>
      <c r="F2857" s="48"/>
      <c r="G2857" s="48"/>
      <c r="H2857" s="48"/>
      <c r="I2857" s="48"/>
      <c r="J2857" s="48"/>
      <c r="K2857" s="48"/>
      <c r="L2857" s="48"/>
      <c r="M2857" s="48"/>
      <c r="N2857" s="48"/>
      <c r="O2857" s="48"/>
      <c r="P2857" s="48"/>
      <c r="Q2857" s="48"/>
      <c r="R2857" s="48"/>
      <c r="S2857" s="48"/>
      <c r="T2857" s="48"/>
      <c r="U2857" s="48"/>
      <c r="V2857" s="48"/>
      <c r="W2857" s="48"/>
      <c r="X2857" s="48"/>
      <c r="Y2857" s="48"/>
      <c r="Z2857" s="48"/>
      <c r="AA2857" s="48"/>
      <c r="AB2857" s="48"/>
      <c r="AC2857" s="48"/>
    </row>
    <row r="2858" spans="1:29">
      <c r="A2858" s="48"/>
      <c r="B2858" s="48"/>
      <c r="C2858" s="48"/>
      <c r="D2858" s="48"/>
      <c r="E2858" s="48"/>
      <c r="F2858" s="48"/>
      <c r="G2858" s="48"/>
      <c r="H2858" s="48"/>
      <c r="I2858" s="48"/>
      <c r="J2858" s="48"/>
      <c r="K2858" s="48"/>
      <c r="L2858" s="48"/>
      <c r="M2858" s="48"/>
      <c r="N2858" s="48"/>
      <c r="O2858" s="48"/>
      <c r="P2858" s="48"/>
      <c r="Q2858" s="48"/>
      <c r="R2858" s="48"/>
      <c r="S2858" s="48"/>
      <c r="T2858" s="48"/>
      <c r="U2858" s="48"/>
      <c r="V2858" s="48"/>
      <c r="W2858" s="48"/>
      <c r="X2858" s="48"/>
      <c r="Y2858" s="48"/>
      <c r="Z2858" s="48"/>
      <c r="AA2858" s="48"/>
      <c r="AB2858" s="48"/>
      <c r="AC2858" s="48"/>
    </row>
    <row r="2859" spans="1:29">
      <c r="A2859" s="48"/>
      <c r="B2859" s="48"/>
      <c r="C2859" s="48"/>
      <c r="D2859" s="48"/>
      <c r="E2859" s="48"/>
      <c r="F2859" s="48"/>
      <c r="G2859" s="48"/>
      <c r="H2859" s="48"/>
      <c r="I2859" s="48"/>
      <c r="J2859" s="48"/>
      <c r="K2859" s="48"/>
      <c r="L2859" s="48"/>
      <c r="M2859" s="48"/>
      <c r="N2859" s="48"/>
      <c r="O2859" s="48"/>
      <c r="P2859" s="48"/>
      <c r="Q2859" s="48"/>
      <c r="R2859" s="48"/>
      <c r="S2859" s="48"/>
      <c r="T2859" s="48"/>
      <c r="U2859" s="48"/>
      <c r="V2859" s="48"/>
      <c r="W2859" s="48"/>
      <c r="X2859" s="48"/>
      <c r="Y2859" s="48"/>
      <c r="Z2859" s="48"/>
      <c r="AA2859" s="48"/>
      <c r="AB2859" s="48"/>
      <c r="AC2859" s="48"/>
    </row>
    <row r="2860" spans="1:29">
      <c r="A2860" s="48"/>
      <c r="B2860" s="48"/>
      <c r="C2860" s="48"/>
      <c r="D2860" s="48"/>
      <c r="E2860" s="48"/>
      <c r="F2860" s="48"/>
      <c r="G2860" s="48"/>
      <c r="H2860" s="48"/>
      <c r="I2860" s="48"/>
      <c r="J2860" s="48"/>
      <c r="K2860" s="48"/>
      <c r="L2860" s="48"/>
      <c r="M2860" s="48"/>
      <c r="N2860" s="48"/>
      <c r="O2860" s="48"/>
      <c r="P2860" s="48"/>
      <c r="Q2860" s="48"/>
      <c r="R2860" s="48"/>
      <c r="S2860" s="48"/>
      <c r="T2860" s="48"/>
      <c r="U2860" s="48"/>
      <c r="V2860" s="48"/>
      <c r="W2860" s="48"/>
      <c r="X2860" s="48"/>
      <c r="Y2860" s="48"/>
      <c r="Z2860" s="48"/>
      <c r="AA2860" s="48"/>
      <c r="AB2860" s="48"/>
      <c r="AC2860" s="48"/>
    </row>
    <row r="2861" spans="1:29">
      <c r="A2861" s="48"/>
      <c r="B2861" s="48"/>
      <c r="C2861" s="48"/>
      <c r="D2861" s="48"/>
      <c r="E2861" s="48"/>
      <c r="F2861" s="48"/>
      <c r="G2861" s="48"/>
      <c r="H2861" s="48"/>
      <c r="I2861" s="48"/>
      <c r="J2861" s="48"/>
      <c r="K2861" s="48"/>
      <c r="L2861" s="48"/>
      <c r="M2861" s="48"/>
      <c r="N2861" s="48"/>
      <c r="O2861" s="48"/>
      <c r="P2861" s="48"/>
      <c r="Q2861" s="48"/>
      <c r="R2861" s="48"/>
      <c r="S2861" s="48"/>
      <c r="T2861" s="48"/>
      <c r="U2861" s="48"/>
      <c r="V2861" s="48"/>
      <c r="W2861" s="48"/>
      <c r="X2861" s="48"/>
      <c r="Y2861" s="48"/>
      <c r="Z2861" s="48"/>
      <c r="AA2861" s="48"/>
      <c r="AB2861" s="48"/>
      <c r="AC2861" s="48"/>
    </row>
    <row r="2862" spans="1:29">
      <c r="A2862" s="48"/>
      <c r="B2862" s="48"/>
      <c r="C2862" s="48"/>
      <c r="D2862" s="48"/>
      <c r="E2862" s="48"/>
      <c r="F2862" s="48"/>
      <c r="G2862" s="48"/>
      <c r="H2862" s="48"/>
      <c r="I2862" s="48"/>
      <c r="J2862" s="48"/>
      <c r="K2862" s="48"/>
      <c r="L2862" s="48"/>
      <c r="M2862" s="48"/>
      <c r="N2862" s="48"/>
      <c r="O2862" s="48"/>
      <c r="P2862" s="48"/>
      <c r="Q2862" s="48"/>
      <c r="R2862" s="48"/>
      <c r="S2862" s="48"/>
      <c r="T2862" s="48"/>
      <c r="U2862" s="48"/>
      <c r="V2862" s="48"/>
      <c r="W2862" s="48"/>
      <c r="X2862" s="48"/>
      <c r="Y2862" s="48"/>
      <c r="Z2862" s="48"/>
      <c r="AA2862" s="48"/>
      <c r="AB2862" s="48"/>
      <c r="AC2862" s="48"/>
    </row>
    <row r="2863" spans="1:29">
      <c r="A2863" s="48"/>
      <c r="B2863" s="48"/>
      <c r="C2863" s="48"/>
      <c r="D2863" s="48"/>
      <c r="E2863" s="48"/>
      <c r="F2863" s="48"/>
      <c r="G2863" s="48"/>
      <c r="H2863" s="48"/>
      <c r="I2863" s="48"/>
      <c r="J2863" s="48"/>
      <c r="K2863" s="48"/>
      <c r="L2863" s="48"/>
      <c r="M2863" s="48"/>
      <c r="N2863" s="48"/>
      <c r="O2863" s="48"/>
      <c r="P2863" s="48"/>
      <c r="Q2863" s="48"/>
      <c r="R2863" s="48"/>
      <c r="S2863" s="48"/>
      <c r="T2863" s="48"/>
      <c r="U2863" s="48"/>
      <c r="V2863" s="48"/>
      <c r="W2863" s="48"/>
      <c r="X2863" s="48"/>
      <c r="Y2863" s="48"/>
      <c r="Z2863" s="48"/>
      <c r="AA2863" s="48"/>
      <c r="AB2863" s="48"/>
      <c r="AC2863" s="48"/>
    </row>
    <row r="2864" spans="1:29">
      <c r="A2864" s="48"/>
      <c r="B2864" s="48"/>
      <c r="C2864" s="48"/>
      <c r="D2864" s="48"/>
      <c r="E2864" s="48"/>
      <c r="F2864" s="48"/>
      <c r="G2864" s="48"/>
      <c r="H2864" s="48"/>
      <c r="I2864" s="48"/>
      <c r="J2864" s="48"/>
      <c r="K2864" s="48"/>
      <c r="L2864" s="48"/>
      <c r="M2864" s="48"/>
      <c r="N2864" s="48"/>
      <c r="O2864" s="48"/>
      <c r="P2864" s="48"/>
      <c r="Q2864" s="48"/>
      <c r="R2864" s="48"/>
      <c r="S2864" s="48"/>
      <c r="T2864" s="48"/>
      <c r="U2864" s="48"/>
      <c r="V2864" s="48"/>
      <c r="W2864" s="48"/>
      <c r="X2864" s="48"/>
      <c r="Y2864" s="48"/>
      <c r="Z2864" s="48"/>
      <c r="AA2864" s="48"/>
      <c r="AB2864" s="48"/>
      <c r="AC2864" s="48"/>
    </row>
    <row r="2865" spans="1:29">
      <c r="A2865" s="48"/>
      <c r="B2865" s="48"/>
      <c r="C2865" s="48"/>
      <c r="D2865" s="48"/>
      <c r="E2865" s="48"/>
      <c r="F2865" s="48"/>
      <c r="G2865" s="48"/>
      <c r="H2865" s="48"/>
      <c r="I2865" s="48"/>
      <c r="J2865" s="48"/>
      <c r="K2865" s="48"/>
      <c r="L2865" s="48"/>
      <c r="M2865" s="48"/>
      <c r="N2865" s="48"/>
      <c r="O2865" s="48"/>
      <c r="P2865" s="48"/>
      <c r="Q2865" s="48"/>
      <c r="R2865" s="48"/>
      <c r="S2865" s="48"/>
      <c r="T2865" s="48"/>
      <c r="U2865" s="48"/>
      <c r="V2865" s="48"/>
      <c r="W2865" s="48"/>
      <c r="X2865" s="48"/>
      <c r="Y2865" s="48"/>
      <c r="Z2865" s="48"/>
      <c r="AA2865" s="48"/>
      <c r="AB2865" s="48"/>
      <c r="AC2865" s="48"/>
    </row>
    <row r="2866" spans="1:29">
      <c r="A2866" s="48"/>
      <c r="B2866" s="48"/>
      <c r="C2866" s="48"/>
      <c r="D2866" s="48"/>
      <c r="E2866" s="48"/>
      <c r="F2866" s="48"/>
      <c r="G2866" s="48"/>
      <c r="H2866" s="48"/>
      <c r="I2866" s="48"/>
      <c r="J2866" s="48"/>
      <c r="K2866" s="48"/>
      <c r="L2866" s="48"/>
      <c r="M2866" s="48"/>
      <c r="N2866" s="48"/>
      <c r="O2866" s="48"/>
      <c r="P2866" s="48"/>
      <c r="Q2866" s="48"/>
      <c r="R2866" s="48"/>
      <c r="S2866" s="48"/>
      <c r="T2866" s="48"/>
      <c r="U2866" s="48"/>
      <c r="V2866" s="48"/>
      <c r="W2866" s="48"/>
      <c r="X2866" s="48"/>
      <c r="Y2866" s="48"/>
      <c r="Z2866" s="48"/>
      <c r="AA2866" s="48"/>
      <c r="AB2866" s="48"/>
      <c r="AC2866" s="48"/>
    </row>
    <row r="2867" spans="1:29">
      <c r="A2867" s="48"/>
      <c r="B2867" s="48"/>
      <c r="C2867" s="48"/>
      <c r="D2867" s="48"/>
      <c r="E2867" s="48"/>
      <c r="F2867" s="48"/>
      <c r="G2867" s="48"/>
      <c r="H2867" s="48"/>
      <c r="I2867" s="48"/>
      <c r="J2867" s="48"/>
      <c r="K2867" s="48"/>
      <c r="L2867" s="48"/>
      <c r="M2867" s="48"/>
      <c r="N2867" s="48"/>
      <c r="O2867" s="48"/>
      <c r="P2867" s="48"/>
      <c r="Q2867" s="48"/>
      <c r="R2867" s="48"/>
      <c r="S2867" s="48"/>
      <c r="T2867" s="48"/>
      <c r="U2867" s="48"/>
      <c r="V2867" s="48"/>
      <c r="W2867" s="48"/>
      <c r="X2867" s="48"/>
      <c r="Y2867" s="48"/>
      <c r="Z2867" s="48"/>
      <c r="AA2867" s="48"/>
      <c r="AB2867" s="48"/>
      <c r="AC2867" s="48"/>
    </row>
    <row r="2868" spans="1:29">
      <c r="A2868" s="48"/>
      <c r="B2868" s="48"/>
      <c r="C2868" s="48"/>
      <c r="D2868" s="48"/>
      <c r="E2868" s="48"/>
      <c r="F2868" s="48"/>
      <c r="G2868" s="48"/>
      <c r="H2868" s="48"/>
      <c r="I2868" s="48"/>
      <c r="J2868" s="48"/>
      <c r="K2868" s="48"/>
      <c r="L2868" s="48"/>
      <c r="M2868" s="48"/>
      <c r="N2868" s="48"/>
      <c r="O2868" s="48"/>
      <c r="P2868" s="48"/>
      <c r="Q2868" s="48"/>
      <c r="R2868" s="48"/>
      <c r="S2868" s="48"/>
      <c r="T2868" s="48"/>
      <c r="U2868" s="48"/>
      <c r="V2868" s="48"/>
      <c r="W2868" s="48"/>
      <c r="X2868" s="48"/>
      <c r="Y2868" s="48"/>
      <c r="Z2868" s="48"/>
      <c r="AA2868" s="48"/>
      <c r="AB2868" s="48"/>
      <c r="AC2868" s="48"/>
    </row>
    <row r="2869" spans="1:29">
      <c r="A2869" s="48"/>
      <c r="B2869" s="48"/>
      <c r="C2869" s="48"/>
      <c r="D2869" s="48"/>
      <c r="E2869" s="48"/>
      <c r="F2869" s="48"/>
      <c r="G2869" s="48"/>
      <c r="H2869" s="48"/>
      <c r="I2869" s="48"/>
      <c r="J2869" s="48"/>
      <c r="K2869" s="48"/>
      <c r="L2869" s="48"/>
      <c r="M2869" s="48"/>
      <c r="N2869" s="48"/>
      <c r="O2869" s="48"/>
      <c r="P2869" s="48"/>
      <c r="Q2869" s="48"/>
      <c r="R2869" s="48"/>
      <c r="S2869" s="48"/>
      <c r="T2869" s="48"/>
      <c r="U2869" s="48"/>
      <c r="V2869" s="48"/>
      <c r="W2869" s="48"/>
      <c r="X2869" s="48"/>
      <c r="Y2869" s="48"/>
      <c r="Z2869" s="48"/>
      <c r="AA2869" s="48"/>
      <c r="AB2869" s="48"/>
      <c r="AC2869" s="48"/>
    </row>
    <row r="2870" spans="1:29">
      <c r="A2870" s="48"/>
      <c r="B2870" s="48"/>
      <c r="C2870" s="48"/>
      <c r="D2870" s="48"/>
      <c r="E2870" s="48"/>
      <c r="F2870" s="48"/>
      <c r="G2870" s="48"/>
      <c r="H2870" s="48"/>
      <c r="I2870" s="48"/>
      <c r="J2870" s="48"/>
      <c r="K2870" s="48"/>
      <c r="L2870" s="48"/>
      <c r="M2870" s="48"/>
      <c r="N2870" s="48"/>
      <c r="O2870" s="48"/>
      <c r="P2870" s="48"/>
      <c r="Q2870" s="48"/>
      <c r="R2870" s="48"/>
      <c r="S2870" s="48"/>
      <c r="T2870" s="48"/>
      <c r="U2870" s="48"/>
      <c r="V2870" s="48"/>
      <c r="W2870" s="48"/>
      <c r="X2870" s="48"/>
      <c r="Y2870" s="48"/>
      <c r="Z2870" s="48"/>
      <c r="AA2870" s="48"/>
      <c r="AB2870" s="48"/>
      <c r="AC2870" s="48"/>
    </row>
    <row r="2871" spans="1:29">
      <c r="A2871" s="48"/>
      <c r="B2871" s="48"/>
      <c r="C2871" s="48"/>
      <c r="D2871" s="48"/>
      <c r="E2871" s="48"/>
      <c r="F2871" s="48"/>
      <c r="G2871" s="48"/>
      <c r="H2871" s="48"/>
      <c r="I2871" s="48"/>
      <c r="J2871" s="48"/>
      <c r="K2871" s="48"/>
      <c r="L2871" s="48"/>
      <c r="M2871" s="48"/>
      <c r="N2871" s="48"/>
      <c r="O2871" s="48"/>
      <c r="P2871" s="48"/>
      <c r="Q2871" s="48"/>
      <c r="R2871" s="48"/>
      <c r="S2871" s="48"/>
      <c r="T2871" s="48"/>
      <c r="U2871" s="48"/>
      <c r="V2871" s="48"/>
      <c r="W2871" s="48"/>
      <c r="X2871" s="48"/>
      <c r="Y2871" s="48"/>
      <c r="Z2871" s="48"/>
      <c r="AA2871" s="48"/>
      <c r="AB2871" s="48"/>
      <c r="AC2871" s="48"/>
    </row>
    <row r="2872" spans="1:29">
      <c r="A2872" s="48"/>
      <c r="B2872" s="48"/>
      <c r="C2872" s="48"/>
      <c r="D2872" s="48"/>
      <c r="E2872" s="48"/>
      <c r="F2872" s="48"/>
      <c r="G2872" s="48"/>
      <c r="H2872" s="48"/>
      <c r="I2872" s="48"/>
      <c r="J2872" s="48"/>
      <c r="K2872" s="48"/>
      <c r="L2872" s="48"/>
      <c r="M2872" s="48"/>
      <c r="N2872" s="48"/>
      <c r="O2872" s="48"/>
      <c r="P2872" s="48"/>
      <c r="Q2872" s="48"/>
      <c r="R2872" s="48"/>
      <c r="S2872" s="48"/>
      <c r="T2872" s="48"/>
      <c r="U2872" s="48"/>
      <c r="V2872" s="48"/>
      <c r="W2872" s="48"/>
      <c r="X2872" s="48"/>
      <c r="Y2872" s="48"/>
      <c r="Z2872" s="48"/>
      <c r="AA2872" s="48"/>
      <c r="AB2872" s="48"/>
      <c r="AC2872" s="48"/>
    </row>
    <row r="2873" spans="1:29">
      <c r="A2873" s="48"/>
      <c r="B2873" s="48"/>
      <c r="C2873" s="48"/>
      <c r="D2873" s="48"/>
      <c r="E2873" s="48"/>
      <c r="F2873" s="48"/>
      <c r="G2873" s="48"/>
      <c r="H2873" s="48"/>
      <c r="I2873" s="48"/>
      <c r="J2873" s="48"/>
      <c r="K2873" s="48"/>
      <c r="L2873" s="48"/>
      <c r="M2873" s="48"/>
      <c r="N2873" s="48"/>
      <c r="O2873" s="48"/>
      <c r="P2873" s="48"/>
      <c r="Q2873" s="48"/>
      <c r="R2873" s="48"/>
      <c r="S2873" s="48"/>
      <c r="T2873" s="48"/>
      <c r="U2873" s="48"/>
      <c r="V2873" s="48"/>
      <c r="W2873" s="48"/>
      <c r="X2873" s="48"/>
      <c r="Y2873" s="48"/>
      <c r="Z2873" s="48"/>
      <c r="AA2873" s="48"/>
      <c r="AB2873" s="48"/>
      <c r="AC2873" s="48"/>
    </row>
    <row r="2874" spans="1:29">
      <c r="A2874" s="48"/>
      <c r="B2874" s="48"/>
      <c r="C2874" s="48"/>
      <c r="D2874" s="48"/>
      <c r="E2874" s="48"/>
      <c r="F2874" s="48"/>
      <c r="G2874" s="48"/>
      <c r="H2874" s="48"/>
      <c r="I2874" s="48"/>
      <c r="J2874" s="48"/>
      <c r="K2874" s="48"/>
      <c r="L2874" s="48"/>
      <c r="M2874" s="48"/>
      <c r="N2874" s="48"/>
      <c r="O2874" s="48"/>
      <c r="P2874" s="48"/>
      <c r="Q2874" s="48"/>
      <c r="R2874" s="48"/>
      <c r="S2874" s="48"/>
      <c r="T2874" s="48"/>
      <c r="U2874" s="48"/>
      <c r="V2874" s="48"/>
      <c r="W2874" s="48"/>
      <c r="X2874" s="48"/>
      <c r="Y2874" s="48"/>
      <c r="Z2874" s="48"/>
      <c r="AA2874" s="48"/>
      <c r="AB2874" s="48"/>
      <c r="AC2874" s="48"/>
    </row>
    <row r="2875" spans="1:29">
      <c r="A2875" s="48"/>
      <c r="B2875" s="48"/>
      <c r="C2875" s="48"/>
      <c r="D2875" s="48"/>
      <c r="E2875" s="48"/>
      <c r="F2875" s="48"/>
      <c r="G2875" s="48"/>
      <c r="H2875" s="48"/>
      <c r="I2875" s="48"/>
      <c r="J2875" s="48"/>
      <c r="K2875" s="48"/>
      <c r="L2875" s="48"/>
      <c r="M2875" s="48"/>
      <c r="N2875" s="48"/>
      <c r="O2875" s="48"/>
      <c r="P2875" s="48"/>
      <c r="Q2875" s="48"/>
      <c r="R2875" s="48"/>
      <c r="S2875" s="48"/>
      <c r="T2875" s="48"/>
      <c r="U2875" s="48"/>
      <c r="V2875" s="48"/>
      <c r="W2875" s="48"/>
      <c r="X2875" s="48"/>
      <c r="Y2875" s="48"/>
      <c r="Z2875" s="48"/>
      <c r="AA2875" s="48"/>
      <c r="AB2875" s="48"/>
      <c r="AC2875" s="48"/>
    </row>
    <row r="2876" spans="1:29">
      <c r="A2876" s="48"/>
      <c r="B2876" s="48"/>
      <c r="C2876" s="48"/>
      <c r="D2876" s="48"/>
      <c r="E2876" s="48"/>
      <c r="F2876" s="48"/>
      <c r="G2876" s="48"/>
      <c r="H2876" s="48"/>
      <c r="I2876" s="48"/>
      <c r="J2876" s="48"/>
      <c r="K2876" s="48"/>
      <c r="L2876" s="48"/>
      <c r="M2876" s="48"/>
      <c r="N2876" s="48"/>
      <c r="O2876" s="48"/>
      <c r="P2876" s="48"/>
      <c r="Q2876" s="48"/>
      <c r="R2876" s="48"/>
      <c r="S2876" s="48"/>
      <c r="T2876" s="48"/>
      <c r="U2876" s="48"/>
      <c r="V2876" s="48"/>
      <c r="W2876" s="48"/>
      <c r="X2876" s="48"/>
      <c r="Y2876" s="48"/>
      <c r="Z2876" s="48"/>
      <c r="AA2876" s="48"/>
      <c r="AB2876" s="48"/>
      <c r="AC2876" s="48"/>
    </row>
    <row r="2877" spans="1:29">
      <c r="A2877" s="48"/>
      <c r="B2877" s="48"/>
      <c r="C2877" s="48"/>
      <c r="D2877" s="48"/>
      <c r="E2877" s="48"/>
      <c r="F2877" s="48"/>
      <c r="G2877" s="48"/>
      <c r="H2877" s="48"/>
      <c r="I2877" s="48"/>
      <c r="J2877" s="48"/>
      <c r="K2877" s="48"/>
      <c r="L2877" s="48"/>
      <c r="M2877" s="48"/>
      <c r="N2877" s="48"/>
      <c r="O2877" s="48"/>
      <c r="P2877" s="48"/>
      <c r="Q2877" s="48"/>
      <c r="R2877" s="48"/>
      <c r="S2877" s="48"/>
      <c r="T2877" s="48"/>
      <c r="U2877" s="48"/>
      <c r="V2877" s="48"/>
      <c r="W2877" s="48"/>
      <c r="X2877" s="48"/>
      <c r="Y2877" s="48"/>
      <c r="Z2877" s="48"/>
      <c r="AA2877" s="48"/>
      <c r="AB2877" s="48"/>
      <c r="AC2877" s="48"/>
    </row>
    <row r="2878" spans="1:29">
      <c r="A2878" s="48"/>
      <c r="B2878" s="48"/>
      <c r="C2878" s="48"/>
      <c r="D2878" s="48"/>
      <c r="E2878" s="48"/>
      <c r="F2878" s="48"/>
      <c r="G2878" s="48"/>
      <c r="H2878" s="48"/>
      <c r="I2878" s="48"/>
      <c r="J2878" s="48"/>
      <c r="K2878" s="48"/>
      <c r="L2878" s="48"/>
      <c r="M2878" s="48"/>
      <c r="N2878" s="48"/>
      <c r="O2878" s="48"/>
      <c r="P2878" s="48"/>
      <c r="Q2878" s="48"/>
      <c r="R2878" s="48"/>
      <c r="S2878" s="48"/>
      <c r="T2878" s="48"/>
      <c r="U2878" s="48"/>
      <c r="V2878" s="48"/>
      <c r="W2878" s="48"/>
      <c r="X2878" s="48"/>
      <c r="Y2878" s="48"/>
      <c r="Z2878" s="48"/>
      <c r="AA2878" s="48"/>
      <c r="AB2878" s="48"/>
      <c r="AC2878" s="48"/>
    </row>
    <row r="2879" spans="1:29">
      <c r="A2879" s="48"/>
      <c r="B2879" s="48"/>
      <c r="C2879" s="48"/>
      <c r="D2879" s="48"/>
      <c r="E2879" s="48"/>
      <c r="F2879" s="48"/>
      <c r="G2879" s="48"/>
      <c r="H2879" s="48"/>
      <c r="I2879" s="48"/>
      <c r="J2879" s="48"/>
      <c r="K2879" s="48"/>
      <c r="L2879" s="48"/>
      <c r="M2879" s="48"/>
      <c r="N2879" s="48"/>
      <c r="O2879" s="48"/>
      <c r="P2879" s="48"/>
      <c r="Q2879" s="48"/>
      <c r="R2879" s="48"/>
      <c r="S2879" s="48"/>
      <c r="T2879" s="48"/>
      <c r="U2879" s="48"/>
      <c r="V2879" s="48"/>
      <c r="W2879" s="48"/>
      <c r="X2879" s="48"/>
      <c r="Y2879" s="48"/>
      <c r="Z2879" s="48"/>
      <c r="AA2879" s="48"/>
      <c r="AB2879" s="48"/>
      <c r="AC2879" s="48"/>
    </row>
    <row r="2880" spans="1:29">
      <c r="A2880" s="48"/>
      <c r="B2880" s="48"/>
      <c r="C2880" s="48"/>
      <c r="D2880" s="48"/>
      <c r="E2880" s="48"/>
      <c r="F2880" s="48"/>
      <c r="G2880" s="48"/>
      <c r="H2880" s="48"/>
      <c r="I2880" s="48"/>
      <c r="J2880" s="48"/>
      <c r="K2880" s="48"/>
      <c r="L2880" s="48"/>
      <c r="M2880" s="48"/>
      <c r="N2880" s="48"/>
      <c r="O2880" s="48"/>
      <c r="P2880" s="48"/>
      <c r="Q2880" s="48"/>
      <c r="R2880" s="48"/>
      <c r="S2880" s="48"/>
      <c r="T2880" s="48"/>
      <c r="U2880" s="48"/>
      <c r="V2880" s="48"/>
      <c r="W2880" s="48"/>
      <c r="X2880" s="48"/>
      <c r="Y2880" s="48"/>
      <c r="Z2880" s="48"/>
      <c r="AA2880" s="48"/>
      <c r="AB2880" s="48"/>
      <c r="AC2880" s="48"/>
    </row>
    <row r="2881" spans="1:29">
      <c r="A2881" s="48"/>
      <c r="B2881" s="48"/>
      <c r="C2881" s="48"/>
      <c r="D2881" s="48"/>
      <c r="E2881" s="48"/>
      <c r="F2881" s="48"/>
      <c r="G2881" s="48"/>
      <c r="H2881" s="48"/>
      <c r="I2881" s="48"/>
      <c r="J2881" s="48"/>
      <c r="K2881" s="48"/>
      <c r="L2881" s="48"/>
      <c r="M2881" s="48"/>
      <c r="N2881" s="48"/>
      <c r="O2881" s="48"/>
      <c r="P2881" s="48"/>
      <c r="Q2881" s="48"/>
      <c r="R2881" s="48"/>
      <c r="S2881" s="48"/>
      <c r="T2881" s="48"/>
      <c r="U2881" s="48"/>
      <c r="V2881" s="48"/>
      <c r="W2881" s="48"/>
      <c r="X2881" s="48"/>
      <c r="Y2881" s="48"/>
      <c r="Z2881" s="48"/>
      <c r="AA2881" s="48"/>
      <c r="AB2881" s="48"/>
      <c r="AC2881" s="48"/>
    </row>
    <row r="2882" spans="1:29">
      <c r="A2882" s="48"/>
      <c r="B2882" s="48"/>
      <c r="C2882" s="48"/>
      <c r="D2882" s="48"/>
      <c r="E2882" s="48"/>
      <c r="F2882" s="48"/>
      <c r="G2882" s="48"/>
      <c r="H2882" s="48"/>
      <c r="I2882" s="48"/>
      <c r="J2882" s="48"/>
      <c r="K2882" s="48"/>
      <c r="L2882" s="48"/>
      <c r="M2882" s="48"/>
      <c r="N2882" s="48"/>
      <c r="O2882" s="48"/>
      <c r="P2882" s="48"/>
      <c r="Q2882" s="48"/>
      <c r="R2882" s="48"/>
      <c r="S2882" s="48"/>
      <c r="T2882" s="48"/>
      <c r="U2882" s="48"/>
      <c r="V2882" s="48"/>
      <c r="W2882" s="48"/>
      <c r="X2882" s="48"/>
      <c r="Y2882" s="48"/>
      <c r="Z2882" s="48"/>
      <c r="AA2882" s="48"/>
      <c r="AB2882" s="48"/>
      <c r="AC2882" s="48"/>
    </row>
    <row r="2883" spans="1:29">
      <c r="A2883" s="48"/>
      <c r="B2883" s="48"/>
      <c r="C2883" s="48"/>
      <c r="D2883" s="48"/>
      <c r="E2883" s="48"/>
      <c r="F2883" s="48"/>
      <c r="G2883" s="48"/>
      <c r="H2883" s="48"/>
      <c r="I2883" s="48"/>
      <c r="J2883" s="48"/>
      <c r="K2883" s="48"/>
      <c r="L2883" s="48"/>
      <c r="M2883" s="48"/>
      <c r="N2883" s="48"/>
      <c r="O2883" s="48"/>
      <c r="P2883" s="48"/>
      <c r="Q2883" s="48"/>
      <c r="R2883" s="48"/>
      <c r="S2883" s="48"/>
      <c r="T2883" s="48"/>
      <c r="U2883" s="48"/>
      <c r="V2883" s="48"/>
      <c r="W2883" s="48"/>
      <c r="X2883" s="48"/>
      <c r="Y2883" s="48"/>
      <c r="Z2883" s="48"/>
      <c r="AA2883" s="48"/>
      <c r="AB2883" s="48"/>
      <c r="AC2883" s="48"/>
    </row>
    <row r="2884" spans="1:29">
      <c r="A2884" s="48"/>
      <c r="B2884" s="48"/>
      <c r="C2884" s="48"/>
      <c r="D2884" s="48"/>
      <c r="E2884" s="48"/>
      <c r="F2884" s="48"/>
      <c r="G2884" s="48"/>
      <c r="H2884" s="48"/>
      <c r="I2884" s="48"/>
      <c r="J2884" s="48"/>
      <c r="K2884" s="48"/>
      <c r="L2884" s="48"/>
      <c r="M2884" s="48"/>
      <c r="N2884" s="48"/>
      <c r="O2884" s="48"/>
      <c r="P2884" s="48"/>
      <c r="Q2884" s="48"/>
      <c r="R2884" s="48"/>
      <c r="S2884" s="48"/>
      <c r="T2884" s="48"/>
      <c r="U2884" s="48"/>
      <c r="V2884" s="48"/>
      <c r="W2884" s="48"/>
      <c r="X2884" s="48"/>
      <c r="Y2884" s="48"/>
      <c r="Z2884" s="48"/>
      <c r="AA2884" s="48"/>
      <c r="AB2884" s="48"/>
      <c r="AC2884" s="48"/>
    </row>
    <row r="2885" spans="1:29">
      <c r="A2885" s="48"/>
      <c r="B2885" s="48"/>
      <c r="C2885" s="48"/>
      <c r="D2885" s="48"/>
      <c r="E2885" s="48"/>
      <c r="F2885" s="48"/>
      <c r="G2885" s="48"/>
      <c r="H2885" s="48"/>
      <c r="I2885" s="48"/>
      <c r="J2885" s="48"/>
      <c r="K2885" s="48"/>
      <c r="L2885" s="48"/>
      <c r="M2885" s="48"/>
      <c r="N2885" s="48"/>
      <c r="O2885" s="48"/>
      <c r="P2885" s="48"/>
      <c r="Q2885" s="48"/>
      <c r="R2885" s="48"/>
      <c r="S2885" s="48"/>
      <c r="T2885" s="48"/>
      <c r="U2885" s="48"/>
      <c r="V2885" s="48"/>
      <c r="W2885" s="48"/>
      <c r="X2885" s="48"/>
      <c r="Y2885" s="48"/>
      <c r="Z2885" s="48"/>
      <c r="AA2885" s="48"/>
      <c r="AB2885" s="48"/>
      <c r="AC2885" s="48"/>
    </row>
    <row r="2886" spans="1:29">
      <c r="A2886" s="48"/>
      <c r="B2886" s="48"/>
      <c r="C2886" s="48"/>
      <c r="D2886" s="48"/>
      <c r="E2886" s="48"/>
      <c r="F2886" s="48"/>
      <c r="G2886" s="48"/>
      <c r="H2886" s="48"/>
      <c r="I2886" s="48"/>
      <c r="J2886" s="48"/>
      <c r="K2886" s="48"/>
      <c r="L2886" s="48"/>
      <c r="M2886" s="48"/>
      <c r="N2886" s="48"/>
      <c r="O2886" s="48"/>
      <c r="P2886" s="48"/>
      <c r="Q2886" s="48"/>
      <c r="R2886" s="48"/>
      <c r="S2886" s="48"/>
      <c r="T2886" s="48"/>
      <c r="U2886" s="48"/>
      <c r="V2886" s="48"/>
      <c r="W2886" s="48"/>
      <c r="X2886" s="48"/>
      <c r="Y2886" s="48"/>
      <c r="Z2886" s="48"/>
      <c r="AA2886" s="48"/>
      <c r="AB2886" s="48"/>
      <c r="AC2886" s="48"/>
    </row>
    <row r="2887" spans="1:29">
      <c r="A2887" s="48"/>
      <c r="B2887" s="48"/>
      <c r="C2887" s="48"/>
      <c r="D2887" s="48"/>
      <c r="E2887" s="48"/>
      <c r="F2887" s="48"/>
      <c r="G2887" s="48"/>
      <c r="H2887" s="48"/>
      <c r="I2887" s="48"/>
      <c r="J2887" s="48"/>
      <c r="K2887" s="48"/>
      <c r="L2887" s="48"/>
      <c r="M2887" s="48"/>
      <c r="N2887" s="48"/>
      <c r="O2887" s="48"/>
      <c r="P2887" s="48"/>
      <c r="Q2887" s="48"/>
      <c r="R2887" s="48"/>
      <c r="S2887" s="48"/>
      <c r="T2887" s="48"/>
      <c r="U2887" s="48"/>
      <c r="V2887" s="48"/>
      <c r="W2887" s="48"/>
      <c r="X2887" s="48"/>
      <c r="Y2887" s="48"/>
      <c r="Z2887" s="48"/>
      <c r="AA2887" s="48"/>
      <c r="AB2887" s="48"/>
      <c r="AC2887" s="48"/>
    </row>
    <row r="2888" spans="1:29">
      <c r="A2888" s="48"/>
      <c r="B2888" s="48"/>
      <c r="C2888" s="48"/>
      <c r="D2888" s="48"/>
      <c r="E2888" s="48"/>
      <c r="F2888" s="48"/>
      <c r="G2888" s="48"/>
      <c r="H2888" s="48"/>
      <c r="I2888" s="48"/>
      <c r="J2888" s="48"/>
      <c r="K2888" s="48"/>
      <c r="L2888" s="48"/>
      <c r="M2888" s="48"/>
      <c r="N2888" s="48"/>
      <c r="O2888" s="48"/>
      <c r="P2888" s="48"/>
      <c r="Q2888" s="48"/>
      <c r="R2888" s="48"/>
      <c r="S2888" s="48"/>
      <c r="T2888" s="48"/>
      <c r="U2888" s="48"/>
      <c r="V2888" s="48"/>
      <c r="W2888" s="48"/>
      <c r="X2888" s="48"/>
      <c r="Y2888" s="48"/>
      <c r="Z2888" s="48"/>
      <c r="AA2888" s="48"/>
      <c r="AB2888" s="48"/>
      <c r="AC2888" s="48"/>
    </row>
    <row r="2889" spans="1:29">
      <c r="A2889" s="48"/>
      <c r="B2889" s="48"/>
      <c r="C2889" s="48"/>
      <c r="D2889" s="48"/>
      <c r="E2889" s="48"/>
      <c r="F2889" s="48"/>
      <c r="G2889" s="48"/>
      <c r="H2889" s="48"/>
      <c r="I2889" s="48"/>
      <c r="J2889" s="48"/>
      <c r="K2889" s="48"/>
      <c r="L2889" s="48"/>
      <c r="M2889" s="48"/>
      <c r="N2889" s="48"/>
      <c r="O2889" s="48"/>
      <c r="P2889" s="48"/>
      <c r="Q2889" s="48"/>
      <c r="R2889" s="48"/>
      <c r="S2889" s="48"/>
      <c r="T2889" s="48"/>
      <c r="U2889" s="48"/>
      <c r="V2889" s="48"/>
      <c r="W2889" s="48"/>
      <c r="X2889" s="48"/>
      <c r="Y2889" s="48"/>
      <c r="Z2889" s="48"/>
      <c r="AA2889" s="48"/>
      <c r="AB2889" s="48"/>
      <c r="AC2889" s="48"/>
    </row>
    <row r="2890" spans="1:29">
      <c r="A2890" s="48"/>
      <c r="B2890" s="48"/>
      <c r="C2890" s="48"/>
      <c r="D2890" s="48"/>
      <c r="E2890" s="48"/>
      <c r="F2890" s="48"/>
      <c r="G2890" s="48"/>
      <c r="H2890" s="48"/>
      <c r="I2890" s="48"/>
      <c r="J2890" s="48"/>
      <c r="K2890" s="48"/>
      <c r="L2890" s="48"/>
      <c r="M2890" s="48"/>
      <c r="N2890" s="48"/>
      <c r="O2890" s="48"/>
      <c r="P2890" s="48"/>
      <c r="Q2890" s="48"/>
      <c r="R2890" s="48"/>
      <c r="S2890" s="48"/>
      <c r="T2890" s="48"/>
      <c r="U2890" s="48"/>
      <c r="V2890" s="48"/>
      <c r="W2890" s="48"/>
      <c r="X2890" s="48"/>
      <c r="Y2890" s="48"/>
      <c r="Z2890" s="48"/>
      <c r="AA2890" s="48"/>
      <c r="AB2890" s="48"/>
      <c r="AC2890" s="48"/>
    </row>
    <row r="2891" spans="1:29">
      <c r="A2891" s="48"/>
      <c r="B2891" s="48"/>
      <c r="C2891" s="48"/>
      <c r="D2891" s="48"/>
      <c r="E2891" s="48"/>
      <c r="F2891" s="48"/>
      <c r="G2891" s="48"/>
      <c r="H2891" s="48"/>
      <c r="I2891" s="48"/>
      <c r="J2891" s="48"/>
      <c r="K2891" s="48"/>
      <c r="L2891" s="48"/>
      <c r="M2891" s="48"/>
      <c r="N2891" s="48"/>
      <c r="O2891" s="48"/>
      <c r="P2891" s="48"/>
      <c r="Q2891" s="48"/>
      <c r="R2891" s="48"/>
      <c r="S2891" s="48"/>
      <c r="T2891" s="48"/>
      <c r="U2891" s="48"/>
      <c r="V2891" s="48"/>
      <c r="W2891" s="48"/>
      <c r="X2891" s="48"/>
      <c r="Y2891" s="48"/>
      <c r="Z2891" s="48"/>
      <c r="AA2891" s="48"/>
      <c r="AB2891" s="48"/>
      <c r="AC2891" s="48"/>
    </row>
    <row r="2892" spans="1:29">
      <c r="A2892" s="48"/>
      <c r="B2892" s="48"/>
      <c r="C2892" s="48"/>
      <c r="D2892" s="48"/>
      <c r="E2892" s="48"/>
      <c r="F2892" s="48"/>
      <c r="G2892" s="48"/>
      <c r="H2892" s="48"/>
      <c r="I2892" s="48"/>
      <c r="J2892" s="48"/>
      <c r="K2892" s="48"/>
      <c r="L2892" s="48"/>
      <c r="M2892" s="48"/>
      <c r="N2892" s="48"/>
      <c r="O2892" s="48"/>
      <c r="P2892" s="48"/>
      <c r="Q2892" s="48"/>
      <c r="R2892" s="48"/>
      <c r="S2892" s="48"/>
      <c r="T2892" s="48"/>
      <c r="U2892" s="48"/>
      <c r="V2892" s="48"/>
      <c r="W2892" s="48"/>
      <c r="X2892" s="48"/>
      <c r="Y2892" s="48"/>
      <c r="Z2892" s="48"/>
      <c r="AA2892" s="48"/>
      <c r="AB2892" s="48"/>
      <c r="AC2892" s="48"/>
    </row>
    <row r="2893" spans="1:29">
      <c r="A2893" s="48"/>
      <c r="B2893" s="48"/>
      <c r="C2893" s="48"/>
      <c r="D2893" s="48"/>
      <c r="E2893" s="48"/>
      <c r="F2893" s="48"/>
      <c r="G2893" s="48"/>
      <c r="H2893" s="48"/>
      <c r="I2893" s="48"/>
      <c r="J2893" s="48"/>
      <c r="K2893" s="48"/>
      <c r="L2893" s="48"/>
      <c r="M2893" s="48"/>
      <c r="N2893" s="48"/>
      <c r="O2893" s="48"/>
      <c r="P2893" s="48"/>
      <c r="Q2893" s="48"/>
      <c r="R2893" s="48"/>
      <c r="S2893" s="48"/>
      <c r="T2893" s="48"/>
      <c r="U2893" s="48"/>
      <c r="V2893" s="48"/>
      <c r="W2893" s="48"/>
      <c r="X2893" s="48"/>
      <c r="Y2893" s="48"/>
      <c r="Z2893" s="48"/>
      <c r="AA2893" s="48"/>
      <c r="AB2893" s="48"/>
      <c r="AC2893" s="48"/>
    </row>
    <row r="2894" spans="1:29">
      <c r="A2894" s="48"/>
      <c r="B2894" s="48"/>
      <c r="C2894" s="48"/>
      <c r="D2894" s="48"/>
      <c r="E2894" s="48"/>
      <c r="F2894" s="48"/>
      <c r="G2894" s="48"/>
      <c r="H2894" s="48"/>
      <c r="I2894" s="48"/>
      <c r="J2894" s="48"/>
      <c r="K2894" s="48"/>
      <c r="L2894" s="48"/>
      <c r="M2894" s="48"/>
      <c r="N2894" s="48"/>
      <c r="O2894" s="48"/>
      <c r="P2894" s="48"/>
      <c r="Q2894" s="48"/>
      <c r="R2894" s="48"/>
      <c r="S2894" s="48"/>
      <c r="T2894" s="48"/>
      <c r="U2894" s="48"/>
      <c r="V2894" s="48"/>
      <c r="W2894" s="48"/>
      <c r="X2894" s="48"/>
      <c r="Y2894" s="48"/>
      <c r="Z2894" s="48"/>
      <c r="AA2894" s="48"/>
      <c r="AB2894" s="48"/>
      <c r="AC2894" s="48"/>
    </row>
    <row r="2895" spans="1:29">
      <c r="A2895" s="48"/>
      <c r="B2895" s="48"/>
      <c r="C2895" s="48"/>
      <c r="D2895" s="48"/>
      <c r="E2895" s="48"/>
      <c r="F2895" s="48"/>
      <c r="G2895" s="48"/>
      <c r="H2895" s="48"/>
      <c r="I2895" s="48"/>
      <c r="J2895" s="48"/>
      <c r="K2895" s="48"/>
      <c r="L2895" s="48"/>
      <c r="M2895" s="48"/>
      <c r="N2895" s="48"/>
      <c r="O2895" s="48"/>
      <c r="P2895" s="48"/>
      <c r="Q2895" s="48"/>
      <c r="R2895" s="48"/>
      <c r="S2895" s="48"/>
      <c r="T2895" s="48"/>
      <c r="U2895" s="48"/>
      <c r="V2895" s="48"/>
      <c r="W2895" s="48"/>
      <c r="X2895" s="48"/>
      <c r="Y2895" s="48"/>
      <c r="Z2895" s="48"/>
      <c r="AA2895" s="48"/>
      <c r="AB2895" s="48"/>
      <c r="AC2895" s="48"/>
    </row>
    <row r="2896" spans="1:29">
      <c r="A2896" s="48"/>
      <c r="B2896" s="48"/>
      <c r="C2896" s="48"/>
      <c r="D2896" s="48"/>
      <c r="E2896" s="48"/>
      <c r="F2896" s="48"/>
      <c r="G2896" s="48"/>
      <c r="H2896" s="48"/>
      <c r="I2896" s="48"/>
      <c r="J2896" s="48"/>
      <c r="K2896" s="48"/>
      <c r="L2896" s="48"/>
      <c r="M2896" s="48"/>
      <c r="N2896" s="48"/>
      <c r="O2896" s="48"/>
      <c r="P2896" s="48"/>
      <c r="Q2896" s="48"/>
      <c r="R2896" s="48"/>
      <c r="S2896" s="48"/>
      <c r="T2896" s="48"/>
      <c r="U2896" s="48"/>
      <c r="V2896" s="48"/>
      <c r="W2896" s="48"/>
      <c r="X2896" s="48"/>
      <c r="Y2896" s="48"/>
      <c r="Z2896" s="48"/>
      <c r="AA2896" s="48"/>
      <c r="AB2896" s="48"/>
      <c r="AC2896" s="48"/>
    </row>
    <row r="2897" spans="1:29">
      <c r="A2897" s="48"/>
      <c r="B2897" s="48"/>
      <c r="C2897" s="48"/>
      <c r="D2897" s="48"/>
      <c r="E2897" s="48"/>
      <c r="F2897" s="48"/>
      <c r="G2897" s="48"/>
      <c r="H2897" s="48"/>
      <c r="I2897" s="48"/>
      <c r="J2897" s="48"/>
      <c r="K2897" s="48"/>
      <c r="L2897" s="48"/>
      <c r="M2897" s="48"/>
      <c r="N2897" s="48"/>
      <c r="O2897" s="48"/>
      <c r="P2897" s="48"/>
      <c r="Q2897" s="48"/>
      <c r="R2897" s="48"/>
      <c r="S2897" s="48"/>
      <c r="T2897" s="48"/>
      <c r="U2897" s="48"/>
      <c r="V2897" s="48"/>
      <c r="W2897" s="48"/>
      <c r="X2897" s="48"/>
      <c r="Y2897" s="48"/>
      <c r="Z2897" s="48"/>
      <c r="AA2897" s="48"/>
      <c r="AB2897" s="48"/>
      <c r="AC2897" s="48"/>
    </row>
    <row r="2898" spans="1:29">
      <c r="A2898" s="48"/>
      <c r="B2898" s="48"/>
      <c r="C2898" s="48"/>
      <c r="D2898" s="48"/>
      <c r="E2898" s="48"/>
      <c r="F2898" s="48"/>
      <c r="G2898" s="48"/>
      <c r="H2898" s="48"/>
      <c r="I2898" s="48"/>
      <c r="J2898" s="48"/>
      <c r="K2898" s="48"/>
      <c r="L2898" s="48"/>
      <c r="M2898" s="48"/>
      <c r="N2898" s="48"/>
      <c r="O2898" s="48"/>
      <c r="P2898" s="48"/>
      <c r="Q2898" s="48"/>
      <c r="R2898" s="48"/>
      <c r="S2898" s="48"/>
      <c r="T2898" s="48"/>
      <c r="U2898" s="48"/>
      <c r="V2898" s="48"/>
      <c r="W2898" s="48"/>
      <c r="X2898" s="48"/>
      <c r="Y2898" s="48"/>
      <c r="Z2898" s="48"/>
      <c r="AA2898" s="48"/>
      <c r="AB2898" s="48"/>
      <c r="AC2898" s="48"/>
    </row>
    <row r="2899" spans="1:29">
      <c r="A2899" s="48"/>
      <c r="B2899" s="48"/>
      <c r="C2899" s="48"/>
      <c r="D2899" s="48"/>
      <c r="E2899" s="48"/>
      <c r="F2899" s="48"/>
      <c r="G2899" s="48"/>
      <c r="H2899" s="48"/>
      <c r="I2899" s="48"/>
      <c r="J2899" s="48"/>
      <c r="K2899" s="48"/>
      <c r="L2899" s="48"/>
      <c r="M2899" s="48"/>
      <c r="N2899" s="48"/>
      <c r="O2899" s="48"/>
      <c r="P2899" s="48"/>
      <c r="Q2899" s="48"/>
      <c r="R2899" s="48"/>
      <c r="S2899" s="48"/>
      <c r="T2899" s="48"/>
      <c r="U2899" s="48"/>
      <c r="V2899" s="48"/>
      <c r="W2899" s="48"/>
      <c r="X2899" s="48"/>
      <c r="Y2899" s="48"/>
      <c r="Z2899" s="48"/>
      <c r="AA2899" s="48"/>
      <c r="AB2899" s="48"/>
      <c r="AC2899" s="48"/>
    </row>
    <row r="2900" spans="1:29">
      <c r="A2900" s="48"/>
      <c r="B2900" s="48"/>
      <c r="C2900" s="48"/>
      <c r="D2900" s="48"/>
      <c r="E2900" s="48"/>
      <c r="F2900" s="48"/>
      <c r="G2900" s="48"/>
      <c r="H2900" s="48"/>
      <c r="I2900" s="48"/>
      <c r="J2900" s="48"/>
      <c r="K2900" s="48"/>
      <c r="L2900" s="48"/>
      <c r="M2900" s="48"/>
      <c r="N2900" s="48"/>
      <c r="O2900" s="48"/>
      <c r="P2900" s="48"/>
      <c r="Q2900" s="48"/>
      <c r="R2900" s="48"/>
      <c r="S2900" s="48"/>
      <c r="T2900" s="48"/>
      <c r="U2900" s="48"/>
      <c r="V2900" s="48"/>
      <c r="W2900" s="48"/>
      <c r="X2900" s="48"/>
      <c r="Y2900" s="48"/>
      <c r="Z2900" s="48"/>
      <c r="AA2900" s="48"/>
      <c r="AB2900" s="48"/>
      <c r="AC2900" s="48"/>
    </row>
    <row r="2901" spans="1:29">
      <c r="A2901" s="48"/>
      <c r="B2901" s="48"/>
      <c r="C2901" s="48"/>
      <c r="D2901" s="48"/>
      <c r="E2901" s="48"/>
      <c r="F2901" s="48"/>
      <c r="G2901" s="48"/>
      <c r="H2901" s="48"/>
      <c r="I2901" s="48"/>
      <c r="J2901" s="48"/>
      <c r="K2901" s="48"/>
      <c r="L2901" s="48"/>
      <c r="M2901" s="48"/>
      <c r="N2901" s="48"/>
      <c r="O2901" s="48"/>
      <c r="P2901" s="48"/>
      <c r="Q2901" s="48"/>
      <c r="R2901" s="48"/>
      <c r="S2901" s="48"/>
      <c r="T2901" s="48"/>
      <c r="U2901" s="48"/>
      <c r="V2901" s="48"/>
      <c r="W2901" s="48"/>
      <c r="X2901" s="48"/>
      <c r="Y2901" s="48"/>
      <c r="Z2901" s="48"/>
      <c r="AA2901" s="48"/>
      <c r="AB2901" s="48"/>
      <c r="AC2901" s="48"/>
    </row>
    <row r="2902" spans="1:29">
      <c r="A2902" s="48"/>
      <c r="B2902" s="48"/>
      <c r="C2902" s="48"/>
      <c r="D2902" s="48"/>
      <c r="E2902" s="48"/>
      <c r="F2902" s="48"/>
      <c r="G2902" s="48"/>
      <c r="H2902" s="48"/>
      <c r="I2902" s="48"/>
      <c r="J2902" s="48"/>
      <c r="K2902" s="48"/>
      <c r="L2902" s="48"/>
      <c r="M2902" s="48"/>
      <c r="N2902" s="48"/>
      <c r="O2902" s="48"/>
      <c r="P2902" s="48"/>
      <c r="Q2902" s="48"/>
      <c r="R2902" s="48"/>
      <c r="S2902" s="48"/>
      <c r="T2902" s="48"/>
      <c r="U2902" s="48"/>
      <c r="V2902" s="48"/>
      <c r="W2902" s="48"/>
      <c r="X2902" s="48"/>
      <c r="Y2902" s="48"/>
      <c r="Z2902" s="48"/>
      <c r="AA2902" s="48"/>
      <c r="AB2902" s="48"/>
      <c r="AC2902" s="48"/>
    </row>
    <row r="2903" spans="1:29">
      <c r="A2903" s="48"/>
      <c r="B2903" s="48"/>
      <c r="C2903" s="48"/>
      <c r="D2903" s="48"/>
      <c r="E2903" s="48"/>
      <c r="F2903" s="48"/>
      <c r="G2903" s="48"/>
      <c r="H2903" s="48"/>
      <c r="I2903" s="48"/>
      <c r="J2903" s="48"/>
      <c r="K2903" s="48"/>
      <c r="L2903" s="48"/>
      <c r="M2903" s="48"/>
      <c r="N2903" s="48"/>
      <c r="O2903" s="48"/>
      <c r="P2903" s="48"/>
      <c r="Q2903" s="48"/>
      <c r="R2903" s="48"/>
      <c r="S2903" s="48"/>
      <c r="T2903" s="48"/>
      <c r="U2903" s="48"/>
      <c r="V2903" s="48"/>
      <c r="W2903" s="48"/>
      <c r="X2903" s="48"/>
      <c r="Y2903" s="48"/>
      <c r="Z2903" s="48"/>
      <c r="AA2903" s="48"/>
      <c r="AB2903" s="48"/>
      <c r="AC2903" s="48"/>
    </row>
    <row r="2904" spans="1:29">
      <c r="A2904" s="48"/>
      <c r="B2904" s="48"/>
      <c r="C2904" s="48"/>
      <c r="D2904" s="48"/>
      <c r="E2904" s="48"/>
      <c r="F2904" s="48"/>
      <c r="G2904" s="48"/>
      <c r="H2904" s="48"/>
      <c r="I2904" s="48"/>
      <c r="J2904" s="48"/>
      <c r="K2904" s="48"/>
      <c r="L2904" s="48"/>
      <c r="M2904" s="48"/>
      <c r="N2904" s="48"/>
      <c r="O2904" s="48"/>
      <c r="P2904" s="48"/>
      <c r="Q2904" s="48"/>
      <c r="R2904" s="48"/>
      <c r="S2904" s="48"/>
      <c r="T2904" s="48"/>
      <c r="U2904" s="48"/>
      <c r="V2904" s="48"/>
      <c r="W2904" s="48"/>
      <c r="X2904" s="48"/>
      <c r="Y2904" s="48"/>
      <c r="Z2904" s="48"/>
      <c r="AA2904" s="48"/>
      <c r="AB2904" s="48"/>
      <c r="AC2904" s="48"/>
    </row>
    <row r="2905" spans="1:29">
      <c r="A2905" s="48"/>
      <c r="B2905" s="48"/>
      <c r="C2905" s="48"/>
      <c r="D2905" s="48"/>
      <c r="E2905" s="48"/>
      <c r="F2905" s="48"/>
      <c r="G2905" s="48"/>
      <c r="H2905" s="48"/>
      <c r="I2905" s="48"/>
      <c r="J2905" s="48"/>
      <c r="K2905" s="48"/>
      <c r="L2905" s="48"/>
      <c r="M2905" s="48"/>
      <c r="N2905" s="48"/>
      <c r="O2905" s="48"/>
      <c r="P2905" s="48"/>
      <c r="Q2905" s="48"/>
      <c r="R2905" s="48"/>
      <c r="S2905" s="48"/>
      <c r="T2905" s="48"/>
      <c r="U2905" s="48"/>
      <c r="V2905" s="48"/>
      <c r="W2905" s="48"/>
      <c r="X2905" s="48"/>
      <c r="Y2905" s="48"/>
      <c r="Z2905" s="48"/>
      <c r="AA2905" s="48"/>
      <c r="AB2905" s="48"/>
      <c r="AC2905" s="48"/>
    </row>
    <row r="2906" spans="1:29">
      <c r="A2906" s="48"/>
      <c r="B2906" s="48"/>
      <c r="C2906" s="48"/>
      <c r="D2906" s="48"/>
      <c r="E2906" s="48"/>
      <c r="F2906" s="48"/>
      <c r="G2906" s="48"/>
      <c r="H2906" s="48"/>
      <c r="I2906" s="48"/>
      <c r="J2906" s="48"/>
      <c r="K2906" s="48"/>
      <c r="L2906" s="48"/>
      <c r="M2906" s="48"/>
      <c r="N2906" s="48"/>
      <c r="O2906" s="48"/>
      <c r="P2906" s="48"/>
      <c r="Q2906" s="48"/>
      <c r="R2906" s="48"/>
      <c r="S2906" s="48"/>
      <c r="T2906" s="48"/>
      <c r="U2906" s="48"/>
      <c r="V2906" s="48"/>
      <c r="W2906" s="48"/>
      <c r="X2906" s="48"/>
      <c r="Y2906" s="48"/>
      <c r="Z2906" s="48"/>
      <c r="AA2906" s="48"/>
      <c r="AB2906" s="48"/>
      <c r="AC2906" s="48"/>
    </row>
    <row r="2907" spans="1:29">
      <c r="A2907" s="48"/>
      <c r="B2907" s="48"/>
      <c r="C2907" s="48"/>
      <c r="D2907" s="48"/>
      <c r="E2907" s="48"/>
      <c r="F2907" s="48"/>
      <c r="G2907" s="48"/>
      <c r="H2907" s="48"/>
      <c r="I2907" s="48"/>
      <c r="J2907" s="48"/>
      <c r="K2907" s="48"/>
      <c r="L2907" s="48"/>
      <c r="M2907" s="48"/>
      <c r="N2907" s="48"/>
      <c r="O2907" s="48"/>
      <c r="P2907" s="48"/>
      <c r="Q2907" s="48"/>
      <c r="R2907" s="48"/>
      <c r="S2907" s="48"/>
      <c r="T2907" s="48"/>
      <c r="U2907" s="48"/>
      <c r="V2907" s="48"/>
      <c r="W2907" s="48"/>
      <c r="X2907" s="48"/>
      <c r="Y2907" s="48"/>
      <c r="Z2907" s="48"/>
      <c r="AA2907" s="48"/>
      <c r="AB2907" s="48"/>
      <c r="AC2907" s="48"/>
    </row>
    <row r="2908" spans="1:29">
      <c r="A2908" s="48"/>
      <c r="B2908" s="48"/>
      <c r="C2908" s="48"/>
      <c r="D2908" s="48"/>
      <c r="E2908" s="48"/>
      <c r="F2908" s="48"/>
      <c r="G2908" s="48"/>
      <c r="H2908" s="48"/>
      <c r="I2908" s="48"/>
      <c r="J2908" s="48"/>
      <c r="K2908" s="48"/>
      <c r="L2908" s="48"/>
      <c r="M2908" s="48"/>
      <c r="N2908" s="48"/>
      <c r="O2908" s="48"/>
      <c r="P2908" s="48"/>
      <c r="Q2908" s="48"/>
      <c r="R2908" s="48"/>
      <c r="S2908" s="48"/>
      <c r="T2908" s="48"/>
      <c r="U2908" s="48"/>
      <c r="V2908" s="48"/>
      <c r="W2908" s="48"/>
      <c r="X2908" s="48"/>
      <c r="Y2908" s="48"/>
      <c r="Z2908" s="48"/>
      <c r="AA2908" s="48"/>
      <c r="AB2908" s="48"/>
      <c r="AC2908" s="48"/>
    </row>
    <row r="2909" spans="1:29">
      <c r="A2909" s="48"/>
      <c r="B2909" s="48"/>
      <c r="C2909" s="48"/>
      <c r="D2909" s="48"/>
      <c r="E2909" s="48"/>
      <c r="F2909" s="48"/>
      <c r="G2909" s="48"/>
      <c r="H2909" s="48"/>
      <c r="I2909" s="48"/>
      <c r="J2909" s="48"/>
      <c r="K2909" s="48"/>
      <c r="L2909" s="48"/>
      <c r="M2909" s="48"/>
      <c r="N2909" s="48"/>
      <c r="O2909" s="48"/>
      <c r="P2909" s="48"/>
      <c r="Q2909" s="48"/>
      <c r="R2909" s="48"/>
      <c r="S2909" s="48"/>
      <c r="T2909" s="48"/>
      <c r="U2909" s="48"/>
      <c r="V2909" s="48"/>
      <c r="W2909" s="48"/>
      <c r="X2909" s="48"/>
      <c r="Y2909" s="48"/>
      <c r="Z2909" s="48"/>
      <c r="AA2909" s="48"/>
      <c r="AB2909" s="48"/>
      <c r="AC2909" s="48"/>
    </row>
    <row r="2910" spans="1:29">
      <c r="A2910" s="48"/>
      <c r="B2910" s="48"/>
      <c r="C2910" s="48"/>
      <c r="D2910" s="48"/>
      <c r="E2910" s="48"/>
      <c r="F2910" s="48"/>
      <c r="G2910" s="48"/>
      <c r="H2910" s="48"/>
      <c r="I2910" s="48"/>
      <c r="J2910" s="48"/>
      <c r="K2910" s="48"/>
      <c r="L2910" s="48"/>
      <c r="M2910" s="48"/>
      <c r="N2910" s="48"/>
      <c r="O2910" s="48"/>
      <c r="P2910" s="48"/>
      <c r="Q2910" s="48"/>
      <c r="R2910" s="48"/>
      <c r="S2910" s="48"/>
      <c r="T2910" s="48"/>
      <c r="U2910" s="48"/>
      <c r="V2910" s="48"/>
      <c r="W2910" s="48"/>
      <c r="X2910" s="48"/>
      <c r="Y2910" s="48"/>
      <c r="Z2910" s="48"/>
      <c r="AA2910" s="48"/>
      <c r="AB2910" s="48"/>
      <c r="AC2910" s="48"/>
    </row>
    <row r="2911" spans="1:29">
      <c r="A2911" s="48"/>
      <c r="B2911" s="48"/>
      <c r="C2911" s="48"/>
      <c r="D2911" s="48"/>
      <c r="E2911" s="48"/>
      <c r="F2911" s="48"/>
      <c r="G2911" s="48"/>
      <c r="H2911" s="48"/>
      <c r="I2911" s="48"/>
      <c r="J2911" s="48"/>
      <c r="K2911" s="48"/>
      <c r="L2911" s="48"/>
      <c r="M2911" s="48"/>
      <c r="N2911" s="48"/>
      <c r="O2911" s="48"/>
      <c r="P2911" s="48"/>
      <c r="Q2911" s="48"/>
      <c r="R2911" s="48"/>
      <c r="S2911" s="48"/>
      <c r="T2911" s="48"/>
      <c r="U2911" s="48"/>
      <c r="V2911" s="48"/>
      <c r="W2911" s="48"/>
      <c r="X2911" s="48"/>
      <c r="Y2911" s="48"/>
      <c r="Z2911" s="48"/>
      <c r="AA2911" s="48"/>
      <c r="AB2911" s="48"/>
      <c r="AC2911" s="48"/>
    </row>
    <row r="2912" spans="1:29">
      <c r="A2912" s="48"/>
      <c r="B2912" s="48"/>
      <c r="C2912" s="48"/>
      <c r="D2912" s="48"/>
      <c r="E2912" s="48"/>
      <c r="F2912" s="48"/>
      <c r="G2912" s="48"/>
      <c r="H2912" s="48"/>
      <c r="I2912" s="48"/>
      <c r="J2912" s="48"/>
      <c r="K2912" s="48"/>
      <c r="L2912" s="48"/>
      <c r="M2912" s="48"/>
      <c r="N2912" s="48"/>
      <c r="O2912" s="48"/>
      <c r="P2912" s="48"/>
      <c r="Q2912" s="48"/>
      <c r="R2912" s="48"/>
      <c r="S2912" s="48"/>
      <c r="T2912" s="48"/>
      <c r="U2912" s="48"/>
      <c r="V2912" s="48"/>
      <c r="W2912" s="48"/>
      <c r="X2912" s="48"/>
      <c r="Y2912" s="48"/>
      <c r="Z2912" s="48"/>
      <c r="AA2912" s="48"/>
      <c r="AB2912" s="48"/>
      <c r="AC2912" s="48"/>
    </row>
    <row r="2913" spans="1:29">
      <c r="A2913" s="48"/>
      <c r="B2913" s="48"/>
      <c r="C2913" s="48"/>
      <c r="D2913" s="48"/>
      <c r="E2913" s="48"/>
      <c r="F2913" s="48"/>
      <c r="G2913" s="48"/>
      <c r="H2913" s="48"/>
      <c r="I2913" s="48"/>
      <c r="J2913" s="48"/>
      <c r="K2913" s="48"/>
      <c r="L2913" s="48"/>
      <c r="M2913" s="48"/>
      <c r="N2913" s="48"/>
      <c r="O2913" s="48"/>
      <c r="P2913" s="48"/>
      <c r="Q2913" s="48"/>
      <c r="R2913" s="48"/>
      <c r="S2913" s="48"/>
      <c r="T2913" s="48"/>
      <c r="U2913" s="48"/>
      <c r="V2913" s="48"/>
      <c r="W2913" s="48"/>
      <c r="X2913" s="48"/>
      <c r="Y2913" s="48"/>
      <c r="Z2913" s="48"/>
      <c r="AA2913" s="48"/>
      <c r="AB2913" s="48"/>
      <c r="AC2913" s="48"/>
    </row>
    <row r="2914" spans="1:29">
      <c r="A2914" s="48"/>
      <c r="B2914" s="48"/>
      <c r="C2914" s="48"/>
      <c r="D2914" s="48"/>
      <c r="E2914" s="48"/>
      <c r="F2914" s="48"/>
      <c r="G2914" s="48"/>
      <c r="H2914" s="48"/>
      <c r="I2914" s="48"/>
      <c r="J2914" s="48"/>
      <c r="K2914" s="48"/>
      <c r="L2914" s="48"/>
      <c r="M2914" s="48"/>
      <c r="N2914" s="48"/>
      <c r="O2914" s="48"/>
      <c r="P2914" s="48"/>
      <c r="Q2914" s="48"/>
      <c r="R2914" s="48"/>
      <c r="S2914" s="48"/>
      <c r="T2914" s="48"/>
      <c r="U2914" s="48"/>
      <c r="V2914" s="48"/>
      <c r="W2914" s="48"/>
      <c r="X2914" s="48"/>
      <c r="Y2914" s="48"/>
      <c r="Z2914" s="48"/>
      <c r="AA2914" s="48"/>
      <c r="AB2914" s="48"/>
      <c r="AC2914" s="48"/>
    </row>
    <row r="2915" spans="1:29">
      <c r="A2915" s="48"/>
      <c r="B2915" s="48"/>
      <c r="C2915" s="48"/>
      <c r="D2915" s="48"/>
      <c r="E2915" s="48"/>
      <c r="F2915" s="48"/>
      <c r="G2915" s="48"/>
      <c r="H2915" s="48"/>
      <c r="I2915" s="48"/>
      <c r="J2915" s="48"/>
      <c r="K2915" s="48"/>
      <c r="L2915" s="48"/>
      <c r="M2915" s="48"/>
      <c r="N2915" s="48"/>
      <c r="O2915" s="48"/>
      <c r="P2915" s="48"/>
      <c r="Q2915" s="48"/>
      <c r="R2915" s="48"/>
      <c r="S2915" s="48"/>
      <c r="T2915" s="48"/>
      <c r="U2915" s="48"/>
      <c r="V2915" s="48"/>
      <c r="W2915" s="48"/>
      <c r="X2915" s="48"/>
      <c r="Y2915" s="48"/>
      <c r="Z2915" s="48"/>
      <c r="AA2915" s="48"/>
      <c r="AB2915" s="48"/>
      <c r="AC2915" s="48"/>
    </row>
    <row r="2916" spans="1:29">
      <c r="A2916" s="48"/>
      <c r="B2916" s="48"/>
      <c r="C2916" s="48"/>
      <c r="D2916" s="48"/>
      <c r="E2916" s="48"/>
      <c r="F2916" s="48"/>
      <c r="G2916" s="48"/>
      <c r="H2916" s="48"/>
      <c r="I2916" s="48"/>
      <c r="J2916" s="48"/>
      <c r="K2916" s="48"/>
      <c r="L2916" s="48"/>
      <c r="M2916" s="48"/>
      <c r="N2916" s="48"/>
      <c r="O2916" s="48"/>
      <c r="P2916" s="48"/>
      <c r="Q2916" s="48"/>
      <c r="R2916" s="48"/>
      <c r="S2916" s="48"/>
      <c r="T2916" s="48"/>
      <c r="U2916" s="48"/>
      <c r="V2916" s="48"/>
      <c r="W2916" s="48"/>
      <c r="X2916" s="48"/>
      <c r="Y2916" s="48"/>
      <c r="Z2916" s="48"/>
      <c r="AA2916" s="48"/>
      <c r="AB2916" s="48"/>
      <c r="AC2916" s="48"/>
    </row>
    <row r="2917" spans="1:29">
      <c r="A2917" s="48"/>
      <c r="B2917" s="48"/>
      <c r="C2917" s="48"/>
      <c r="D2917" s="48"/>
      <c r="E2917" s="48"/>
      <c r="F2917" s="48"/>
      <c r="G2917" s="48"/>
      <c r="H2917" s="48"/>
      <c r="I2917" s="48"/>
      <c r="J2917" s="48"/>
      <c r="K2917" s="48"/>
      <c r="L2917" s="48"/>
      <c r="M2917" s="48"/>
      <c r="N2917" s="48"/>
      <c r="O2917" s="48"/>
      <c r="P2917" s="48"/>
      <c r="Q2917" s="48"/>
      <c r="R2917" s="48"/>
      <c r="S2917" s="48"/>
      <c r="T2917" s="48"/>
      <c r="U2917" s="48"/>
      <c r="V2917" s="48"/>
      <c r="W2917" s="48"/>
      <c r="X2917" s="48"/>
      <c r="Y2917" s="48"/>
      <c r="Z2917" s="48"/>
      <c r="AA2917" s="48"/>
      <c r="AB2917" s="48"/>
      <c r="AC2917" s="48"/>
    </row>
    <row r="2918" spans="1:29">
      <c r="A2918" s="48"/>
      <c r="B2918" s="48"/>
      <c r="C2918" s="48"/>
      <c r="D2918" s="48"/>
      <c r="E2918" s="48"/>
      <c r="F2918" s="48"/>
      <c r="G2918" s="48"/>
      <c r="H2918" s="48"/>
      <c r="I2918" s="48"/>
      <c r="J2918" s="48"/>
      <c r="K2918" s="48"/>
      <c r="L2918" s="48"/>
      <c r="M2918" s="48"/>
      <c r="N2918" s="48"/>
      <c r="O2918" s="48"/>
      <c r="P2918" s="48"/>
      <c r="Q2918" s="48"/>
      <c r="R2918" s="48"/>
      <c r="S2918" s="48"/>
      <c r="T2918" s="48"/>
      <c r="U2918" s="48"/>
      <c r="V2918" s="48"/>
      <c r="W2918" s="48"/>
      <c r="X2918" s="48"/>
      <c r="Y2918" s="48"/>
      <c r="Z2918" s="48"/>
      <c r="AA2918" s="48"/>
      <c r="AB2918" s="48"/>
      <c r="AC2918" s="48"/>
    </row>
    <row r="2919" spans="1:29">
      <c r="A2919" s="48"/>
      <c r="B2919" s="48"/>
      <c r="C2919" s="48"/>
      <c r="D2919" s="48"/>
      <c r="E2919" s="48"/>
      <c r="F2919" s="48"/>
      <c r="G2919" s="48"/>
      <c r="H2919" s="48"/>
      <c r="I2919" s="48"/>
      <c r="J2919" s="48"/>
      <c r="K2919" s="48"/>
      <c r="L2919" s="48"/>
      <c r="M2919" s="48"/>
      <c r="N2919" s="48"/>
      <c r="O2919" s="48"/>
      <c r="P2919" s="48"/>
      <c r="Q2919" s="48"/>
      <c r="R2919" s="48"/>
      <c r="S2919" s="48"/>
      <c r="T2919" s="48"/>
      <c r="U2919" s="48"/>
      <c r="V2919" s="48"/>
      <c r="W2919" s="48"/>
      <c r="X2919" s="48"/>
      <c r="Y2919" s="48"/>
      <c r="Z2919" s="48"/>
      <c r="AA2919" s="48"/>
      <c r="AB2919" s="48"/>
      <c r="AC2919" s="48"/>
    </row>
    <row r="2920" spans="1:29">
      <c r="A2920" s="48"/>
      <c r="B2920" s="48"/>
      <c r="C2920" s="48"/>
      <c r="D2920" s="48"/>
      <c r="E2920" s="48"/>
      <c r="F2920" s="48"/>
      <c r="G2920" s="48"/>
      <c r="H2920" s="48"/>
      <c r="I2920" s="48"/>
      <c r="J2920" s="48"/>
      <c r="K2920" s="48"/>
      <c r="L2920" s="48"/>
      <c r="M2920" s="48"/>
      <c r="N2920" s="48"/>
      <c r="O2920" s="48"/>
      <c r="P2920" s="48"/>
      <c r="Q2920" s="48"/>
      <c r="R2920" s="48"/>
      <c r="S2920" s="48"/>
      <c r="T2920" s="48"/>
      <c r="U2920" s="48"/>
      <c r="V2920" s="48"/>
      <c r="W2920" s="48"/>
      <c r="X2920" s="48"/>
      <c r="Y2920" s="48"/>
      <c r="Z2920" s="48"/>
      <c r="AA2920" s="48"/>
      <c r="AB2920" s="48"/>
      <c r="AC2920" s="48"/>
    </row>
    <row r="2921" spans="1:29">
      <c r="A2921" s="48"/>
      <c r="B2921" s="48"/>
      <c r="C2921" s="48"/>
      <c r="D2921" s="48"/>
      <c r="E2921" s="48"/>
      <c r="F2921" s="48"/>
      <c r="G2921" s="48"/>
      <c r="H2921" s="48"/>
      <c r="I2921" s="48"/>
      <c r="J2921" s="48"/>
      <c r="K2921" s="48"/>
      <c r="L2921" s="48"/>
      <c r="M2921" s="48"/>
      <c r="N2921" s="48"/>
      <c r="O2921" s="48"/>
      <c r="P2921" s="48"/>
      <c r="Q2921" s="48"/>
      <c r="R2921" s="48"/>
      <c r="S2921" s="48"/>
      <c r="T2921" s="48"/>
      <c r="U2921" s="48"/>
      <c r="V2921" s="48"/>
      <c r="W2921" s="48"/>
      <c r="X2921" s="48"/>
      <c r="Y2921" s="48"/>
      <c r="Z2921" s="48"/>
      <c r="AA2921" s="48"/>
      <c r="AB2921" s="48"/>
      <c r="AC2921" s="48"/>
    </row>
    <row r="2922" spans="1:29">
      <c r="A2922" s="48"/>
      <c r="B2922" s="48"/>
      <c r="C2922" s="48"/>
      <c r="D2922" s="48"/>
      <c r="E2922" s="48"/>
      <c r="F2922" s="48"/>
      <c r="G2922" s="48"/>
      <c r="H2922" s="48"/>
      <c r="I2922" s="48"/>
      <c r="J2922" s="48"/>
      <c r="K2922" s="48"/>
      <c r="L2922" s="48"/>
      <c r="M2922" s="48"/>
      <c r="N2922" s="48"/>
      <c r="O2922" s="48"/>
      <c r="P2922" s="48"/>
      <c r="Q2922" s="48"/>
      <c r="R2922" s="48"/>
      <c r="S2922" s="48"/>
      <c r="T2922" s="48"/>
      <c r="U2922" s="48"/>
      <c r="V2922" s="48"/>
      <c r="W2922" s="48"/>
      <c r="X2922" s="48"/>
      <c r="Y2922" s="48"/>
      <c r="Z2922" s="48"/>
      <c r="AA2922" s="48"/>
      <c r="AB2922" s="48"/>
      <c r="AC2922" s="48"/>
    </row>
    <row r="2923" spans="1:29">
      <c r="A2923" s="48"/>
      <c r="B2923" s="48"/>
      <c r="C2923" s="48"/>
      <c r="D2923" s="48"/>
      <c r="E2923" s="48"/>
      <c r="F2923" s="48"/>
      <c r="G2923" s="48"/>
      <c r="H2923" s="48"/>
      <c r="I2923" s="48"/>
      <c r="J2923" s="48"/>
      <c r="K2923" s="48"/>
      <c r="L2923" s="48"/>
      <c r="M2923" s="48"/>
      <c r="N2923" s="48"/>
      <c r="O2923" s="48"/>
      <c r="P2923" s="48"/>
      <c r="Q2923" s="48"/>
      <c r="R2923" s="48"/>
      <c r="S2923" s="48"/>
      <c r="T2923" s="48"/>
      <c r="U2923" s="48"/>
      <c r="V2923" s="48"/>
      <c r="W2923" s="48"/>
      <c r="X2923" s="48"/>
      <c r="Y2923" s="48"/>
      <c r="Z2923" s="48"/>
      <c r="AA2923" s="48"/>
      <c r="AB2923" s="48"/>
      <c r="AC2923" s="48"/>
    </row>
    <row r="2924" spans="1:29">
      <c r="A2924" s="48"/>
      <c r="B2924" s="48"/>
      <c r="C2924" s="48"/>
      <c r="D2924" s="48"/>
      <c r="E2924" s="48"/>
      <c r="F2924" s="48"/>
      <c r="G2924" s="48"/>
      <c r="H2924" s="48"/>
      <c r="I2924" s="48"/>
      <c r="J2924" s="48"/>
      <c r="K2924" s="48"/>
      <c r="L2924" s="48"/>
      <c r="M2924" s="48"/>
      <c r="N2924" s="48"/>
      <c r="O2924" s="48"/>
      <c r="P2924" s="48"/>
      <c r="Q2924" s="48"/>
      <c r="R2924" s="48"/>
      <c r="S2924" s="48"/>
      <c r="T2924" s="48"/>
      <c r="U2924" s="48"/>
      <c r="V2924" s="48"/>
      <c r="W2924" s="48"/>
      <c r="X2924" s="48"/>
      <c r="Y2924" s="48"/>
      <c r="Z2924" s="48"/>
      <c r="AA2924" s="48"/>
      <c r="AB2924" s="48"/>
      <c r="AC2924" s="48"/>
    </row>
    <row r="2925" spans="1:29">
      <c r="A2925" s="48"/>
      <c r="B2925" s="48"/>
      <c r="C2925" s="48"/>
      <c r="D2925" s="48"/>
      <c r="E2925" s="48"/>
      <c r="F2925" s="48"/>
      <c r="G2925" s="48"/>
      <c r="H2925" s="48"/>
      <c r="I2925" s="48"/>
      <c r="J2925" s="48"/>
      <c r="K2925" s="48"/>
      <c r="L2925" s="48"/>
      <c r="M2925" s="48"/>
      <c r="N2925" s="48"/>
      <c r="O2925" s="48"/>
      <c r="P2925" s="48"/>
      <c r="Q2925" s="48"/>
      <c r="R2925" s="48"/>
      <c r="S2925" s="48"/>
      <c r="T2925" s="48"/>
      <c r="U2925" s="48"/>
      <c r="V2925" s="48"/>
      <c r="W2925" s="48"/>
      <c r="X2925" s="48"/>
      <c r="Y2925" s="48"/>
      <c r="Z2925" s="48"/>
      <c r="AA2925" s="48"/>
      <c r="AB2925" s="48"/>
      <c r="AC2925" s="48"/>
    </row>
    <row r="2926" spans="1:29">
      <c r="A2926" s="48"/>
      <c r="B2926" s="48"/>
      <c r="C2926" s="48"/>
      <c r="D2926" s="48"/>
      <c r="E2926" s="48"/>
      <c r="F2926" s="48"/>
      <c r="G2926" s="48"/>
      <c r="H2926" s="48"/>
      <c r="I2926" s="48"/>
      <c r="J2926" s="48"/>
      <c r="K2926" s="48"/>
      <c r="L2926" s="48"/>
      <c r="M2926" s="48"/>
      <c r="N2926" s="48"/>
      <c r="O2926" s="48"/>
      <c r="P2926" s="48"/>
      <c r="Q2926" s="48"/>
      <c r="R2926" s="48"/>
      <c r="S2926" s="48"/>
      <c r="T2926" s="48"/>
      <c r="U2926" s="48"/>
      <c r="V2926" s="48"/>
      <c r="W2926" s="48"/>
      <c r="X2926" s="48"/>
      <c r="Y2926" s="48"/>
      <c r="Z2926" s="48"/>
      <c r="AA2926" s="48"/>
      <c r="AB2926" s="48"/>
      <c r="AC2926" s="48"/>
    </row>
    <row r="2927" spans="1:29">
      <c r="A2927" s="48"/>
      <c r="B2927" s="48"/>
      <c r="C2927" s="48"/>
      <c r="D2927" s="48"/>
      <c r="E2927" s="48"/>
      <c r="F2927" s="48"/>
      <c r="G2927" s="48"/>
      <c r="H2927" s="48"/>
      <c r="I2927" s="48"/>
      <c r="J2927" s="48"/>
      <c r="K2927" s="48"/>
      <c r="L2927" s="48"/>
      <c r="M2927" s="48"/>
      <c r="N2927" s="48"/>
      <c r="O2927" s="48"/>
      <c r="P2927" s="48"/>
      <c r="Q2927" s="48"/>
      <c r="R2927" s="48"/>
      <c r="S2927" s="48"/>
      <c r="T2927" s="48"/>
      <c r="U2927" s="48"/>
      <c r="V2927" s="48"/>
      <c r="W2927" s="48"/>
      <c r="X2927" s="48"/>
      <c r="Y2927" s="48"/>
      <c r="Z2927" s="48"/>
      <c r="AA2927" s="48"/>
      <c r="AB2927" s="48"/>
      <c r="AC2927" s="48"/>
    </row>
    <row r="2928" spans="1:29">
      <c r="A2928" s="48"/>
      <c r="B2928" s="48"/>
      <c r="C2928" s="48"/>
      <c r="D2928" s="48"/>
      <c r="E2928" s="48"/>
      <c r="F2928" s="48"/>
      <c r="G2928" s="48"/>
      <c r="H2928" s="48"/>
      <c r="I2928" s="48"/>
      <c r="J2928" s="48"/>
      <c r="K2928" s="48"/>
      <c r="L2928" s="48"/>
      <c r="M2928" s="48"/>
      <c r="N2928" s="48"/>
      <c r="O2928" s="48"/>
      <c r="P2928" s="48"/>
      <c r="Q2928" s="48"/>
      <c r="R2928" s="48"/>
      <c r="S2928" s="48"/>
      <c r="T2928" s="48"/>
      <c r="U2928" s="48"/>
      <c r="V2928" s="48"/>
      <c r="W2928" s="48"/>
      <c r="X2928" s="48"/>
      <c r="Y2928" s="48"/>
      <c r="Z2928" s="48"/>
      <c r="AA2928" s="48"/>
      <c r="AB2928" s="48"/>
      <c r="AC2928" s="48"/>
    </row>
    <row r="2929" spans="1:29">
      <c r="A2929" s="48"/>
      <c r="B2929" s="48"/>
      <c r="C2929" s="48"/>
      <c r="D2929" s="48"/>
      <c r="E2929" s="48"/>
      <c r="F2929" s="48"/>
      <c r="G2929" s="48"/>
      <c r="H2929" s="48"/>
      <c r="I2929" s="48"/>
      <c r="J2929" s="48"/>
      <c r="K2929" s="48"/>
      <c r="L2929" s="48"/>
      <c r="M2929" s="48"/>
      <c r="N2929" s="48"/>
      <c r="O2929" s="48"/>
      <c r="P2929" s="48"/>
      <c r="Q2929" s="48"/>
      <c r="R2929" s="48"/>
      <c r="S2929" s="48"/>
      <c r="T2929" s="48"/>
      <c r="U2929" s="48"/>
      <c r="V2929" s="48"/>
      <c r="W2929" s="48"/>
      <c r="X2929" s="48"/>
      <c r="Y2929" s="48"/>
      <c r="Z2929" s="48"/>
      <c r="AA2929" s="48"/>
      <c r="AB2929" s="48"/>
      <c r="AC2929" s="48"/>
    </row>
    <row r="2930" spans="1:29">
      <c r="A2930" s="48"/>
      <c r="B2930" s="48"/>
      <c r="C2930" s="48"/>
      <c r="D2930" s="48"/>
      <c r="E2930" s="48"/>
      <c r="F2930" s="48"/>
      <c r="G2930" s="48"/>
      <c r="H2930" s="48"/>
      <c r="I2930" s="48"/>
      <c r="J2930" s="48"/>
      <c r="K2930" s="48"/>
      <c r="L2930" s="48"/>
      <c r="M2930" s="48"/>
      <c r="N2930" s="48"/>
      <c r="O2930" s="48"/>
      <c r="P2930" s="48"/>
      <c r="Q2930" s="48"/>
      <c r="R2930" s="48"/>
      <c r="S2930" s="48"/>
      <c r="T2930" s="48"/>
      <c r="U2930" s="48"/>
      <c r="V2930" s="48"/>
      <c r="W2930" s="48"/>
      <c r="X2930" s="48"/>
      <c r="Y2930" s="48"/>
      <c r="Z2930" s="48"/>
      <c r="AA2930" s="48"/>
      <c r="AB2930" s="48"/>
      <c r="AC2930" s="48"/>
    </row>
    <row r="2931" spans="1:29">
      <c r="A2931" s="48"/>
      <c r="B2931" s="48"/>
      <c r="C2931" s="48"/>
      <c r="D2931" s="48"/>
      <c r="E2931" s="48"/>
      <c r="F2931" s="48"/>
      <c r="G2931" s="48"/>
      <c r="H2931" s="48"/>
      <c r="I2931" s="48"/>
      <c r="J2931" s="48"/>
      <c r="K2931" s="48"/>
      <c r="L2931" s="48"/>
      <c r="M2931" s="48"/>
      <c r="N2931" s="48"/>
      <c r="O2931" s="48"/>
      <c r="P2931" s="48"/>
      <c r="Q2931" s="48"/>
      <c r="R2931" s="48"/>
      <c r="S2931" s="48"/>
      <c r="T2931" s="48"/>
      <c r="U2931" s="48"/>
      <c r="V2931" s="48"/>
      <c r="W2931" s="48"/>
      <c r="X2931" s="48"/>
      <c r="Y2931" s="48"/>
      <c r="Z2931" s="48"/>
      <c r="AA2931" s="48"/>
      <c r="AB2931" s="48"/>
      <c r="AC2931" s="48"/>
    </row>
    <row r="2932" spans="1:29">
      <c r="A2932" s="48"/>
      <c r="B2932" s="48"/>
      <c r="C2932" s="48"/>
      <c r="D2932" s="48"/>
      <c r="E2932" s="48"/>
      <c r="F2932" s="48"/>
      <c r="G2932" s="48"/>
      <c r="H2932" s="48"/>
      <c r="I2932" s="48"/>
      <c r="J2932" s="48"/>
      <c r="K2932" s="48"/>
      <c r="L2932" s="48"/>
      <c r="M2932" s="48"/>
      <c r="N2932" s="48"/>
      <c r="O2932" s="48"/>
      <c r="P2932" s="48"/>
      <c r="Q2932" s="48"/>
      <c r="R2932" s="48"/>
      <c r="S2932" s="48"/>
      <c r="T2932" s="48"/>
      <c r="U2932" s="48"/>
      <c r="V2932" s="48"/>
      <c r="W2932" s="48"/>
      <c r="X2932" s="48"/>
      <c r="Y2932" s="48"/>
      <c r="Z2932" s="48"/>
      <c r="AA2932" s="48"/>
      <c r="AB2932" s="48"/>
      <c r="AC2932" s="48"/>
    </row>
    <row r="2933" spans="1:29">
      <c r="A2933" s="48"/>
      <c r="B2933" s="48"/>
      <c r="C2933" s="48"/>
      <c r="D2933" s="48"/>
      <c r="E2933" s="48"/>
      <c r="F2933" s="48"/>
      <c r="G2933" s="48"/>
      <c r="H2933" s="48"/>
      <c r="I2933" s="48"/>
      <c r="J2933" s="48"/>
      <c r="K2933" s="48"/>
      <c r="L2933" s="48"/>
      <c r="M2933" s="48"/>
      <c r="N2933" s="48"/>
      <c r="O2933" s="48"/>
      <c r="P2933" s="48"/>
      <c r="Q2933" s="48"/>
      <c r="R2933" s="48"/>
      <c r="S2933" s="48"/>
      <c r="T2933" s="48"/>
      <c r="U2933" s="48"/>
      <c r="V2933" s="48"/>
      <c r="W2933" s="48"/>
      <c r="X2933" s="48"/>
      <c r="Y2933" s="48"/>
      <c r="Z2933" s="48"/>
      <c r="AA2933" s="48"/>
      <c r="AB2933" s="48"/>
      <c r="AC2933" s="48"/>
    </row>
    <row r="2934" spans="1:29">
      <c r="A2934" s="48"/>
      <c r="B2934" s="48"/>
      <c r="C2934" s="48"/>
      <c r="D2934" s="48"/>
      <c r="E2934" s="48"/>
      <c r="F2934" s="48"/>
      <c r="G2934" s="48"/>
      <c r="H2934" s="48"/>
      <c r="I2934" s="48"/>
      <c r="J2934" s="48"/>
      <c r="K2934" s="48"/>
      <c r="L2934" s="48"/>
      <c r="M2934" s="48"/>
      <c r="N2934" s="48"/>
      <c r="O2934" s="48"/>
      <c r="P2934" s="48"/>
      <c r="Q2934" s="48"/>
      <c r="R2934" s="48"/>
      <c r="S2934" s="48"/>
      <c r="T2934" s="48"/>
      <c r="U2934" s="48"/>
      <c r="V2934" s="48"/>
      <c r="W2934" s="48"/>
      <c r="X2934" s="48"/>
      <c r="Y2934" s="48"/>
      <c r="Z2934" s="48"/>
      <c r="AA2934" s="48"/>
      <c r="AB2934" s="48"/>
      <c r="AC2934" s="48"/>
    </row>
    <row r="2935" spans="1:29">
      <c r="A2935" s="48"/>
      <c r="B2935" s="48"/>
      <c r="C2935" s="48"/>
      <c r="D2935" s="48"/>
      <c r="E2935" s="48"/>
      <c r="F2935" s="48"/>
      <c r="G2935" s="48"/>
      <c r="H2935" s="48"/>
      <c r="I2935" s="48"/>
      <c r="J2935" s="48"/>
      <c r="K2935" s="48"/>
      <c r="L2935" s="48"/>
      <c r="M2935" s="48"/>
      <c r="N2935" s="48"/>
      <c r="O2935" s="48"/>
      <c r="P2935" s="48"/>
      <c r="Q2935" s="48"/>
      <c r="R2935" s="48"/>
      <c r="S2935" s="48"/>
      <c r="T2935" s="48"/>
      <c r="U2935" s="48"/>
      <c r="V2935" s="48"/>
      <c r="W2935" s="48"/>
      <c r="X2935" s="48"/>
      <c r="Y2935" s="48"/>
      <c r="Z2935" s="48"/>
      <c r="AA2935" s="48"/>
      <c r="AB2935" s="48"/>
      <c r="AC2935" s="48"/>
    </row>
    <row r="2936" spans="1:29">
      <c r="A2936" s="48"/>
      <c r="B2936" s="48"/>
      <c r="C2936" s="48"/>
      <c r="D2936" s="48"/>
      <c r="E2936" s="48"/>
      <c r="F2936" s="48"/>
      <c r="G2936" s="48"/>
      <c r="H2936" s="48"/>
      <c r="I2936" s="48"/>
      <c r="J2936" s="48"/>
      <c r="K2936" s="48"/>
      <c r="L2936" s="48"/>
      <c r="M2936" s="48"/>
      <c r="N2936" s="48"/>
      <c r="O2936" s="48"/>
      <c r="P2936" s="48"/>
      <c r="Q2936" s="48"/>
      <c r="R2936" s="48"/>
      <c r="S2936" s="48"/>
      <c r="T2936" s="48"/>
      <c r="U2936" s="48"/>
      <c r="V2936" s="48"/>
      <c r="W2936" s="48"/>
      <c r="X2936" s="48"/>
      <c r="Y2936" s="48"/>
      <c r="Z2936" s="48"/>
      <c r="AA2936" s="48"/>
      <c r="AB2936" s="48"/>
      <c r="AC2936" s="48"/>
    </row>
    <row r="2937" spans="1:29">
      <c r="A2937" s="48"/>
      <c r="B2937" s="48"/>
      <c r="C2937" s="48"/>
      <c r="D2937" s="48"/>
      <c r="E2937" s="48"/>
      <c r="F2937" s="48"/>
      <c r="G2937" s="48"/>
      <c r="H2937" s="48"/>
      <c r="I2937" s="48"/>
      <c r="J2937" s="48"/>
      <c r="K2937" s="48"/>
      <c r="L2937" s="48"/>
      <c r="M2937" s="48"/>
      <c r="N2937" s="48"/>
      <c r="O2937" s="48"/>
      <c r="P2937" s="48"/>
      <c r="Q2937" s="48"/>
      <c r="R2937" s="48"/>
      <c r="S2937" s="48"/>
      <c r="T2937" s="48"/>
      <c r="U2937" s="48"/>
      <c r="V2937" s="48"/>
      <c r="W2937" s="48"/>
      <c r="X2937" s="48"/>
      <c r="Y2937" s="48"/>
      <c r="Z2937" s="48"/>
      <c r="AA2937" s="48"/>
      <c r="AB2937" s="48"/>
      <c r="AC2937" s="48"/>
    </row>
    <row r="2938" spans="1:29">
      <c r="A2938" s="48"/>
      <c r="B2938" s="48"/>
      <c r="C2938" s="48"/>
      <c r="D2938" s="48"/>
      <c r="E2938" s="48"/>
      <c r="F2938" s="48"/>
      <c r="G2938" s="48"/>
      <c r="H2938" s="48"/>
      <c r="I2938" s="48"/>
      <c r="J2938" s="48"/>
      <c r="K2938" s="48"/>
      <c r="L2938" s="48"/>
      <c r="M2938" s="48"/>
      <c r="N2938" s="48"/>
      <c r="O2938" s="48"/>
      <c r="P2938" s="48"/>
      <c r="Q2938" s="48"/>
      <c r="R2938" s="48"/>
      <c r="S2938" s="48"/>
      <c r="T2938" s="48"/>
      <c r="U2938" s="48"/>
      <c r="V2938" s="48"/>
      <c r="W2938" s="48"/>
      <c r="X2938" s="48"/>
      <c r="Y2938" s="48"/>
      <c r="Z2938" s="48"/>
      <c r="AA2938" s="48"/>
      <c r="AB2938" s="48"/>
      <c r="AC2938" s="48"/>
    </row>
    <row r="2939" spans="1:29">
      <c r="A2939" s="48"/>
      <c r="B2939" s="48"/>
      <c r="C2939" s="48"/>
      <c r="D2939" s="48"/>
      <c r="E2939" s="48"/>
      <c r="F2939" s="48"/>
      <c r="G2939" s="48"/>
      <c r="H2939" s="48"/>
      <c r="I2939" s="48"/>
      <c r="J2939" s="48"/>
      <c r="K2939" s="48"/>
      <c r="L2939" s="48"/>
      <c r="M2939" s="48"/>
      <c r="N2939" s="48"/>
      <c r="O2939" s="48"/>
      <c r="P2939" s="48"/>
      <c r="Q2939" s="48"/>
      <c r="R2939" s="48"/>
      <c r="S2939" s="48"/>
      <c r="T2939" s="48"/>
      <c r="U2939" s="48"/>
      <c r="V2939" s="48"/>
      <c r="W2939" s="48"/>
      <c r="X2939" s="48"/>
      <c r="Y2939" s="48"/>
      <c r="Z2939" s="48"/>
      <c r="AA2939" s="48"/>
      <c r="AB2939" s="48"/>
      <c r="AC2939" s="48"/>
    </row>
    <row r="2940" spans="1:29">
      <c r="A2940" s="48"/>
      <c r="B2940" s="48"/>
      <c r="C2940" s="48"/>
      <c r="D2940" s="48"/>
      <c r="E2940" s="48"/>
      <c r="F2940" s="48"/>
      <c r="G2940" s="48"/>
      <c r="H2940" s="48"/>
      <c r="I2940" s="48"/>
      <c r="J2940" s="48"/>
      <c r="K2940" s="48"/>
      <c r="L2940" s="48"/>
      <c r="M2940" s="48"/>
      <c r="N2940" s="48"/>
      <c r="O2940" s="48"/>
      <c r="P2940" s="48"/>
      <c r="Q2940" s="48"/>
      <c r="R2940" s="48"/>
      <c r="S2940" s="48"/>
      <c r="T2940" s="48"/>
      <c r="U2940" s="48"/>
      <c r="V2940" s="48"/>
      <c r="W2940" s="48"/>
      <c r="X2940" s="48"/>
      <c r="Y2940" s="48"/>
      <c r="Z2940" s="48"/>
      <c r="AA2940" s="48"/>
      <c r="AB2940" s="48"/>
      <c r="AC2940" s="48"/>
    </row>
    <row r="2941" spans="1:29">
      <c r="A2941" s="48"/>
      <c r="B2941" s="48"/>
      <c r="C2941" s="48"/>
      <c r="D2941" s="48"/>
      <c r="E2941" s="48"/>
      <c r="F2941" s="48"/>
      <c r="G2941" s="48"/>
      <c r="H2941" s="48"/>
      <c r="I2941" s="48"/>
      <c r="J2941" s="48"/>
      <c r="K2941" s="48"/>
      <c r="L2941" s="48"/>
      <c r="M2941" s="48"/>
      <c r="N2941" s="48"/>
      <c r="O2941" s="48"/>
      <c r="P2941" s="48"/>
      <c r="Q2941" s="48"/>
      <c r="R2941" s="48"/>
      <c r="S2941" s="48"/>
      <c r="T2941" s="48"/>
      <c r="U2941" s="48"/>
      <c r="V2941" s="48"/>
      <c r="W2941" s="48"/>
      <c r="X2941" s="48"/>
      <c r="Y2941" s="48"/>
      <c r="Z2941" s="48"/>
      <c r="AA2941" s="48"/>
      <c r="AB2941" s="48"/>
      <c r="AC2941" s="48"/>
    </row>
    <row r="2942" spans="1:29">
      <c r="A2942" s="48"/>
      <c r="B2942" s="48"/>
      <c r="C2942" s="48"/>
      <c r="D2942" s="48"/>
      <c r="E2942" s="48"/>
      <c r="F2942" s="48"/>
      <c r="G2942" s="48"/>
      <c r="H2942" s="48"/>
      <c r="I2942" s="48"/>
      <c r="J2942" s="48"/>
      <c r="K2942" s="48"/>
      <c r="L2942" s="48"/>
      <c r="M2942" s="48"/>
      <c r="N2942" s="48"/>
      <c r="O2942" s="48"/>
      <c r="P2942" s="48"/>
      <c r="Q2942" s="48"/>
      <c r="R2942" s="48"/>
      <c r="S2942" s="48"/>
      <c r="T2942" s="48"/>
      <c r="U2942" s="48"/>
      <c r="V2942" s="48"/>
      <c r="W2942" s="48"/>
      <c r="X2942" s="48"/>
      <c r="Y2942" s="48"/>
      <c r="Z2942" s="48"/>
      <c r="AA2942" s="48"/>
      <c r="AB2942" s="48"/>
      <c r="AC2942" s="48"/>
    </row>
    <row r="2943" spans="1:29">
      <c r="A2943" s="48"/>
      <c r="B2943" s="48"/>
      <c r="C2943" s="48"/>
      <c r="D2943" s="48"/>
      <c r="E2943" s="48"/>
      <c r="F2943" s="48"/>
      <c r="G2943" s="48"/>
      <c r="H2943" s="48"/>
      <c r="I2943" s="48"/>
      <c r="J2943" s="48"/>
      <c r="K2943" s="48"/>
      <c r="L2943" s="48"/>
      <c r="M2943" s="48"/>
      <c r="N2943" s="48"/>
      <c r="O2943" s="48"/>
      <c r="P2943" s="48"/>
      <c r="Q2943" s="48"/>
      <c r="R2943" s="48"/>
      <c r="S2943" s="48"/>
      <c r="T2943" s="48"/>
      <c r="U2943" s="48"/>
      <c r="V2943" s="48"/>
      <c r="W2943" s="48"/>
      <c r="X2943" s="48"/>
      <c r="Y2943" s="48"/>
      <c r="Z2943" s="48"/>
      <c r="AA2943" s="48"/>
      <c r="AB2943" s="48"/>
      <c r="AC2943" s="48"/>
    </row>
    <row r="2944" spans="1:29">
      <c r="A2944" s="48"/>
      <c r="B2944" s="48"/>
      <c r="C2944" s="48"/>
      <c r="D2944" s="48"/>
      <c r="E2944" s="48"/>
      <c r="F2944" s="48"/>
      <c r="G2944" s="48"/>
      <c r="H2944" s="48"/>
      <c r="I2944" s="48"/>
      <c r="J2944" s="48"/>
      <c r="K2944" s="48"/>
      <c r="L2944" s="48"/>
      <c r="M2944" s="48"/>
      <c r="N2944" s="48"/>
      <c r="O2944" s="48"/>
      <c r="P2944" s="48"/>
      <c r="Q2944" s="48"/>
      <c r="R2944" s="48"/>
      <c r="S2944" s="48"/>
      <c r="T2944" s="48"/>
      <c r="U2944" s="48"/>
      <c r="V2944" s="48"/>
      <c r="W2944" s="48"/>
      <c r="X2944" s="48"/>
      <c r="Y2944" s="48"/>
      <c r="Z2944" s="48"/>
      <c r="AA2944" s="48"/>
      <c r="AB2944" s="48"/>
      <c r="AC2944" s="48"/>
    </row>
    <row r="2945" spans="1:29">
      <c r="A2945" s="48"/>
      <c r="B2945" s="48"/>
      <c r="C2945" s="48"/>
      <c r="D2945" s="48"/>
      <c r="E2945" s="48"/>
      <c r="F2945" s="48"/>
      <c r="G2945" s="48"/>
      <c r="H2945" s="48"/>
      <c r="I2945" s="48"/>
      <c r="J2945" s="48"/>
      <c r="K2945" s="48"/>
      <c r="L2945" s="48"/>
      <c r="M2945" s="48"/>
      <c r="N2945" s="48"/>
      <c r="O2945" s="48"/>
      <c r="P2945" s="48"/>
      <c r="Q2945" s="48"/>
      <c r="R2945" s="48"/>
      <c r="S2945" s="48"/>
      <c r="T2945" s="48"/>
      <c r="U2945" s="48"/>
      <c r="V2945" s="48"/>
      <c r="W2945" s="48"/>
      <c r="X2945" s="48"/>
      <c r="Y2945" s="48"/>
      <c r="Z2945" s="48"/>
      <c r="AA2945" s="48"/>
      <c r="AB2945" s="48"/>
      <c r="AC2945" s="48"/>
    </row>
    <row r="2946" spans="1:29">
      <c r="A2946" s="48"/>
      <c r="B2946" s="48"/>
      <c r="C2946" s="48"/>
      <c r="D2946" s="48"/>
      <c r="E2946" s="48"/>
      <c r="F2946" s="48"/>
      <c r="G2946" s="48"/>
      <c r="H2946" s="48"/>
      <c r="I2946" s="48"/>
      <c r="J2946" s="48"/>
      <c r="K2946" s="48"/>
      <c r="L2946" s="48"/>
      <c r="M2946" s="48"/>
      <c r="N2946" s="48"/>
      <c r="O2946" s="48"/>
      <c r="P2946" s="48"/>
      <c r="Q2946" s="48"/>
      <c r="R2946" s="48"/>
      <c r="S2946" s="48"/>
      <c r="T2946" s="48"/>
      <c r="U2946" s="48"/>
      <c r="V2946" s="48"/>
      <c r="W2946" s="48"/>
      <c r="X2946" s="48"/>
      <c r="Y2946" s="48"/>
      <c r="Z2946" s="48"/>
      <c r="AA2946" s="48"/>
      <c r="AB2946" s="48"/>
      <c r="AC2946" s="48"/>
    </row>
    <row r="2947" spans="1:29">
      <c r="A2947" s="48"/>
      <c r="B2947" s="48"/>
      <c r="C2947" s="48"/>
      <c r="D2947" s="48"/>
      <c r="E2947" s="48"/>
      <c r="F2947" s="48"/>
      <c r="G2947" s="48"/>
      <c r="H2947" s="48"/>
      <c r="I2947" s="48"/>
      <c r="J2947" s="48"/>
      <c r="K2947" s="48"/>
      <c r="L2947" s="48"/>
      <c r="M2947" s="48"/>
      <c r="N2947" s="48"/>
      <c r="O2947" s="48"/>
      <c r="P2947" s="48"/>
      <c r="Q2947" s="48"/>
      <c r="R2947" s="48"/>
      <c r="S2947" s="48"/>
      <c r="T2947" s="48"/>
      <c r="U2947" s="48"/>
      <c r="V2947" s="48"/>
      <c r="W2947" s="48"/>
      <c r="X2947" s="48"/>
      <c r="Y2947" s="48"/>
      <c r="Z2947" s="48"/>
      <c r="AA2947" s="48"/>
      <c r="AB2947" s="48"/>
      <c r="AC2947" s="48"/>
    </row>
    <row r="2948" spans="1:29">
      <c r="A2948" s="48"/>
      <c r="B2948" s="48"/>
      <c r="C2948" s="48"/>
      <c r="D2948" s="48"/>
      <c r="E2948" s="48"/>
      <c r="F2948" s="48"/>
      <c r="G2948" s="48"/>
      <c r="H2948" s="48"/>
      <c r="I2948" s="48"/>
      <c r="J2948" s="48"/>
      <c r="K2948" s="48"/>
      <c r="L2948" s="48"/>
      <c r="M2948" s="48"/>
      <c r="N2948" s="48"/>
      <c r="O2948" s="48"/>
      <c r="P2948" s="48"/>
      <c r="Q2948" s="48"/>
      <c r="R2948" s="48"/>
      <c r="S2948" s="48"/>
      <c r="T2948" s="48"/>
      <c r="U2948" s="48"/>
      <c r="V2948" s="48"/>
      <c r="W2948" s="48"/>
      <c r="X2948" s="48"/>
      <c r="Y2948" s="48"/>
      <c r="Z2948" s="48"/>
      <c r="AA2948" s="48"/>
      <c r="AB2948" s="48"/>
      <c r="AC2948" s="48"/>
    </row>
    <row r="2949" spans="1:29">
      <c r="A2949" s="48"/>
      <c r="B2949" s="48"/>
      <c r="C2949" s="48"/>
      <c r="D2949" s="48"/>
      <c r="E2949" s="48"/>
      <c r="F2949" s="48"/>
      <c r="G2949" s="48"/>
      <c r="H2949" s="48"/>
      <c r="I2949" s="48"/>
      <c r="J2949" s="48"/>
      <c r="K2949" s="48"/>
      <c r="L2949" s="48"/>
      <c r="M2949" s="48"/>
      <c r="N2949" s="48"/>
      <c r="O2949" s="48"/>
      <c r="P2949" s="48"/>
      <c r="Q2949" s="48"/>
      <c r="R2949" s="48"/>
      <c r="S2949" s="48"/>
      <c r="T2949" s="48"/>
      <c r="U2949" s="48"/>
      <c r="V2949" s="48"/>
      <c r="W2949" s="48"/>
      <c r="X2949" s="48"/>
      <c r="Y2949" s="48"/>
      <c r="Z2949" s="48"/>
      <c r="AA2949" s="48"/>
      <c r="AB2949" s="48"/>
      <c r="AC2949" s="48"/>
    </row>
    <row r="2950" spans="1:29">
      <c r="A2950" s="48"/>
      <c r="B2950" s="48"/>
      <c r="C2950" s="48"/>
      <c r="D2950" s="48"/>
      <c r="E2950" s="48"/>
      <c r="F2950" s="48"/>
      <c r="G2950" s="48"/>
      <c r="H2950" s="48"/>
      <c r="I2950" s="48"/>
      <c r="J2950" s="48"/>
      <c r="K2950" s="48"/>
      <c r="L2950" s="48"/>
      <c r="M2950" s="48"/>
      <c r="N2950" s="48"/>
      <c r="O2950" s="48"/>
      <c r="P2950" s="48"/>
      <c r="Q2950" s="48"/>
      <c r="R2950" s="48"/>
      <c r="S2950" s="48"/>
      <c r="T2950" s="48"/>
      <c r="U2950" s="48"/>
      <c r="V2950" s="48"/>
      <c r="W2950" s="48"/>
      <c r="X2950" s="48"/>
      <c r="Y2950" s="48"/>
      <c r="Z2950" s="48"/>
      <c r="AA2950" s="48"/>
      <c r="AB2950" s="48"/>
      <c r="AC2950" s="48"/>
    </row>
    <row r="2951" spans="1:29">
      <c r="A2951" s="48"/>
      <c r="B2951" s="48"/>
      <c r="C2951" s="48"/>
      <c r="D2951" s="48"/>
      <c r="E2951" s="48"/>
      <c r="F2951" s="48"/>
      <c r="G2951" s="48"/>
      <c r="H2951" s="48"/>
      <c r="I2951" s="48"/>
      <c r="J2951" s="48"/>
      <c r="K2951" s="48"/>
      <c r="L2951" s="48"/>
      <c r="M2951" s="48"/>
      <c r="N2951" s="48"/>
      <c r="O2951" s="48"/>
      <c r="P2951" s="48"/>
      <c r="Q2951" s="48"/>
      <c r="R2951" s="48"/>
      <c r="S2951" s="48"/>
      <c r="T2951" s="48"/>
      <c r="U2951" s="48"/>
      <c r="V2951" s="48"/>
      <c r="W2951" s="48"/>
      <c r="X2951" s="48"/>
      <c r="Y2951" s="48"/>
      <c r="Z2951" s="48"/>
      <c r="AA2951" s="48"/>
      <c r="AB2951" s="48"/>
      <c r="AC2951" s="48"/>
    </row>
    <row r="2952" spans="1:29">
      <c r="A2952" s="48"/>
      <c r="B2952" s="48"/>
      <c r="C2952" s="48"/>
      <c r="D2952" s="48"/>
      <c r="E2952" s="48"/>
      <c r="F2952" s="48"/>
      <c r="G2952" s="48"/>
      <c r="H2952" s="48"/>
      <c r="I2952" s="48"/>
      <c r="J2952" s="48"/>
      <c r="K2952" s="48"/>
      <c r="L2952" s="48"/>
      <c r="M2952" s="48"/>
      <c r="N2952" s="48"/>
      <c r="O2952" s="48"/>
      <c r="P2952" s="48"/>
      <c r="Q2952" s="48"/>
      <c r="R2952" s="48"/>
      <c r="S2952" s="48"/>
      <c r="T2952" s="48"/>
      <c r="U2952" s="48"/>
      <c r="V2952" s="48"/>
      <c r="W2952" s="48"/>
      <c r="X2952" s="48"/>
      <c r="Y2952" s="48"/>
      <c r="Z2952" s="48"/>
      <c r="AA2952" s="48"/>
      <c r="AB2952" s="48"/>
      <c r="AC2952" s="48"/>
    </row>
    <row r="2953" spans="1:29">
      <c r="A2953" s="48"/>
      <c r="B2953" s="48"/>
      <c r="C2953" s="48"/>
      <c r="D2953" s="48"/>
      <c r="E2953" s="48"/>
      <c r="F2953" s="48"/>
      <c r="G2953" s="48"/>
      <c r="H2953" s="48"/>
      <c r="I2953" s="48"/>
      <c r="J2953" s="48"/>
      <c r="K2953" s="48"/>
      <c r="L2953" s="48"/>
      <c r="M2953" s="48"/>
      <c r="N2953" s="48"/>
      <c r="O2953" s="48"/>
      <c r="P2953" s="48"/>
      <c r="Q2953" s="48"/>
      <c r="R2953" s="48"/>
      <c r="S2953" s="48"/>
      <c r="T2953" s="48"/>
      <c r="U2953" s="48"/>
      <c r="V2953" s="48"/>
      <c r="W2953" s="48"/>
      <c r="X2953" s="48"/>
      <c r="Y2953" s="48"/>
      <c r="Z2953" s="48"/>
      <c r="AA2953" s="48"/>
      <c r="AB2953" s="48"/>
      <c r="AC2953" s="48"/>
    </row>
    <row r="2954" spans="1:29">
      <c r="A2954" s="48"/>
      <c r="B2954" s="48"/>
      <c r="C2954" s="48"/>
      <c r="D2954" s="48"/>
      <c r="E2954" s="48"/>
      <c r="F2954" s="48"/>
      <c r="G2954" s="48"/>
      <c r="H2954" s="48"/>
      <c r="I2954" s="48"/>
      <c r="J2954" s="48"/>
      <c r="K2954" s="48"/>
      <c r="L2954" s="48"/>
      <c r="M2954" s="48"/>
      <c r="N2954" s="48"/>
      <c r="O2954" s="48"/>
      <c r="P2954" s="48"/>
      <c r="Q2954" s="48"/>
      <c r="R2954" s="48"/>
      <c r="S2954" s="48"/>
      <c r="T2954" s="48"/>
      <c r="U2954" s="48"/>
      <c r="V2954" s="48"/>
      <c r="W2954" s="48"/>
      <c r="X2954" s="48"/>
      <c r="Y2954" s="48"/>
      <c r="Z2954" s="48"/>
      <c r="AA2954" s="48"/>
      <c r="AB2954" s="48"/>
      <c r="AC2954" s="48"/>
    </row>
    <row r="2955" spans="1:29">
      <c r="A2955" s="48"/>
      <c r="B2955" s="48"/>
      <c r="C2955" s="48"/>
      <c r="D2955" s="48"/>
      <c r="E2955" s="48"/>
      <c r="F2955" s="48"/>
      <c r="G2955" s="48"/>
      <c r="H2955" s="48"/>
      <c r="I2955" s="48"/>
      <c r="J2955" s="48"/>
      <c r="K2955" s="48"/>
      <c r="L2955" s="48"/>
      <c r="M2955" s="48"/>
      <c r="N2955" s="48"/>
      <c r="O2955" s="48"/>
      <c r="P2955" s="48"/>
      <c r="Q2955" s="48"/>
      <c r="R2955" s="48"/>
      <c r="S2955" s="48"/>
      <c r="T2955" s="48"/>
      <c r="U2955" s="48"/>
      <c r="V2955" s="48"/>
      <c r="W2955" s="48"/>
      <c r="X2955" s="48"/>
      <c r="Y2955" s="48"/>
      <c r="Z2955" s="48"/>
      <c r="AA2955" s="48"/>
      <c r="AB2955" s="48"/>
      <c r="AC2955" s="48"/>
    </row>
    <row r="2956" spans="1:29">
      <c r="A2956" s="48"/>
      <c r="B2956" s="48"/>
      <c r="C2956" s="48"/>
      <c r="D2956" s="48"/>
      <c r="E2956" s="48"/>
      <c r="F2956" s="48"/>
      <c r="G2956" s="48"/>
      <c r="H2956" s="48"/>
      <c r="I2956" s="48"/>
      <c r="J2956" s="48"/>
      <c r="K2956" s="48"/>
      <c r="L2956" s="48"/>
      <c r="M2956" s="48"/>
      <c r="N2956" s="48"/>
      <c r="O2956" s="48"/>
      <c r="P2956" s="48"/>
      <c r="Q2956" s="48"/>
      <c r="R2956" s="48"/>
      <c r="S2956" s="48"/>
      <c r="T2956" s="48"/>
      <c r="U2956" s="48"/>
      <c r="V2956" s="48"/>
      <c r="W2956" s="48"/>
      <c r="X2956" s="48"/>
      <c r="Y2956" s="48"/>
      <c r="Z2956" s="48"/>
      <c r="AA2956" s="48"/>
      <c r="AB2956" s="48"/>
      <c r="AC2956" s="48"/>
    </row>
    <row r="2957" spans="1:29">
      <c r="A2957" s="48"/>
      <c r="B2957" s="48"/>
      <c r="C2957" s="48"/>
      <c r="D2957" s="48"/>
      <c r="E2957" s="48"/>
      <c r="F2957" s="48"/>
      <c r="G2957" s="48"/>
      <c r="H2957" s="48"/>
      <c r="I2957" s="48"/>
      <c r="J2957" s="48"/>
      <c r="K2957" s="48"/>
      <c r="L2957" s="48"/>
      <c r="M2957" s="48"/>
      <c r="N2957" s="48"/>
      <c r="O2957" s="48"/>
      <c r="P2957" s="48"/>
      <c r="Q2957" s="48"/>
      <c r="R2957" s="48"/>
      <c r="S2957" s="48"/>
      <c r="T2957" s="48"/>
      <c r="U2957" s="48"/>
      <c r="V2957" s="48"/>
      <c r="W2957" s="48"/>
      <c r="X2957" s="48"/>
      <c r="Y2957" s="48"/>
      <c r="Z2957" s="48"/>
      <c r="AA2957" s="48"/>
      <c r="AB2957" s="48"/>
      <c r="AC2957" s="48"/>
    </row>
    <row r="2958" spans="1:29">
      <c r="A2958" s="48"/>
      <c r="B2958" s="48"/>
      <c r="C2958" s="48"/>
      <c r="D2958" s="48"/>
      <c r="E2958" s="48"/>
      <c r="F2958" s="48"/>
      <c r="G2958" s="48"/>
      <c r="H2958" s="48"/>
      <c r="I2958" s="48"/>
      <c r="J2958" s="48"/>
      <c r="K2958" s="48"/>
      <c r="L2958" s="48"/>
      <c r="M2958" s="48"/>
      <c r="N2958" s="48"/>
      <c r="O2958" s="48"/>
      <c r="P2958" s="48"/>
      <c r="Q2958" s="48"/>
      <c r="R2958" s="48"/>
      <c r="S2958" s="48"/>
      <c r="T2958" s="48"/>
      <c r="U2958" s="48"/>
      <c r="V2958" s="48"/>
      <c r="W2958" s="48"/>
      <c r="X2958" s="48"/>
      <c r="Y2958" s="48"/>
      <c r="Z2958" s="48"/>
      <c r="AA2958" s="48"/>
      <c r="AB2958" s="48"/>
      <c r="AC2958" s="48"/>
    </row>
    <row r="2959" spans="1:29">
      <c r="A2959" s="48"/>
      <c r="B2959" s="48"/>
      <c r="C2959" s="48"/>
      <c r="D2959" s="48"/>
      <c r="E2959" s="48"/>
      <c r="F2959" s="48"/>
      <c r="G2959" s="48"/>
      <c r="H2959" s="48"/>
      <c r="I2959" s="48"/>
      <c r="J2959" s="48"/>
      <c r="K2959" s="48"/>
      <c r="L2959" s="48"/>
      <c r="M2959" s="48"/>
      <c r="N2959" s="48"/>
      <c r="O2959" s="48"/>
      <c r="P2959" s="48"/>
      <c r="Q2959" s="48"/>
      <c r="R2959" s="48"/>
      <c r="S2959" s="48"/>
      <c r="T2959" s="48"/>
      <c r="U2959" s="48"/>
      <c r="V2959" s="48"/>
      <c r="W2959" s="48"/>
      <c r="X2959" s="48"/>
      <c r="Y2959" s="48"/>
      <c r="Z2959" s="48"/>
      <c r="AA2959" s="48"/>
      <c r="AB2959" s="48"/>
      <c r="AC2959" s="48"/>
    </row>
    <row r="2960" spans="1:29">
      <c r="A2960" s="48"/>
      <c r="B2960" s="48"/>
      <c r="C2960" s="48"/>
      <c r="D2960" s="48"/>
      <c r="E2960" s="48"/>
      <c r="F2960" s="48"/>
      <c r="G2960" s="48"/>
      <c r="H2960" s="48"/>
      <c r="I2960" s="48"/>
      <c r="J2960" s="48"/>
      <c r="K2960" s="48"/>
      <c r="L2960" s="48"/>
      <c r="M2960" s="48"/>
      <c r="N2960" s="48"/>
      <c r="O2960" s="48"/>
      <c r="P2960" s="48"/>
      <c r="Q2960" s="48"/>
      <c r="R2960" s="48"/>
      <c r="S2960" s="48"/>
      <c r="T2960" s="48"/>
      <c r="U2960" s="48"/>
      <c r="V2960" s="48"/>
      <c r="W2960" s="48"/>
      <c r="X2960" s="48"/>
      <c r="Y2960" s="48"/>
      <c r="Z2960" s="48"/>
      <c r="AA2960" s="48"/>
      <c r="AB2960" s="48"/>
      <c r="AC2960" s="48"/>
    </row>
    <row r="2961" spans="1:29">
      <c r="A2961" s="48"/>
      <c r="B2961" s="48"/>
      <c r="C2961" s="48"/>
      <c r="D2961" s="48"/>
      <c r="E2961" s="48"/>
      <c r="F2961" s="48"/>
      <c r="G2961" s="48"/>
      <c r="H2961" s="48"/>
      <c r="I2961" s="48"/>
      <c r="J2961" s="48"/>
      <c r="K2961" s="48"/>
      <c r="L2961" s="48"/>
      <c r="M2961" s="48"/>
      <c r="N2961" s="48"/>
      <c r="O2961" s="48"/>
      <c r="P2961" s="48"/>
      <c r="Q2961" s="48"/>
      <c r="R2961" s="48"/>
      <c r="S2961" s="48"/>
      <c r="T2961" s="48"/>
      <c r="U2961" s="48"/>
      <c r="V2961" s="48"/>
      <c r="W2961" s="48"/>
      <c r="X2961" s="48"/>
      <c r="Y2961" s="48"/>
      <c r="Z2961" s="48"/>
      <c r="AA2961" s="48"/>
      <c r="AB2961" s="48"/>
      <c r="AC2961" s="48"/>
    </row>
    <row r="2962" spans="1:29">
      <c r="A2962" s="48"/>
      <c r="B2962" s="48"/>
      <c r="C2962" s="48"/>
      <c r="D2962" s="48"/>
      <c r="E2962" s="48"/>
      <c r="F2962" s="48"/>
      <c r="G2962" s="48"/>
      <c r="H2962" s="48"/>
      <c r="I2962" s="48"/>
      <c r="J2962" s="48"/>
      <c r="K2962" s="48"/>
      <c r="L2962" s="48"/>
      <c r="M2962" s="48"/>
      <c r="N2962" s="48"/>
      <c r="O2962" s="48"/>
      <c r="P2962" s="48"/>
      <c r="Q2962" s="48"/>
      <c r="R2962" s="48"/>
      <c r="S2962" s="48"/>
      <c r="T2962" s="48"/>
      <c r="U2962" s="48"/>
      <c r="V2962" s="48"/>
      <c r="W2962" s="48"/>
      <c r="X2962" s="48"/>
      <c r="Y2962" s="48"/>
      <c r="Z2962" s="48"/>
      <c r="AA2962" s="48"/>
      <c r="AB2962" s="48"/>
      <c r="AC2962" s="48"/>
    </row>
    <row r="2963" spans="1:29">
      <c r="A2963" s="48"/>
      <c r="B2963" s="48"/>
      <c r="C2963" s="48"/>
      <c r="D2963" s="48"/>
      <c r="E2963" s="48"/>
      <c r="F2963" s="48"/>
      <c r="G2963" s="48"/>
      <c r="H2963" s="48"/>
      <c r="I2963" s="48"/>
      <c r="J2963" s="48"/>
      <c r="K2963" s="48"/>
      <c r="L2963" s="48"/>
      <c r="M2963" s="48"/>
      <c r="N2963" s="48"/>
      <c r="O2963" s="48"/>
      <c r="P2963" s="48"/>
      <c r="Q2963" s="48"/>
      <c r="R2963" s="48"/>
      <c r="S2963" s="48"/>
      <c r="T2963" s="48"/>
      <c r="U2963" s="48"/>
      <c r="V2963" s="48"/>
      <c r="W2963" s="48"/>
      <c r="X2963" s="48"/>
      <c r="Y2963" s="48"/>
      <c r="Z2963" s="48"/>
      <c r="AA2963" s="48"/>
      <c r="AB2963" s="48"/>
      <c r="AC2963" s="48"/>
    </row>
    <row r="2964" spans="1:29">
      <c r="A2964" s="48"/>
      <c r="B2964" s="48"/>
      <c r="C2964" s="48"/>
      <c r="D2964" s="48"/>
      <c r="E2964" s="48"/>
      <c r="F2964" s="48"/>
      <c r="G2964" s="48"/>
      <c r="H2964" s="48"/>
      <c r="I2964" s="48"/>
      <c r="J2964" s="48"/>
      <c r="K2964" s="48"/>
      <c r="L2964" s="48"/>
      <c r="M2964" s="48"/>
      <c r="N2964" s="48"/>
      <c r="O2964" s="48"/>
      <c r="P2964" s="48"/>
      <c r="Q2964" s="48"/>
      <c r="R2964" s="48"/>
      <c r="S2964" s="48"/>
      <c r="T2964" s="48"/>
      <c r="U2964" s="48"/>
      <c r="V2964" s="48"/>
      <c r="W2964" s="48"/>
      <c r="X2964" s="48"/>
      <c r="Y2964" s="48"/>
      <c r="Z2964" s="48"/>
      <c r="AA2964" s="48"/>
      <c r="AB2964" s="48"/>
      <c r="AC2964" s="48"/>
    </row>
    <row r="2965" spans="1:29">
      <c r="A2965" s="48"/>
      <c r="B2965" s="48"/>
      <c r="C2965" s="48"/>
      <c r="D2965" s="48"/>
      <c r="E2965" s="48"/>
      <c r="F2965" s="48"/>
      <c r="G2965" s="48"/>
      <c r="H2965" s="48"/>
      <c r="I2965" s="48"/>
      <c r="J2965" s="48"/>
      <c r="K2965" s="48"/>
      <c r="L2965" s="48"/>
      <c r="M2965" s="48"/>
      <c r="N2965" s="48"/>
      <c r="O2965" s="48"/>
      <c r="P2965" s="48"/>
      <c r="Q2965" s="48"/>
      <c r="R2965" s="48"/>
      <c r="S2965" s="48"/>
      <c r="T2965" s="48"/>
      <c r="U2965" s="48"/>
      <c r="V2965" s="48"/>
      <c r="W2965" s="48"/>
      <c r="X2965" s="48"/>
      <c r="Y2965" s="48"/>
      <c r="Z2965" s="48"/>
      <c r="AA2965" s="48"/>
      <c r="AB2965" s="48"/>
      <c r="AC2965" s="48"/>
    </row>
    <row r="2966" spans="1:29">
      <c r="A2966" s="48"/>
      <c r="B2966" s="48"/>
      <c r="C2966" s="48"/>
      <c r="D2966" s="48"/>
      <c r="E2966" s="48"/>
      <c r="F2966" s="48"/>
      <c r="G2966" s="48"/>
      <c r="H2966" s="48"/>
      <c r="I2966" s="48"/>
      <c r="J2966" s="48"/>
      <c r="K2966" s="48"/>
      <c r="L2966" s="48"/>
      <c r="M2966" s="48"/>
      <c r="N2966" s="48"/>
      <c r="O2966" s="48"/>
      <c r="P2966" s="48"/>
      <c r="Q2966" s="48"/>
      <c r="R2966" s="48"/>
      <c r="S2966" s="48"/>
      <c r="T2966" s="48"/>
      <c r="U2966" s="48"/>
      <c r="V2966" s="48"/>
      <c r="W2966" s="48"/>
      <c r="X2966" s="48"/>
      <c r="Y2966" s="48"/>
      <c r="Z2966" s="48"/>
      <c r="AA2966" s="48"/>
      <c r="AB2966" s="48"/>
      <c r="AC2966" s="48"/>
    </row>
    <row r="2967" spans="1:29">
      <c r="A2967" s="48"/>
      <c r="B2967" s="48"/>
      <c r="C2967" s="48"/>
      <c r="D2967" s="48"/>
      <c r="E2967" s="48"/>
      <c r="F2967" s="48"/>
      <c r="G2967" s="48"/>
      <c r="H2967" s="48"/>
      <c r="I2967" s="48"/>
      <c r="J2967" s="48"/>
      <c r="K2967" s="48"/>
      <c r="L2967" s="48"/>
      <c r="M2967" s="48"/>
      <c r="N2967" s="48"/>
      <c r="O2967" s="48"/>
      <c r="P2967" s="48"/>
      <c r="Q2967" s="48"/>
      <c r="R2967" s="48"/>
      <c r="S2967" s="48"/>
      <c r="T2967" s="48"/>
      <c r="U2967" s="48"/>
      <c r="V2967" s="48"/>
      <c r="W2967" s="48"/>
      <c r="X2967" s="48"/>
      <c r="Y2967" s="48"/>
      <c r="Z2967" s="48"/>
      <c r="AA2967" s="48"/>
      <c r="AB2967" s="48"/>
      <c r="AC2967" s="48"/>
    </row>
    <row r="2968" spans="1:29">
      <c r="A2968" s="48"/>
      <c r="B2968" s="48"/>
      <c r="C2968" s="48"/>
      <c r="D2968" s="48"/>
      <c r="E2968" s="48"/>
      <c r="F2968" s="48"/>
      <c r="G2968" s="48"/>
      <c r="H2968" s="48"/>
      <c r="I2968" s="48"/>
      <c r="J2968" s="48"/>
      <c r="K2968" s="48"/>
      <c r="L2968" s="48"/>
      <c r="M2968" s="48"/>
      <c r="N2968" s="48"/>
      <c r="O2968" s="48"/>
      <c r="P2968" s="48"/>
      <c r="Q2968" s="48"/>
      <c r="R2968" s="48"/>
      <c r="S2968" s="48"/>
      <c r="T2968" s="48"/>
      <c r="U2968" s="48"/>
      <c r="V2968" s="48"/>
      <c r="W2968" s="48"/>
      <c r="X2968" s="48"/>
      <c r="Y2968" s="48"/>
      <c r="Z2968" s="48"/>
      <c r="AA2968" s="48"/>
      <c r="AB2968" s="48"/>
      <c r="AC2968" s="48"/>
    </row>
    <row r="2969" spans="1:29">
      <c r="A2969" s="48"/>
      <c r="B2969" s="48"/>
      <c r="C2969" s="48"/>
      <c r="D2969" s="48"/>
      <c r="E2969" s="48"/>
      <c r="F2969" s="48"/>
      <c r="G2969" s="48"/>
      <c r="H2969" s="48"/>
      <c r="I2969" s="48"/>
      <c r="J2969" s="48"/>
      <c r="K2969" s="48"/>
      <c r="L2969" s="48"/>
      <c r="M2969" s="48"/>
      <c r="N2969" s="48"/>
      <c r="O2969" s="48"/>
      <c r="P2969" s="48"/>
      <c r="Q2969" s="48"/>
      <c r="R2969" s="48"/>
      <c r="S2969" s="48"/>
      <c r="T2969" s="48"/>
      <c r="U2969" s="48"/>
      <c r="V2969" s="48"/>
      <c r="W2969" s="48"/>
      <c r="X2969" s="48"/>
      <c r="Y2969" s="48"/>
      <c r="Z2969" s="48"/>
      <c r="AA2969" s="48"/>
      <c r="AB2969" s="48"/>
      <c r="AC2969" s="48"/>
    </row>
    <row r="2970" spans="1:29">
      <c r="A2970" s="48"/>
      <c r="B2970" s="48"/>
      <c r="C2970" s="48"/>
      <c r="D2970" s="48"/>
      <c r="E2970" s="48"/>
      <c r="F2970" s="48"/>
      <c r="G2970" s="48"/>
      <c r="H2970" s="48"/>
      <c r="I2970" s="48"/>
      <c r="J2970" s="48"/>
      <c r="K2970" s="48"/>
      <c r="L2970" s="48"/>
      <c r="M2970" s="48"/>
      <c r="N2970" s="48"/>
      <c r="O2970" s="48"/>
      <c r="P2970" s="48"/>
      <c r="Q2970" s="48"/>
      <c r="R2970" s="48"/>
      <c r="S2970" s="48"/>
      <c r="T2970" s="48"/>
      <c r="U2970" s="48"/>
      <c r="V2970" s="48"/>
      <c r="W2970" s="48"/>
      <c r="X2970" s="48"/>
      <c r="Y2970" s="48"/>
      <c r="Z2970" s="48"/>
      <c r="AA2970" s="48"/>
      <c r="AB2970" s="48"/>
      <c r="AC2970" s="48"/>
    </row>
    <row r="2971" spans="1:29">
      <c r="A2971" s="48"/>
      <c r="B2971" s="48"/>
      <c r="C2971" s="48"/>
      <c r="D2971" s="48"/>
      <c r="E2971" s="48"/>
      <c r="F2971" s="48"/>
      <c r="G2971" s="48"/>
      <c r="H2971" s="48"/>
      <c r="I2971" s="48"/>
      <c r="J2971" s="48"/>
      <c r="K2971" s="48"/>
      <c r="L2971" s="48"/>
      <c r="M2971" s="48"/>
      <c r="N2971" s="48"/>
      <c r="O2971" s="48"/>
      <c r="P2971" s="48"/>
      <c r="Q2971" s="48"/>
      <c r="R2971" s="48"/>
      <c r="S2971" s="48"/>
      <c r="T2971" s="48"/>
      <c r="U2971" s="48"/>
      <c r="V2971" s="48"/>
      <c r="W2971" s="48"/>
      <c r="X2971" s="48"/>
      <c r="Y2971" s="48"/>
      <c r="Z2971" s="48"/>
      <c r="AA2971" s="48"/>
      <c r="AB2971" s="48"/>
      <c r="AC2971" s="48"/>
    </row>
    <row r="2972" spans="1:29">
      <c r="A2972" s="48"/>
      <c r="B2972" s="48"/>
      <c r="C2972" s="48"/>
      <c r="D2972" s="48"/>
      <c r="E2972" s="48"/>
      <c r="F2972" s="48"/>
      <c r="G2972" s="48"/>
      <c r="H2972" s="48"/>
      <c r="I2972" s="48"/>
      <c r="J2972" s="48"/>
      <c r="K2972" s="48"/>
      <c r="L2972" s="48"/>
      <c r="M2972" s="48"/>
      <c r="N2972" s="48"/>
      <c r="O2972" s="48"/>
      <c r="P2972" s="48"/>
      <c r="Q2972" s="48"/>
      <c r="R2972" s="48"/>
      <c r="S2972" s="48"/>
      <c r="T2972" s="48"/>
      <c r="U2972" s="48"/>
      <c r="V2972" s="48"/>
      <c r="W2972" s="48"/>
      <c r="X2972" s="48"/>
      <c r="Y2972" s="48"/>
      <c r="Z2972" s="48"/>
      <c r="AA2972" s="48"/>
      <c r="AB2972" s="48"/>
      <c r="AC2972" s="48"/>
    </row>
    <row r="2973" spans="1:29">
      <c r="A2973" s="48"/>
      <c r="B2973" s="48"/>
      <c r="C2973" s="48"/>
      <c r="D2973" s="48"/>
      <c r="E2973" s="48"/>
      <c r="F2973" s="48"/>
      <c r="G2973" s="48"/>
      <c r="H2973" s="48"/>
      <c r="I2973" s="48"/>
      <c r="J2973" s="48"/>
      <c r="K2973" s="48"/>
      <c r="L2973" s="48"/>
      <c r="M2973" s="48"/>
      <c r="N2973" s="48"/>
      <c r="O2973" s="48"/>
      <c r="P2973" s="48"/>
      <c r="Q2973" s="48"/>
      <c r="R2973" s="48"/>
      <c r="S2973" s="48"/>
      <c r="T2973" s="48"/>
      <c r="U2973" s="48"/>
      <c r="V2973" s="48"/>
      <c r="W2973" s="48"/>
      <c r="X2973" s="48"/>
      <c r="Y2973" s="48"/>
      <c r="Z2973" s="48"/>
      <c r="AA2973" s="48"/>
      <c r="AB2973" s="48"/>
      <c r="AC2973" s="48"/>
    </row>
    <row r="2974" spans="1:29">
      <c r="A2974" s="48"/>
      <c r="B2974" s="48"/>
      <c r="C2974" s="48"/>
      <c r="D2974" s="48"/>
      <c r="E2974" s="48"/>
      <c r="F2974" s="48"/>
      <c r="G2974" s="48"/>
      <c r="H2974" s="48"/>
      <c r="I2974" s="48"/>
      <c r="J2974" s="48"/>
      <c r="K2974" s="48"/>
      <c r="L2974" s="48"/>
      <c r="M2974" s="48"/>
      <c r="N2974" s="48"/>
      <c r="O2974" s="48"/>
      <c r="P2974" s="48"/>
      <c r="Q2974" s="48"/>
      <c r="R2974" s="48"/>
      <c r="S2974" s="48"/>
      <c r="T2974" s="48"/>
      <c r="U2974" s="48"/>
      <c r="V2974" s="48"/>
      <c r="W2974" s="48"/>
      <c r="X2974" s="48"/>
      <c r="Y2974" s="48"/>
      <c r="Z2974" s="48"/>
      <c r="AA2974" s="48"/>
      <c r="AB2974" s="48"/>
      <c r="AC2974" s="48"/>
    </row>
    <row r="2975" spans="1:29">
      <c r="A2975" s="48"/>
      <c r="B2975" s="48"/>
      <c r="C2975" s="48"/>
      <c r="D2975" s="48"/>
      <c r="E2975" s="48"/>
      <c r="F2975" s="48"/>
      <c r="G2975" s="48"/>
      <c r="H2975" s="48"/>
      <c r="I2975" s="48"/>
      <c r="J2975" s="48"/>
      <c r="K2975" s="48"/>
      <c r="L2975" s="48"/>
      <c r="M2975" s="48"/>
      <c r="N2975" s="48"/>
      <c r="O2975" s="48"/>
      <c r="P2975" s="48"/>
      <c r="Q2975" s="48"/>
      <c r="R2975" s="48"/>
      <c r="S2975" s="48"/>
      <c r="T2975" s="48"/>
      <c r="U2975" s="48"/>
      <c r="V2975" s="48"/>
      <c r="W2975" s="48"/>
      <c r="X2975" s="48"/>
      <c r="Y2975" s="48"/>
      <c r="Z2975" s="48"/>
      <c r="AA2975" s="48"/>
      <c r="AB2975" s="48"/>
      <c r="AC2975" s="48"/>
    </row>
    <row r="2976" spans="1:29">
      <c r="A2976" s="48"/>
      <c r="B2976" s="48"/>
      <c r="C2976" s="48"/>
      <c r="D2976" s="48"/>
      <c r="E2976" s="48"/>
      <c r="F2976" s="48"/>
      <c r="G2976" s="48"/>
      <c r="H2976" s="48"/>
      <c r="I2976" s="48"/>
      <c r="J2976" s="48"/>
      <c r="K2976" s="48"/>
      <c r="L2976" s="48"/>
      <c r="M2976" s="48"/>
      <c r="N2976" s="48"/>
      <c r="O2976" s="48"/>
      <c r="P2976" s="48"/>
      <c r="Q2976" s="48"/>
      <c r="R2976" s="48"/>
      <c r="S2976" s="48"/>
      <c r="T2976" s="48"/>
      <c r="U2976" s="48"/>
      <c r="V2976" s="48"/>
      <c r="W2976" s="48"/>
      <c r="X2976" s="48"/>
      <c r="Y2976" s="48"/>
      <c r="Z2976" s="48"/>
      <c r="AA2976" s="48"/>
      <c r="AB2976" s="48"/>
      <c r="AC2976" s="48"/>
    </row>
    <row r="2977" spans="1:29">
      <c r="A2977" s="48"/>
      <c r="B2977" s="48"/>
      <c r="C2977" s="48"/>
      <c r="D2977" s="48"/>
      <c r="E2977" s="48"/>
      <c r="F2977" s="48"/>
      <c r="G2977" s="48"/>
      <c r="H2977" s="48"/>
      <c r="I2977" s="48"/>
      <c r="J2977" s="48"/>
      <c r="K2977" s="48"/>
      <c r="L2977" s="48"/>
      <c r="M2977" s="48"/>
      <c r="N2977" s="48"/>
      <c r="O2977" s="48"/>
      <c r="P2977" s="48"/>
      <c r="Q2977" s="48"/>
      <c r="R2977" s="48"/>
      <c r="S2977" s="48"/>
      <c r="T2977" s="48"/>
      <c r="U2977" s="48"/>
      <c r="V2977" s="48"/>
      <c r="W2977" s="48"/>
      <c r="X2977" s="48"/>
      <c r="Y2977" s="48"/>
      <c r="Z2977" s="48"/>
      <c r="AA2977" s="48"/>
      <c r="AB2977" s="48"/>
      <c r="AC2977" s="48"/>
    </row>
    <row r="2978" spans="1:29">
      <c r="A2978" s="48"/>
      <c r="B2978" s="48"/>
      <c r="C2978" s="48"/>
      <c r="D2978" s="48"/>
      <c r="E2978" s="48"/>
      <c r="F2978" s="48"/>
      <c r="G2978" s="48"/>
      <c r="H2978" s="48"/>
      <c r="I2978" s="48"/>
      <c r="J2978" s="48"/>
      <c r="K2978" s="48"/>
      <c r="L2978" s="48"/>
      <c r="M2978" s="48"/>
      <c r="N2978" s="48"/>
      <c r="O2978" s="48"/>
      <c r="P2978" s="48"/>
      <c r="Q2978" s="48"/>
      <c r="R2978" s="48"/>
      <c r="S2978" s="48"/>
      <c r="T2978" s="48"/>
      <c r="U2978" s="48"/>
      <c r="V2978" s="48"/>
      <c r="W2978" s="48"/>
      <c r="X2978" s="48"/>
      <c r="Y2978" s="48"/>
      <c r="Z2978" s="48"/>
      <c r="AA2978" s="48"/>
      <c r="AB2978" s="48"/>
      <c r="AC2978" s="48"/>
    </row>
    <row r="2979" spans="1:29">
      <c r="A2979" s="48"/>
      <c r="B2979" s="48"/>
      <c r="C2979" s="48"/>
      <c r="D2979" s="48"/>
      <c r="E2979" s="48"/>
      <c r="F2979" s="48"/>
      <c r="G2979" s="48"/>
      <c r="H2979" s="48"/>
      <c r="I2979" s="48"/>
      <c r="J2979" s="48"/>
      <c r="K2979" s="48"/>
      <c r="L2979" s="48"/>
      <c r="M2979" s="48"/>
      <c r="N2979" s="48"/>
      <c r="O2979" s="48"/>
      <c r="P2979" s="48"/>
      <c r="Q2979" s="48"/>
      <c r="R2979" s="48"/>
      <c r="S2979" s="48"/>
      <c r="T2979" s="48"/>
      <c r="U2979" s="48"/>
      <c r="V2979" s="48"/>
      <c r="W2979" s="48"/>
      <c r="X2979" s="48"/>
      <c r="Y2979" s="48"/>
      <c r="Z2979" s="48"/>
      <c r="AA2979" s="48"/>
      <c r="AB2979" s="48"/>
      <c r="AC2979" s="48"/>
    </row>
    <row r="2980" spans="1:29">
      <c r="A2980" s="48"/>
      <c r="B2980" s="48"/>
      <c r="C2980" s="48"/>
      <c r="D2980" s="48"/>
      <c r="E2980" s="48"/>
      <c r="F2980" s="48"/>
      <c r="G2980" s="48"/>
      <c r="H2980" s="48"/>
      <c r="I2980" s="48"/>
      <c r="J2980" s="48"/>
      <c r="K2980" s="48"/>
      <c r="L2980" s="48"/>
      <c r="M2980" s="48"/>
      <c r="N2980" s="48"/>
      <c r="O2980" s="48"/>
      <c r="P2980" s="48"/>
      <c r="Q2980" s="48"/>
      <c r="R2980" s="48"/>
      <c r="S2980" s="48"/>
      <c r="T2980" s="48"/>
      <c r="U2980" s="48"/>
      <c r="V2980" s="48"/>
      <c r="W2980" s="48"/>
      <c r="X2980" s="48"/>
      <c r="Y2980" s="48"/>
      <c r="Z2980" s="48"/>
      <c r="AA2980" s="48"/>
      <c r="AB2980" s="48"/>
      <c r="AC2980" s="48"/>
    </row>
    <row r="2981" spans="1:29">
      <c r="A2981" s="48"/>
      <c r="B2981" s="48"/>
      <c r="C2981" s="48"/>
      <c r="D2981" s="48"/>
      <c r="E2981" s="48"/>
      <c r="F2981" s="48"/>
      <c r="G2981" s="48"/>
      <c r="H2981" s="48"/>
      <c r="I2981" s="48"/>
      <c r="J2981" s="48"/>
      <c r="K2981" s="48"/>
      <c r="L2981" s="48"/>
      <c r="M2981" s="48"/>
      <c r="N2981" s="48"/>
      <c r="O2981" s="48"/>
      <c r="P2981" s="48"/>
      <c r="Q2981" s="48"/>
      <c r="R2981" s="48"/>
      <c r="S2981" s="48"/>
      <c r="T2981" s="48"/>
      <c r="U2981" s="48"/>
      <c r="V2981" s="48"/>
      <c r="W2981" s="48"/>
      <c r="X2981" s="48"/>
      <c r="Y2981" s="48"/>
      <c r="Z2981" s="48"/>
      <c r="AA2981" s="48"/>
      <c r="AB2981" s="48"/>
      <c r="AC2981" s="48"/>
    </row>
    <row r="2982" spans="1:29">
      <c r="A2982" s="48"/>
      <c r="B2982" s="48"/>
      <c r="C2982" s="48"/>
      <c r="D2982" s="48"/>
      <c r="E2982" s="48"/>
      <c r="F2982" s="48"/>
      <c r="G2982" s="48"/>
      <c r="H2982" s="48"/>
      <c r="I2982" s="48"/>
      <c r="J2982" s="48"/>
      <c r="K2982" s="48"/>
      <c r="L2982" s="48"/>
      <c r="M2982" s="48"/>
      <c r="N2982" s="48"/>
      <c r="O2982" s="48"/>
      <c r="P2982" s="48"/>
      <c r="Q2982" s="48"/>
      <c r="R2982" s="48"/>
      <c r="S2982" s="48"/>
      <c r="T2982" s="48"/>
      <c r="U2982" s="48"/>
      <c r="V2982" s="48"/>
      <c r="W2982" s="48"/>
      <c r="X2982" s="48"/>
      <c r="Y2982" s="48"/>
      <c r="Z2982" s="48"/>
      <c r="AA2982" s="48"/>
      <c r="AB2982" s="48"/>
      <c r="AC2982" s="48"/>
    </row>
    <row r="2983" spans="1:29">
      <c r="A2983" s="48"/>
      <c r="B2983" s="48"/>
      <c r="C2983" s="48"/>
      <c r="D2983" s="48"/>
      <c r="E2983" s="48"/>
      <c r="F2983" s="48"/>
      <c r="G2983" s="48"/>
      <c r="H2983" s="48"/>
      <c r="I2983" s="48"/>
      <c r="J2983" s="48"/>
      <c r="K2983" s="48"/>
      <c r="L2983" s="48"/>
      <c r="M2983" s="48"/>
      <c r="N2983" s="48"/>
      <c r="O2983" s="48"/>
      <c r="P2983" s="48"/>
      <c r="Q2983" s="48"/>
      <c r="R2983" s="48"/>
      <c r="S2983" s="48"/>
      <c r="T2983" s="48"/>
      <c r="U2983" s="48"/>
      <c r="V2983" s="48"/>
      <c r="W2983" s="48"/>
      <c r="X2983" s="48"/>
      <c r="Y2983" s="48"/>
      <c r="Z2983" s="48"/>
      <c r="AA2983" s="48"/>
      <c r="AB2983" s="48"/>
      <c r="AC2983" s="48"/>
    </row>
    <row r="2984" spans="1:29">
      <c r="A2984" s="48"/>
      <c r="B2984" s="48"/>
      <c r="C2984" s="48"/>
      <c r="D2984" s="48"/>
      <c r="E2984" s="48"/>
      <c r="F2984" s="48"/>
      <c r="G2984" s="48"/>
      <c r="H2984" s="48"/>
      <c r="I2984" s="48"/>
      <c r="J2984" s="48"/>
      <c r="K2984" s="48"/>
      <c r="L2984" s="48"/>
      <c r="M2984" s="48"/>
      <c r="N2984" s="48"/>
      <c r="O2984" s="48"/>
      <c r="P2984" s="48"/>
      <c r="Q2984" s="48"/>
      <c r="R2984" s="48"/>
      <c r="S2984" s="48"/>
      <c r="T2984" s="48"/>
      <c r="U2984" s="48"/>
      <c r="V2984" s="48"/>
      <c r="W2984" s="48"/>
      <c r="X2984" s="48"/>
      <c r="Y2984" s="48"/>
      <c r="Z2984" s="48"/>
      <c r="AA2984" s="48"/>
      <c r="AB2984" s="48"/>
      <c r="AC2984" s="48"/>
    </row>
    <row r="2985" spans="1:29">
      <c r="A2985" s="48"/>
      <c r="B2985" s="48"/>
      <c r="C2985" s="48"/>
      <c r="D2985" s="48"/>
      <c r="E2985" s="48"/>
      <c r="F2985" s="48"/>
      <c r="G2985" s="48"/>
      <c r="H2985" s="48"/>
      <c r="I2985" s="48"/>
      <c r="J2985" s="48"/>
      <c r="K2985" s="48"/>
      <c r="L2985" s="48"/>
      <c r="M2985" s="48"/>
      <c r="N2985" s="48"/>
      <c r="O2985" s="48"/>
      <c r="P2985" s="48"/>
      <c r="Q2985" s="48"/>
      <c r="R2985" s="48"/>
      <c r="S2985" s="48"/>
      <c r="T2985" s="48"/>
      <c r="U2985" s="48"/>
      <c r="V2985" s="48"/>
      <c r="W2985" s="48"/>
      <c r="X2985" s="48"/>
      <c r="Y2985" s="48"/>
      <c r="Z2985" s="48"/>
      <c r="AA2985" s="48"/>
      <c r="AB2985" s="48"/>
      <c r="AC2985" s="48"/>
    </row>
    <row r="2986" spans="1:29">
      <c r="A2986" s="48"/>
      <c r="B2986" s="48"/>
      <c r="C2986" s="48"/>
      <c r="D2986" s="48"/>
      <c r="E2986" s="48"/>
      <c r="F2986" s="48"/>
      <c r="G2986" s="48"/>
      <c r="H2986" s="48"/>
      <c r="I2986" s="48"/>
      <c r="J2986" s="48"/>
      <c r="K2986" s="48"/>
      <c r="L2986" s="48"/>
      <c r="M2986" s="48"/>
      <c r="N2986" s="48"/>
      <c r="O2986" s="48"/>
      <c r="P2986" s="48"/>
      <c r="Q2986" s="48"/>
      <c r="R2986" s="48"/>
      <c r="S2986" s="48"/>
      <c r="T2986" s="48"/>
      <c r="U2986" s="48"/>
      <c r="V2986" s="48"/>
      <c r="W2986" s="48"/>
      <c r="X2986" s="48"/>
      <c r="Y2986" s="48"/>
      <c r="Z2986" s="48"/>
      <c r="AA2986" s="48"/>
      <c r="AB2986" s="48"/>
      <c r="AC2986" s="48"/>
    </row>
    <row r="2987" spans="1:29">
      <c r="A2987" s="48"/>
      <c r="B2987" s="48"/>
      <c r="C2987" s="48"/>
      <c r="D2987" s="48"/>
      <c r="E2987" s="48"/>
      <c r="F2987" s="48"/>
      <c r="G2987" s="48"/>
      <c r="H2987" s="48"/>
      <c r="I2987" s="48"/>
      <c r="J2987" s="48"/>
      <c r="K2987" s="48"/>
      <c r="L2987" s="48"/>
      <c r="M2987" s="48"/>
      <c r="N2987" s="48"/>
      <c r="O2987" s="48"/>
      <c r="P2987" s="48"/>
      <c r="Q2987" s="48"/>
      <c r="R2987" s="48"/>
      <c r="S2987" s="48"/>
      <c r="T2987" s="48"/>
      <c r="U2987" s="48"/>
      <c r="V2987" s="48"/>
      <c r="W2987" s="48"/>
      <c r="X2987" s="48"/>
      <c r="Y2987" s="48"/>
      <c r="Z2987" s="48"/>
      <c r="AA2987" s="48"/>
      <c r="AB2987" s="48"/>
      <c r="AC2987" s="48"/>
    </row>
    <row r="2988" spans="1:29">
      <c r="A2988" s="48"/>
      <c r="B2988" s="48"/>
      <c r="C2988" s="48"/>
      <c r="D2988" s="48"/>
      <c r="E2988" s="48"/>
      <c r="F2988" s="48"/>
      <c r="G2988" s="48"/>
      <c r="H2988" s="48"/>
      <c r="I2988" s="48"/>
      <c r="J2988" s="48"/>
      <c r="K2988" s="48"/>
      <c r="L2988" s="48"/>
      <c r="M2988" s="48"/>
      <c r="N2988" s="48"/>
      <c r="O2988" s="48"/>
      <c r="P2988" s="48"/>
      <c r="Q2988" s="48"/>
      <c r="R2988" s="48"/>
      <c r="S2988" s="48"/>
      <c r="T2988" s="48"/>
      <c r="U2988" s="48"/>
      <c r="V2988" s="48"/>
      <c r="W2988" s="48"/>
      <c r="X2988" s="48"/>
      <c r="Y2988" s="48"/>
      <c r="Z2988" s="48"/>
      <c r="AA2988" s="48"/>
      <c r="AB2988" s="48"/>
      <c r="AC2988" s="48"/>
    </row>
    <row r="2989" spans="1:29">
      <c r="A2989" s="48"/>
      <c r="B2989" s="48"/>
      <c r="C2989" s="48"/>
      <c r="D2989" s="48"/>
      <c r="E2989" s="48"/>
      <c r="F2989" s="48"/>
      <c r="G2989" s="48"/>
      <c r="H2989" s="48"/>
      <c r="I2989" s="48"/>
      <c r="J2989" s="48"/>
      <c r="K2989" s="48"/>
      <c r="L2989" s="48"/>
      <c r="M2989" s="48"/>
      <c r="N2989" s="48"/>
      <c r="O2989" s="48"/>
      <c r="P2989" s="48"/>
      <c r="Q2989" s="48"/>
      <c r="R2989" s="48"/>
      <c r="S2989" s="48"/>
      <c r="T2989" s="48"/>
      <c r="U2989" s="48"/>
      <c r="V2989" s="48"/>
      <c r="W2989" s="48"/>
      <c r="X2989" s="48"/>
      <c r="Y2989" s="48"/>
      <c r="Z2989" s="48"/>
      <c r="AA2989" s="48"/>
      <c r="AB2989" s="48"/>
      <c r="AC2989" s="48"/>
    </row>
    <row r="2990" spans="1:29">
      <c r="A2990" s="48"/>
      <c r="B2990" s="48"/>
      <c r="C2990" s="48"/>
      <c r="D2990" s="48"/>
      <c r="E2990" s="48"/>
      <c r="F2990" s="48"/>
      <c r="G2990" s="48"/>
      <c r="H2990" s="48"/>
      <c r="I2990" s="48"/>
      <c r="J2990" s="48"/>
      <c r="K2990" s="48"/>
      <c r="L2990" s="48"/>
      <c r="M2990" s="48"/>
      <c r="N2990" s="48"/>
      <c r="O2990" s="48"/>
      <c r="P2990" s="48"/>
      <c r="Q2990" s="48"/>
      <c r="R2990" s="48"/>
      <c r="S2990" s="48"/>
      <c r="T2990" s="48"/>
      <c r="U2990" s="48"/>
      <c r="V2990" s="48"/>
      <c r="W2990" s="48"/>
      <c r="X2990" s="48"/>
      <c r="Y2990" s="48"/>
      <c r="Z2990" s="48"/>
      <c r="AA2990" s="48"/>
      <c r="AB2990" s="48"/>
      <c r="AC2990" s="48"/>
    </row>
    <row r="2991" spans="1:29">
      <c r="A2991" s="48"/>
      <c r="B2991" s="48"/>
      <c r="C2991" s="48"/>
      <c r="D2991" s="48"/>
      <c r="E2991" s="48"/>
      <c r="F2991" s="48"/>
      <c r="G2991" s="48"/>
      <c r="H2991" s="48"/>
      <c r="I2991" s="48"/>
      <c r="J2991" s="48"/>
      <c r="K2991" s="48"/>
      <c r="L2991" s="48"/>
      <c r="M2991" s="48"/>
      <c r="N2991" s="48"/>
      <c r="O2991" s="48"/>
      <c r="P2991" s="48"/>
      <c r="Q2991" s="48"/>
      <c r="R2991" s="48"/>
      <c r="S2991" s="48"/>
      <c r="T2991" s="48"/>
      <c r="U2991" s="48"/>
      <c r="V2991" s="48"/>
      <c r="W2991" s="48"/>
      <c r="X2991" s="48"/>
      <c r="Y2991" s="48"/>
      <c r="Z2991" s="48"/>
      <c r="AA2991" s="48"/>
      <c r="AB2991" s="48"/>
      <c r="AC2991" s="48"/>
    </row>
    <row r="2992" spans="1:29">
      <c r="A2992" s="48"/>
      <c r="B2992" s="48"/>
      <c r="C2992" s="48"/>
      <c r="D2992" s="48"/>
      <c r="E2992" s="48"/>
      <c r="F2992" s="48"/>
      <c r="G2992" s="48"/>
      <c r="H2992" s="48"/>
      <c r="I2992" s="48"/>
      <c r="J2992" s="48"/>
      <c r="K2992" s="48"/>
      <c r="L2992" s="48"/>
      <c r="M2992" s="48"/>
      <c r="N2992" s="48"/>
      <c r="O2992" s="48"/>
      <c r="P2992" s="48"/>
      <c r="Q2992" s="48"/>
      <c r="R2992" s="48"/>
      <c r="S2992" s="48"/>
      <c r="T2992" s="48"/>
      <c r="U2992" s="48"/>
      <c r="V2992" s="48"/>
      <c r="W2992" s="48"/>
      <c r="X2992" s="48"/>
      <c r="Y2992" s="48"/>
      <c r="Z2992" s="48"/>
      <c r="AA2992" s="48"/>
      <c r="AB2992" s="48"/>
      <c r="AC2992" s="48"/>
    </row>
    <row r="2993" spans="1:29">
      <c r="A2993" s="48"/>
      <c r="B2993" s="48"/>
      <c r="C2993" s="48"/>
      <c r="D2993" s="48"/>
      <c r="E2993" s="48"/>
      <c r="F2993" s="48"/>
      <c r="G2993" s="48"/>
      <c r="H2993" s="48"/>
      <c r="I2993" s="48"/>
      <c r="J2993" s="48"/>
      <c r="K2993" s="48"/>
      <c r="L2993" s="48"/>
      <c r="M2993" s="48"/>
      <c r="N2993" s="48"/>
      <c r="O2993" s="48"/>
      <c r="P2993" s="48"/>
      <c r="Q2993" s="48"/>
      <c r="R2993" s="48"/>
      <c r="S2993" s="48"/>
      <c r="T2993" s="48"/>
      <c r="U2993" s="48"/>
      <c r="V2993" s="48"/>
      <c r="W2993" s="48"/>
      <c r="X2993" s="48"/>
      <c r="Y2993" s="48"/>
      <c r="Z2993" s="48"/>
      <c r="AA2993" s="48"/>
      <c r="AB2993" s="48"/>
      <c r="AC2993" s="48"/>
    </row>
    <row r="2994" spans="1:29">
      <c r="A2994" s="48"/>
      <c r="B2994" s="48"/>
      <c r="C2994" s="48"/>
      <c r="D2994" s="48"/>
      <c r="E2994" s="48"/>
      <c r="F2994" s="48"/>
      <c r="G2994" s="48"/>
      <c r="H2994" s="48"/>
      <c r="I2994" s="48"/>
      <c r="J2994" s="48"/>
      <c r="K2994" s="48"/>
      <c r="L2994" s="48"/>
      <c r="M2994" s="48"/>
      <c r="N2994" s="48"/>
      <c r="O2994" s="48"/>
      <c r="P2994" s="48"/>
      <c r="Q2994" s="48"/>
      <c r="R2994" s="48"/>
      <c r="S2994" s="48"/>
      <c r="T2994" s="48"/>
      <c r="U2994" s="48"/>
      <c r="V2994" s="48"/>
      <c r="W2994" s="48"/>
      <c r="X2994" s="48"/>
      <c r="Y2994" s="48"/>
      <c r="Z2994" s="48"/>
      <c r="AA2994" s="48"/>
      <c r="AB2994" s="48"/>
      <c r="AC2994" s="48"/>
    </row>
    <row r="2995" spans="1:29">
      <c r="A2995" s="48"/>
      <c r="B2995" s="48"/>
      <c r="C2995" s="48"/>
      <c r="D2995" s="48"/>
      <c r="E2995" s="48"/>
      <c r="F2995" s="48"/>
      <c r="G2995" s="48"/>
      <c r="H2995" s="48"/>
      <c r="I2995" s="48"/>
      <c r="J2995" s="48"/>
      <c r="K2995" s="48"/>
      <c r="L2995" s="48"/>
      <c r="M2995" s="48"/>
      <c r="N2995" s="48"/>
      <c r="O2995" s="48"/>
      <c r="P2995" s="48"/>
      <c r="Q2995" s="48"/>
      <c r="R2995" s="48"/>
      <c r="S2995" s="48"/>
      <c r="T2995" s="48"/>
      <c r="U2995" s="48"/>
      <c r="V2995" s="48"/>
      <c r="W2995" s="48"/>
      <c r="X2995" s="48"/>
      <c r="Y2995" s="48"/>
      <c r="Z2995" s="48"/>
      <c r="AA2995" s="48"/>
      <c r="AB2995" s="48"/>
      <c r="AC2995" s="48"/>
    </row>
    <row r="2996" spans="1:29">
      <c r="A2996" s="48"/>
      <c r="B2996" s="48"/>
      <c r="C2996" s="48"/>
      <c r="D2996" s="48"/>
      <c r="E2996" s="48"/>
      <c r="F2996" s="48"/>
      <c r="G2996" s="48"/>
      <c r="H2996" s="48"/>
      <c r="I2996" s="48"/>
      <c r="J2996" s="48"/>
      <c r="K2996" s="48"/>
      <c r="L2996" s="48"/>
      <c r="M2996" s="48"/>
      <c r="N2996" s="48"/>
      <c r="O2996" s="48"/>
      <c r="P2996" s="48"/>
      <c r="Q2996" s="48"/>
      <c r="R2996" s="48"/>
      <c r="S2996" s="48"/>
      <c r="T2996" s="48"/>
      <c r="U2996" s="48"/>
      <c r="V2996" s="48"/>
      <c r="W2996" s="48"/>
      <c r="X2996" s="48"/>
      <c r="Y2996" s="48"/>
      <c r="Z2996" s="48"/>
      <c r="AA2996" s="48"/>
      <c r="AB2996" s="48"/>
      <c r="AC2996" s="48"/>
    </row>
    <row r="2997" spans="1:29">
      <c r="A2997" s="48"/>
      <c r="B2997" s="48"/>
      <c r="C2997" s="48"/>
      <c r="D2997" s="48"/>
      <c r="E2997" s="48"/>
      <c r="F2997" s="48"/>
      <c r="G2997" s="48"/>
      <c r="H2997" s="48"/>
      <c r="I2997" s="48"/>
      <c r="J2997" s="48"/>
      <c r="K2997" s="48"/>
      <c r="L2997" s="48"/>
      <c r="M2997" s="48"/>
      <c r="N2997" s="48"/>
      <c r="O2997" s="48"/>
      <c r="P2997" s="48"/>
      <c r="Q2997" s="48"/>
      <c r="R2997" s="48"/>
      <c r="S2997" s="48"/>
      <c r="T2997" s="48"/>
      <c r="U2997" s="48"/>
      <c r="V2997" s="48"/>
      <c r="W2997" s="48"/>
      <c r="X2997" s="48"/>
      <c r="Y2997" s="48"/>
      <c r="Z2997" s="48"/>
      <c r="AA2997" s="48"/>
      <c r="AB2997" s="48"/>
      <c r="AC2997" s="48"/>
    </row>
    <row r="2998" spans="1:29">
      <c r="A2998" s="48"/>
      <c r="B2998" s="48"/>
      <c r="C2998" s="48"/>
      <c r="D2998" s="48"/>
      <c r="E2998" s="48"/>
      <c r="F2998" s="48"/>
      <c r="G2998" s="48"/>
      <c r="H2998" s="48"/>
      <c r="I2998" s="48"/>
      <c r="J2998" s="48"/>
      <c r="K2998" s="48"/>
      <c r="L2998" s="48"/>
      <c r="M2998" s="48"/>
      <c r="N2998" s="48"/>
      <c r="O2998" s="48"/>
      <c r="P2998" s="48"/>
      <c r="Q2998" s="48"/>
      <c r="R2998" s="48"/>
      <c r="S2998" s="48"/>
      <c r="T2998" s="48"/>
      <c r="U2998" s="48"/>
      <c r="V2998" s="48"/>
      <c r="W2998" s="48"/>
      <c r="X2998" s="48"/>
      <c r="Y2998" s="48"/>
      <c r="Z2998" s="48"/>
      <c r="AA2998" s="48"/>
      <c r="AB2998" s="48"/>
      <c r="AC2998" s="48"/>
    </row>
    <row r="2999" spans="1:29">
      <c r="A2999" s="48"/>
      <c r="B2999" s="48"/>
      <c r="C2999" s="48"/>
      <c r="D2999" s="48"/>
      <c r="E2999" s="48"/>
      <c r="F2999" s="48"/>
      <c r="G2999" s="48"/>
      <c r="H2999" s="48"/>
      <c r="I2999" s="48"/>
      <c r="J2999" s="48"/>
      <c r="K2999" s="48"/>
      <c r="L2999" s="48"/>
      <c r="M2999" s="48"/>
      <c r="N2999" s="48"/>
      <c r="O2999" s="48"/>
      <c r="P2999" s="48"/>
      <c r="Q2999" s="48"/>
      <c r="R2999" s="48"/>
      <c r="S2999" s="48"/>
      <c r="T2999" s="48"/>
      <c r="U2999" s="48"/>
      <c r="V2999" s="48"/>
      <c r="W2999" s="48"/>
      <c r="X2999" s="48"/>
      <c r="Y2999" s="48"/>
      <c r="Z2999" s="48"/>
      <c r="AA2999" s="48"/>
      <c r="AB2999" s="48"/>
      <c r="AC2999" s="48"/>
    </row>
    <row r="3000" spans="1:29">
      <c r="A3000" s="48"/>
      <c r="B3000" s="48"/>
      <c r="C3000" s="48"/>
      <c r="D3000" s="48"/>
      <c r="E3000" s="48"/>
      <c r="F3000" s="48"/>
      <c r="G3000" s="48"/>
      <c r="H3000" s="48"/>
      <c r="I3000" s="48"/>
      <c r="J3000" s="48"/>
      <c r="K3000" s="48"/>
      <c r="L3000" s="48"/>
      <c r="M3000" s="48"/>
      <c r="N3000" s="48"/>
      <c r="O3000" s="48"/>
      <c r="P3000" s="48"/>
      <c r="Q3000" s="48"/>
      <c r="R3000" s="48"/>
      <c r="S3000" s="48"/>
      <c r="T3000" s="48"/>
      <c r="U3000" s="48"/>
      <c r="V3000" s="48"/>
      <c r="W3000" s="48"/>
      <c r="X3000" s="48"/>
      <c r="Y3000" s="48"/>
      <c r="Z3000" s="48"/>
      <c r="AA3000" s="48"/>
      <c r="AB3000" s="48"/>
      <c r="AC3000" s="48"/>
    </row>
    <row r="3001" spans="1:29">
      <c r="A3001" s="48"/>
      <c r="B3001" s="48"/>
      <c r="C3001" s="48"/>
      <c r="D3001" s="48"/>
      <c r="E3001" s="48"/>
      <c r="F3001" s="48"/>
      <c r="G3001" s="48"/>
      <c r="H3001" s="48"/>
      <c r="I3001" s="48"/>
      <c r="J3001" s="48"/>
      <c r="K3001" s="48"/>
      <c r="L3001" s="48"/>
      <c r="M3001" s="48"/>
      <c r="N3001" s="48"/>
      <c r="O3001" s="48"/>
      <c r="P3001" s="48"/>
      <c r="Q3001" s="48"/>
      <c r="R3001" s="48"/>
      <c r="S3001" s="48"/>
      <c r="T3001" s="48"/>
      <c r="U3001" s="48"/>
      <c r="V3001" s="48"/>
      <c r="W3001" s="48"/>
      <c r="X3001" s="48"/>
      <c r="Y3001" s="48"/>
      <c r="Z3001" s="48"/>
      <c r="AA3001" s="48"/>
      <c r="AB3001" s="48"/>
      <c r="AC3001" s="48"/>
    </row>
    <row r="3002" spans="1:29">
      <c r="A3002" s="48"/>
      <c r="B3002" s="48"/>
      <c r="C3002" s="48"/>
      <c r="D3002" s="48"/>
      <c r="E3002" s="48"/>
      <c r="F3002" s="48"/>
      <c r="G3002" s="48"/>
      <c r="H3002" s="48"/>
      <c r="I3002" s="48"/>
      <c r="J3002" s="48"/>
      <c r="K3002" s="48"/>
      <c r="L3002" s="48"/>
      <c r="M3002" s="48"/>
      <c r="N3002" s="48"/>
      <c r="O3002" s="48"/>
      <c r="P3002" s="48"/>
      <c r="Q3002" s="48"/>
      <c r="R3002" s="48"/>
      <c r="S3002" s="48"/>
      <c r="T3002" s="48"/>
      <c r="U3002" s="48"/>
      <c r="V3002" s="48"/>
      <c r="W3002" s="48"/>
      <c r="X3002" s="48"/>
      <c r="Y3002" s="48"/>
      <c r="Z3002" s="48"/>
      <c r="AA3002" s="48"/>
      <c r="AB3002" s="48"/>
      <c r="AC3002" s="48"/>
    </row>
    <row r="3003" spans="1:29">
      <c r="A3003" s="48"/>
      <c r="B3003" s="48"/>
      <c r="C3003" s="48"/>
      <c r="D3003" s="48"/>
      <c r="E3003" s="48"/>
      <c r="F3003" s="48"/>
      <c r="G3003" s="48"/>
      <c r="H3003" s="48"/>
      <c r="I3003" s="48"/>
      <c r="J3003" s="48"/>
      <c r="K3003" s="48"/>
      <c r="L3003" s="48"/>
      <c r="M3003" s="48"/>
      <c r="N3003" s="48"/>
      <c r="O3003" s="48"/>
      <c r="P3003" s="48"/>
      <c r="Q3003" s="48"/>
      <c r="R3003" s="48"/>
      <c r="S3003" s="48"/>
      <c r="T3003" s="48"/>
      <c r="U3003" s="48"/>
      <c r="V3003" s="48"/>
      <c r="W3003" s="48"/>
      <c r="X3003" s="48"/>
      <c r="Y3003" s="48"/>
      <c r="Z3003" s="48"/>
      <c r="AA3003" s="48"/>
      <c r="AB3003" s="48"/>
      <c r="AC3003" s="48"/>
    </row>
    <row r="3004" spans="1:29">
      <c r="A3004" s="48"/>
      <c r="B3004" s="48"/>
      <c r="C3004" s="48"/>
      <c r="D3004" s="48"/>
      <c r="E3004" s="48"/>
      <c r="F3004" s="48"/>
      <c r="G3004" s="48"/>
      <c r="H3004" s="48"/>
      <c r="I3004" s="48"/>
      <c r="J3004" s="48"/>
      <c r="K3004" s="48"/>
      <c r="L3004" s="48"/>
      <c r="M3004" s="48"/>
      <c r="N3004" s="48"/>
      <c r="O3004" s="48"/>
      <c r="P3004" s="48"/>
      <c r="Q3004" s="48"/>
      <c r="R3004" s="48"/>
      <c r="S3004" s="48"/>
      <c r="T3004" s="48"/>
      <c r="U3004" s="48"/>
      <c r="V3004" s="48"/>
      <c r="W3004" s="48"/>
      <c r="X3004" s="48"/>
      <c r="Y3004" s="48"/>
      <c r="Z3004" s="48"/>
      <c r="AA3004" s="48"/>
      <c r="AB3004" s="48"/>
      <c r="AC3004" s="48"/>
    </row>
    <row r="3005" spans="1:29">
      <c r="A3005" s="48"/>
      <c r="B3005" s="48"/>
      <c r="C3005" s="48"/>
      <c r="D3005" s="48"/>
      <c r="E3005" s="48"/>
      <c r="F3005" s="48"/>
      <c r="G3005" s="48"/>
      <c r="H3005" s="48"/>
      <c r="I3005" s="48"/>
      <c r="J3005" s="48"/>
      <c r="K3005" s="48"/>
      <c r="L3005" s="48"/>
      <c r="M3005" s="48"/>
      <c r="N3005" s="48"/>
      <c r="O3005" s="48"/>
      <c r="P3005" s="48"/>
      <c r="Q3005" s="48"/>
      <c r="R3005" s="48"/>
      <c r="S3005" s="48"/>
      <c r="T3005" s="48"/>
      <c r="U3005" s="48"/>
      <c r="V3005" s="48"/>
      <c r="W3005" s="48"/>
      <c r="X3005" s="48"/>
      <c r="Y3005" s="48"/>
      <c r="Z3005" s="48"/>
      <c r="AA3005" s="48"/>
      <c r="AB3005" s="48"/>
      <c r="AC3005" s="48"/>
    </row>
    <row r="3006" spans="1:29">
      <c r="A3006" s="48"/>
      <c r="B3006" s="48"/>
      <c r="C3006" s="48"/>
      <c r="D3006" s="48"/>
      <c r="E3006" s="48"/>
      <c r="F3006" s="48"/>
      <c r="G3006" s="48"/>
      <c r="H3006" s="48"/>
      <c r="I3006" s="48"/>
      <c r="J3006" s="48"/>
      <c r="K3006" s="48"/>
      <c r="L3006" s="48"/>
      <c r="M3006" s="48"/>
      <c r="N3006" s="48"/>
      <c r="O3006" s="48"/>
      <c r="P3006" s="48"/>
      <c r="Q3006" s="48"/>
      <c r="R3006" s="48"/>
      <c r="S3006" s="48"/>
      <c r="T3006" s="48"/>
      <c r="U3006" s="48"/>
      <c r="V3006" s="48"/>
      <c r="W3006" s="48"/>
      <c r="X3006" s="48"/>
      <c r="Y3006" s="48"/>
      <c r="Z3006" s="48"/>
      <c r="AA3006" s="48"/>
      <c r="AB3006" s="48"/>
      <c r="AC3006" s="48"/>
    </row>
    <row r="3007" spans="1:29">
      <c r="A3007" s="48"/>
      <c r="B3007" s="48"/>
      <c r="C3007" s="48"/>
      <c r="D3007" s="48"/>
      <c r="E3007" s="48"/>
      <c r="F3007" s="48"/>
      <c r="G3007" s="48"/>
      <c r="H3007" s="48"/>
      <c r="I3007" s="48"/>
      <c r="J3007" s="48"/>
      <c r="K3007" s="48"/>
      <c r="L3007" s="48"/>
      <c r="M3007" s="48"/>
      <c r="N3007" s="48"/>
      <c r="O3007" s="48"/>
      <c r="P3007" s="48"/>
      <c r="Q3007" s="48"/>
      <c r="R3007" s="48"/>
      <c r="S3007" s="48"/>
      <c r="T3007" s="48"/>
      <c r="U3007" s="48"/>
      <c r="V3007" s="48"/>
      <c r="W3007" s="48"/>
      <c r="X3007" s="48"/>
      <c r="Y3007" s="48"/>
      <c r="Z3007" s="48"/>
      <c r="AA3007" s="48"/>
      <c r="AB3007" s="48"/>
      <c r="AC3007" s="48"/>
    </row>
    <row r="3008" spans="1:29">
      <c r="A3008" s="48"/>
      <c r="B3008" s="48"/>
      <c r="C3008" s="48"/>
      <c r="D3008" s="48"/>
      <c r="E3008" s="48"/>
      <c r="F3008" s="48"/>
      <c r="G3008" s="48"/>
      <c r="H3008" s="48"/>
      <c r="I3008" s="48"/>
      <c r="J3008" s="48"/>
      <c r="K3008" s="48"/>
      <c r="L3008" s="48"/>
      <c r="M3008" s="48"/>
      <c r="N3008" s="48"/>
      <c r="O3008" s="48"/>
      <c r="P3008" s="48"/>
      <c r="Q3008" s="48"/>
      <c r="R3008" s="48"/>
      <c r="S3008" s="48"/>
      <c r="T3008" s="48"/>
      <c r="U3008" s="48"/>
      <c r="V3008" s="48"/>
      <c r="W3008" s="48"/>
      <c r="X3008" s="48"/>
      <c r="Y3008" s="48"/>
      <c r="Z3008" s="48"/>
      <c r="AA3008" s="48"/>
      <c r="AB3008" s="48"/>
      <c r="AC3008" s="48"/>
    </row>
    <row r="3009" spans="1:29">
      <c r="A3009" s="48"/>
      <c r="B3009" s="48"/>
      <c r="C3009" s="48"/>
      <c r="D3009" s="48"/>
      <c r="E3009" s="48"/>
      <c r="F3009" s="48"/>
      <c r="G3009" s="48"/>
      <c r="H3009" s="48"/>
      <c r="I3009" s="48"/>
      <c r="J3009" s="48"/>
      <c r="K3009" s="48"/>
      <c r="L3009" s="48"/>
      <c r="M3009" s="48"/>
      <c r="N3009" s="48"/>
      <c r="O3009" s="48"/>
      <c r="P3009" s="48"/>
      <c r="Q3009" s="48"/>
      <c r="R3009" s="48"/>
      <c r="S3009" s="48"/>
      <c r="T3009" s="48"/>
      <c r="U3009" s="48"/>
      <c r="V3009" s="48"/>
      <c r="W3009" s="48"/>
      <c r="X3009" s="48"/>
      <c r="Y3009" s="48"/>
      <c r="Z3009" s="48"/>
      <c r="AA3009" s="48"/>
      <c r="AB3009" s="48"/>
      <c r="AC3009" s="48"/>
    </row>
    <row r="3010" spans="1:29">
      <c r="A3010" s="48"/>
      <c r="B3010" s="48"/>
      <c r="C3010" s="48"/>
      <c r="D3010" s="48"/>
      <c r="E3010" s="48"/>
      <c r="F3010" s="48"/>
      <c r="G3010" s="48"/>
      <c r="H3010" s="48"/>
      <c r="I3010" s="48"/>
      <c r="J3010" s="48"/>
      <c r="K3010" s="48"/>
      <c r="L3010" s="48"/>
      <c r="M3010" s="48"/>
      <c r="N3010" s="48"/>
      <c r="O3010" s="48"/>
      <c r="P3010" s="48"/>
      <c r="Q3010" s="48"/>
      <c r="R3010" s="48"/>
      <c r="S3010" s="48"/>
      <c r="T3010" s="48"/>
      <c r="U3010" s="48"/>
      <c r="V3010" s="48"/>
      <c r="W3010" s="48"/>
      <c r="X3010" s="48"/>
      <c r="Y3010" s="48"/>
      <c r="Z3010" s="48"/>
      <c r="AA3010" s="48"/>
      <c r="AB3010" s="48"/>
      <c r="AC3010" s="48"/>
    </row>
    <row r="3011" spans="1:29">
      <c r="A3011" s="48"/>
      <c r="B3011" s="48"/>
      <c r="C3011" s="48"/>
      <c r="D3011" s="48"/>
      <c r="E3011" s="48"/>
      <c r="F3011" s="48"/>
      <c r="G3011" s="48"/>
      <c r="H3011" s="48"/>
      <c r="I3011" s="48"/>
      <c r="J3011" s="48"/>
      <c r="K3011" s="48"/>
      <c r="L3011" s="48"/>
      <c r="M3011" s="48"/>
      <c r="N3011" s="48"/>
      <c r="O3011" s="48"/>
      <c r="P3011" s="48"/>
      <c r="Q3011" s="48"/>
      <c r="R3011" s="48"/>
      <c r="S3011" s="48"/>
      <c r="T3011" s="48"/>
      <c r="U3011" s="48"/>
      <c r="V3011" s="48"/>
      <c r="W3011" s="48"/>
      <c r="X3011" s="48"/>
      <c r="Y3011" s="48"/>
      <c r="Z3011" s="48"/>
      <c r="AA3011" s="48"/>
      <c r="AB3011" s="48"/>
      <c r="AC3011" s="48"/>
    </row>
    <row r="3012" spans="1:29">
      <c r="A3012" s="48"/>
      <c r="B3012" s="48"/>
      <c r="C3012" s="48"/>
      <c r="D3012" s="48"/>
      <c r="E3012" s="48"/>
      <c r="F3012" s="48"/>
      <c r="G3012" s="48"/>
      <c r="H3012" s="48"/>
      <c r="I3012" s="48"/>
      <c r="J3012" s="48"/>
      <c r="K3012" s="48"/>
      <c r="L3012" s="48"/>
      <c r="M3012" s="48"/>
      <c r="N3012" s="48"/>
      <c r="O3012" s="48"/>
      <c r="P3012" s="48"/>
      <c r="Q3012" s="48"/>
      <c r="R3012" s="48"/>
      <c r="S3012" s="48"/>
      <c r="T3012" s="48"/>
      <c r="U3012" s="48"/>
      <c r="V3012" s="48"/>
      <c r="W3012" s="48"/>
      <c r="X3012" s="48"/>
      <c r="Y3012" s="48"/>
      <c r="Z3012" s="48"/>
      <c r="AA3012" s="48"/>
      <c r="AB3012" s="48"/>
      <c r="AC3012" s="48"/>
    </row>
    <row r="3013" spans="1:29">
      <c r="A3013" s="48"/>
      <c r="B3013" s="48"/>
      <c r="C3013" s="48"/>
      <c r="D3013" s="48"/>
      <c r="E3013" s="48"/>
      <c r="F3013" s="48"/>
      <c r="G3013" s="48"/>
      <c r="H3013" s="48"/>
      <c r="I3013" s="48"/>
      <c r="J3013" s="48"/>
      <c r="K3013" s="48"/>
      <c r="L3013" s="48"/>
      <c r="M3013" s="48"/>
      <c r="N3013" s="48"/>
      <c r="O3013" s="48"/>
      <c r="P3013" s="48"/>
      <c r="Q3013" s="48"/>
      <c r="R3013" s="48"/>
      <c r="S3013" s="48"/>
      <c r="T3013" s="48"/>
      <c r="U3013" s="48"/>
      <c r="V3013" s="48"/>
      <c r="W3013" s="48"/>
      <c r="X3013" s="48"/>
      <c r="Y3013" s="48"/>
      <c r="Z3013" s="48"/>
      <c r="AA3013" s="48"/>
      <c r="AB3013" s="48"/>
      <c r="AC3013" s="48"/>
    </row>
    <row r="3014" spans="1:29">
      <c r="A3014" s="48"/>
      <c r="B3014" s="48"/>
      <c r="C3014" s="48"/>
      <c r="D3014" s="48"/>
      <c r="E3014" s="48"/>
      <c r="F3014" s="48"/>
      <c r="G3014" s="48"/>
      <c r="H3014" s="48"/>
      <c r="I3014" s="48"/>
      <c r="J3014" s="48"/>
      <c r="K3014" s="48"/>
      <c r="L3014" s="48"/>
      <c r="M3014" s="48"/>
      <c r="N3014" s="48"/>
      <c r="O3014" s="48"/>
      <c r="P3014" s="48"/>
      <c r="Q3014" s="48"/>
      <c r="R3014" s="48"/>
      <c r="S3014" s="48"/>
      <c r="T3014" s="48"/>
      <c r="U3014" s="48"/>
      <c r="V3014" s="48"/>
      <c r="W3014" s="48"/>
      <c r="X3014" s="48"/>
      <c r="Y3014" s="48"/>
      <c r="Z3014" s="48"/>
      <c r="AA3014" s="48"/>
      <c r="AB3014" s="48"/>
      <c r="AC3014" s="48"/>
    </row>
    <row r="3015" spans="1:29">
      <c r="A3015" s="48"/>
      <c r="B3015" s="48"/>
      <c r="C3015" s="48"/>
      <c r="D3015" s="48"/>
      <c r="E3015" s="48"/>
      <c r="F3015" s="48"/>
      <c r="G3015" s="48"/>
      <c r="H3015" s="48"/>
      <c r="I3015" s="48"/>
      <c r="J3015" s="48"/>
      <c r="K3015" s="48"/>
      <c r="L3015" s="48"/>
      <c r="M3015" s="48"/>
      <c r="N3015" s="48"/>
      <c r="O3015" s="48"/>
      <c r="P3015" s="48"/>
      <c r="Q3015" s="48"/>
      <c r="R3015" s="48"/>
      <c r="S3015" s="48"/>
      <c r="T3015" s="48"/>
      <c r="U3015" s="48"/>
      <c r="V3015" s="48"/>
      <c r="W3015" s="48"/>
      <c r="X3015" s="48"/>
      <c r="Y3015" s="48"/>
      <c r="Z3015" s="48"/>
      <c r="AA3015" s="48"/>
      <c r="AB3015" s="48"/>
      <c r="AC3015" s="48"/>
    </row>
    <row r="3016" spans="1:29">
      <c r="A3016" s="48"/>
      <c r="B3016" s="48"/>
      <c r="C3016" s="48"/>
      <c r="D3016" s="48"/>
      <c r="E3016" s="48"/>
      <c r="F3016" s="48"/>
      <c r="G3016" s="48"/>
      <c r="H3016" s="48"/>
      <c r="I3016" s="48"/>
      <c r="J3016" s="48"/>
      <c r="K3016" s="48"/>
      <c r="L3016" s="48"/>
      <c r="M3016" s="48"/>
      <c r="N3016" s="48"/>
      <c r="O3016" s="48"/>
      <c r="P3016" s="48"/>
      <c r="Q3016" s="48"/>
      <c r="R3016" s="48"/>
      <c r="S3016" s="48"/>
      <c r="T3016" s="48"/>
      <c r="U3016" s="48"/>
      <c r="V3016" s="48"/>
      <c r="W3016" s="48"/>
      <c r="X3016" s="48"/>
      <c r="Y3016" s="48"/>
      <c r="Z3016" s="48"/>
      <c r="AA3016" s="48"/>
      <c r="AB3016" s="48"/>
      <c r="AC3016" s="48"/>
    </row>
    <row r="3017" spans="1:29">
      <c r="A3017" s="48"/>
      <c r="B3017" s="48"/>
      <c r="C3017" s="48"/>
      <c r="D3017" s="48"/>
      <c r="E3017" s="48"/>
      <c r="F3017" s="48"/>
      <c r="G3017" s="48"/>
      <c r="H3017" s="48"/>
      <c r="I3017" s="48"/>
      <c r="J3017" s="48"/>
      <c r="K3017" s="48"/>
      <c r="L3017" s="48"/>
      <c r="M3017" s="48"/>
      <c r="N3017" s="48"/>
      <c r="O3017" s="48"/>
      <c r="P3017" s="48"/>
      <c r="Q3017" s="48"/>
      <c r="R3017" s="48"/>
      <c r="S3017" s="48"/>
      <c r="T3017" s="48"/>
      <c r="U3017" s="48"/>
      <c r="V3017" s="48"/>
      <c r="W3017" s="48"/>
      <c r="X3017" s="48"/>
      <c r="Y3017" s="48"/>
      <c r="Z3017" s="48"/>
      <c r="AA3017" s="48"/>
      <c r="AB3017" s="48"/>
      <c r="AC3017" s="48"/>
    </row>
    <row r="3018" spans="1:29">
      <c r="A3018" s="48"/>
      <c r="B3018" s="48"/>
      <c r="C3018" s="48"/>
      <c r="D3018" s="48"/>
      <c r="E3018" s="48"/>
      <c r="F3018" s="48"/>
      <c r="G3018" s="48"/>
      <c r="H3018" s="48"/>
      <c r="I3018" s="48"/>
      <c r="J3018" s="48"/>
      <c r="K3018" s="48"/>
      <c r="L3018" s="48"/>
      <c r="M3018" s="48"/>
      <c r="N3018" s="48"/>
      <c r="O3018" s="48"/>
      <c r="P3018" s="48"/>
      <c r="Q3018" s="48"/>
      <c r="R3018" s="48"/>
      <c r="S3018" s="48"/>
      <c r="T3018" s="48"/>
      <c r="U3018" s="48"/>
      <c r="V3018" s="48"/>
      <c r="W3018" s="48"/>
      <c r="X3018" s="48"/>
      <c r="Y3018" s="48"/>
      <c r="Z3018" s="48"/>
      <c r="AA3018" s="48"/>
      <c r="AB3018" s="48"/>
      <c r="AC3018" s="48"/>
    </row>
    <row r="3019" spans="1:29">
      <c r="A3019" s="48"/>
      <c r="B3019" s="48"/>
      <c r="C3019" s="48"/>
      <c r="D3019" s="48"/>
      <c r="E3019" s="48"/>
      <c r="F3019" s="48"/>
      <c r="G3019" s="48"/>
      <c r="H3019" s="48"/>
      <c r="I3019" s="48"/>
      <c r="J3019" s="48"/>
      <c r="K3019" s="48"/>
      <c r="L3019" s="48"/>
      <c r="M3019" s="48"/>
      <c r="N3019" s="48"/>
      <c r="O3019" s="48"/>
      <c r="P3019" s="48"/>
      <c r="Q3019" s="48"/>
      <c r="R3019" s="48"/>
      <c r="S3019" s="48"/>
      <c r="T3019" s="48"/>
      <c r="U3019" s="48"/>
      <c r="V3019" s="48"/>
      <c r="W3019" s="48"/>
      <c r="X3019" s="48"/>
      <c r="Y3019" s="48"/>
      <c r="Z3019" s="48"/>
      <c r="AA3019" s="48"/>
      <c r="AB3019" s="48"/>
      <c r="AC3019" s="48"/>
    </row>
    <row r="3020" spans="1:29">
      <c r="A3020" s="48"/>
      <c r="B3020" s="48"/>
      <c r="C3020" s="48"/>
      <c r="D3020" s="48"/>
      <c r="E3020" s="48"/>
      <c r="F3020" s="48"/>
      <c r="G3020" s="48"/>
      <c r="H3020" s="48"/>
      <c r="I3020" s="48"/>
      <c r="J3020" s="48"/>
      <c r="K3020" s="48"/>
      <c r="L3020" s="48"/>
      <c r="M3020" s="48"/>
      <c r="N3020" s="48"/>
      <c r="O3020" s="48"/>
      <c r="P3020" s="48"/>
      <c r="Q3020" s="48"/>
      <c r="R3020" s="48"/>
      <c r="S3020" s="48"/>
      <c r="T3020" s="48"/>
      <c r="U3020" s="48"/>
      <c r="V3020" s="48"/>
      <c r="W3020" s="48"/>
      <c r="X3020" s="48"/>
      <c r="Y3020" s="48"/>
      <c r="Z3020" s="48"/>
      <c r="AA3020" s="48"/>
      <c r="AB3020" s="48"/>
      <c r="AC3020" s="48"/>
    </row>
    <row r="3021" spans="1:29">
      <c r="A3021" s="48"/>
      <c r="B3021" s="48"/>
      <c r="C3021" s="48"/>
      <c r="D3021" s="48"/>
      <c r="E3021" s="48"/>
      <c r="F3021" s="48"/>
      <c r="G3021" s="48"/>
      <c r="H3021" s="48"/>
      <c r="I3021" s="48"/>
      <c r="J3021" s="48"/>
      <c r="K3021" s="48"/>
      <c r="L3021" s="48"/>
      <c r="M3021" s="48"/>
      <c r="N3021" s="48"/>
      <c r="O3021" s="48"/>
      <c r="P3021" s="48"/>
      <c r="Q3021" s="48"/>
      <c r="R3021" s="48"/>
      <c r="S3021" s="48"/>
      <c r="T3021" s="48"/>
      <c r="U3021" s="48"/>
      <c r="V3021" s="48"/>
      <c r="W3021" s="48"/>
      <c r="X3021" s="48"/>
      <c r="Y3021" s="48"/>
      <c r="Z3021" s="48"/>
      <c r="AA3021" s="48"/>
      <c r="AB3021" s="48"/>
      <c r="AC3021" s="48"/>
    </row>
    <row r="3022" spans="1:29">
      <c r="A3022" s="48"/>
      <c r="B3022" s="48"/>
      <c r="C3022" s="48"/>
      <c r="D3022" s="48"/>
      <c r="E3022" s="48"/>
      <c r="F3022" s="48"/>
      <c r="G3022" s="48"/>
      <c r="H3022" s="48"/>
      <c r="I3022" s="48"/>
      <c r="J3022" s="48"/>
      <c r="K3022" s="48"/>
      <c r="L3022" s="48"/>
      <c r="M3022" s="48"/>
      <c r="N3022" s="48"/>
      <c r="O3022" s="48"/>
      <c r="P3022" s="48"/>
      <c r="Q3022" s="48"/>
      <c r="R3022" s="48"/>
      <c r="S3022" s="48"/>
      <c r="T3022" s="48"/>
      <c r="U3022" s="48"/>
      <c r="V3022" s="48"/>
      <c r="W3022" s="48"/>
      <c r="X3022" s="48"/>
      <c r="Y3022" s="48"/>
      <c r="Z3022" s="48"/>
      <c r="AA3022" s="48"/>
      <c r="AB3022" s="48"/>
      <c r="AC3022" s="48"/>
    </row>
    <row r="3023" spans="1:29">
      <c r="A3023" s="48"/>
      <c r="B3023" s="48"/>
      <c r="C3023" s="48"/>
      <c r="D3023" s="48"/>
      <c r="E3023" s="48"/>
      <c r="F3023" s="48"/>
      <c r="G3023" s="48"/>
      <c r="H3023" s="48"/>
      <c r="I3023" s="48"/>
      <c r="J3023" s="48"/>
      <c r="K3023" s="48"/>
      <c r="L3023" s="48"/>
      <c r="M3023" s="48"/>
      <c r="N3023" s="48"/>
      <c r="O3023" s="48"/>
      <c r="P3023" s="48"/>
      <c r="Q3023" s="48"/>
      <c r="R3023" s="48"/>
      <c r="S3023" s="48"/>
      <c r="T3023" s="48"/>
      <c r="U3023" s="48"/>
      <c r="V3023" s="48"/>
      <c r="W3023" s="48"/>
      <c r="X3023" s="48"/>
      <c r="Y3023" s="48"/>
      <c r="Z3023" s="48"/>
      <c r="AA3023" s="48"/>
      <c r="AB3023" s="48"/>
      <c r="AC3023" s="48"/>
    </row>
    <row r="3024" spans="1:29">
      <c r="A3024" s="48"/>
      <c r="B3024" s="48"/>
      <c r="C3024" s="48"/>
      <c r="D3024" s="48"/>
      <c r="E3024" s="48"/>
      <c r="F3024" s="48"/>
      <c r="G3024" s="48"/>
      <c r="H3024" s="48"/>
      <c r="I3024" s="48"/>
      <c r="J3024" s="48"/>
      <c r="K3024" s="48"/>
      <c r="L3024" s="48"/>
      <c r="M3024" s="48"/>
      <c r="N3024" s="48"/>
      <c r="O3024" s="48"/>
      <c r="P3024" s="48"/>
      <c r="Q3024" s="48"/>
      <c r="R3024" s="48"/>
      <c r="S3024" s="48"/>
      <c r="T3024" s="48"/>
      <c r="U3024" s="48"/>
      <c r="V3024" s="48"/>
      <c r="W3024" s="48"/>
      <c r="X3024" s="48"/>
      <c r="Y3024" s="48"/>
      <c r="Z3024" s="48"/>
      <c r="AA3024" s="48"/>
      <c r="AB3024" s="48"/>
      <c r="AC3024" s="48"/>
    </row>
    <row r="3025" spans="1:29">
      <c r="A3025" s="48"/>
      <c r="B3025" s="48"/>
      <c r="C3025" s="48"/>
      <c r="D3025" s="48"/>
      <c r="E3025" s="48"/>
      <c r="F3025" s="48"/>
      <c r="G3025" s="48"/>
      <c r="H3025" s="48"/>
      <c r="I3025" s="48"/>
      <c r="J3025" s="48"/>
      <c r="K3025" s="48"/>
      <c r="L3025" s="48"/>
      <c r="M3025" s="48"/>
      <c r="N3025" s="48"/>
      <c r="O3025" s="48"/>
      <c r="P3025" s="48"/>
      <c r="Q3025" s="48"/>
      <c r="R3025" s="48"/>
      <c r="S3025" s="48"/>
      <c r="T3025" s="48"/>
      <c r="U3025" s="48"/>
      <c r="V3025" s="48"/>
      <c r="W3025" s="48"/>
      <c r="X3025" s="48"/>
      <c r="Y3025" s="48"/>
      <c r="Z3025" s="48"/>
      <c r="AA3025" s="48"/>
      <c r="AB3025" s="48"/>
      <c r="AC3025" s="48"/>
    </row>
    <row r="3026" spans="1:29">
      <c r="A3026" s="48"/>
      <c r="B3026" s="48"/>
      <c r="C3026" s="48"/>
      <c r="D3026" s="48"/>
      <c r="E3026" s="48"/>
      <c r="F3026" s="48"/>
      <c r="G3026" s="48"/>
      <c r="H3026" s="48"/>
      <c r="I3026" s="48"/>
      <c r="J3026" s="48"/>
      <c r="K3026" s="48"/>
      <c r="L3026" s="48"/>
      <c r="M3026" s="48"/>
      <c r="N3026" s="48"/>
      <c r="O3026" s="48"/>
      <c r="P3026" s="48"/>
      <c r="Q3026" s="48"/>
      <c r="R3026" s="48"/>
      <c r="S3026" s="48"/>
      <c r="T3026" s="48"/>
      <c r="U3026" s="48"/>
      <c r="V3026" s="48"/>
      <c r="W3026" s="48"/>
      <c r="X3026" s="48"/>
      <c r="Y3026" s="48"/>
      <c r="Z3026" s="48"/>
      <c r="AA3026" s="48"/>
      <c r="AB3026" s="48"/>
      <c r="AC3026" s="48"/>
    </row>
    <row r="3027" spans="1:29">
      <c r="A3027" s="48"/>
      <c r="B3027" s="48"/>
      <c r="C3027" s="48"/>
      <c r="D3027" s="48"/>
      <c r="E3027" s="48"/>
      <c r="F3027" s="48"/>
      <c r="G3027" s="48"/>
      <c r="H3027" s="48"/>
      <c r="I3027" s="48"/>
      <c r="J3027" s="48"/>
      <c r="K3027" s="48"/>
      <c r="L3027" s="48"/>
      <c r="M3027" s="48"/>
      <c r="N3027" s="48"/>
      <c r="O3027" s="48"/>
      <c r="P3027" s="48"/>
      <c r="Q3027" s="48"/>
      <c r="R3027" s="48"/>
      <c r="S3027" s="48"/>
      <c r="T3027" s="48"/>
      <c r="U3027" s="48"/>
      <c r="V3027" s="48"/>
      <c r="W3027" s="48"/>
      <c r="X3027" s="48"/>
      <c r="Y3027" s="48"/>
      <c r="Z3027" s="48"/>
      <c r="AA3027" s="48"/>
      <c r="AB3027" s="48"/>
      <c r="AC3027" s="48"/>
    </row>
    <row r="3028" spans="1:29">
      <c r="A3028" s="48"/>
      <c r="B3028" s="48"/>
      <c r="C3028" s="48"/>
      <c r="D3028" s="48"/>
      <c r="E3028" s="48"/>
      <c r="F3028" s="48"/>
      <c r="G3028" s="48"/>
      <c r="H3028" s="48"/>
      <c r="I3028" s="48"/>
      <c r="J3028" s="48"/>
      <c r="K3028" s="48"/>
      <c r="L3028" s="48"/>
      <c r="M3028" s="48"/>
      <c r="N3028" s="48"/>
      <c r="O3028" s="48"/>
      <c r="P3028" s="48"/>
      <c r="Q3028" s="48"/>
      <c r="R3028" s="48"/>
      <c r="S3028" s="48"/>
      <c r="T3028" s="48"/>
      <c r="U3028" s="48"/>
      <c r="V3028" s="48"/>
      <c r="W3028" s="48"/>
      <c r="X3028" s="48"/>
      <c r="Y3028" s="48"/>
      <c r="Z3028" s="48"/>
      <c r="AA3028" s="48"/>
      <c r="AB3028" s="48"/>
      <c r="AC3028" s="48"/>
    </row>
    <row r="3029" spans="1:29">
      <c r="A3029" s="48"/>
      <c r="B3029" s="48"/>
      <c r="C3029" s="48"/>
      <c r="D3029" s="48"/>
      <c r="E3029" s="48"/>
      <c r="F3029" s="48"/>
      <c r="G3029" s="48"/>
      <c r="H3029" s="48"/>
      <c r="I3029" s="48"/>
      <c r="J3029" s="48"/>
      <c r="K3029" s="48"/>
      <c r="L3029" s="48"/>
      <c r="M3029" s="48"/>
      <c r="N3029" s="48"/>
      <c r="O3029" s="48"/>
      <c r="P3029" s="48"/>
      <c r="Q3029" s="48"/>
      <c r="R3029" s="48"/>
      <c r="S3029" s="48"/>
      <c r="T3029" s="48"/>
      <c r="U3029" s="48"/>
      <c r="V3029" s="48"/>
      <c r="W3029" s="48"/>
      <c r="X3029" s="48"/>
      <c r="Y3029" s="48"/>
      <c r="Z3029" s="48"/>
      <c r="AA3029" s="48"/>
      <c r="AB3029" s="48"/>
      <c r="AC3029" s="48"/>
    </row>
    <row r="3030" spans="1:29">
      <c r="A3030" s="48"/>
      <c r="B3030" s="48"/>
      <c r="C3030" s="48"/>
      <c r="D3030" s="48"/>
      <c r="E3030" s="48"/>
      <c r="F3030" s="48"/>
      <c r="G3030" s="48"/>
      <c r="H3030" s="48"/>
      <c r="I3030" s="48"/>
      <c r="J3030" s="48"/>
      <c r="K3030" s="48"/>
      <c r="L3030" s="48"/>
      <c r="M3030" s="48"/>
      <c r="N3030" s="48"/>
      <c r="O3030" s="48"/>
      <c r="P3030" s="48"/>
      <c r="Q3030" s="48"/>
      <c r="R3030" s="48"/>
      <c r="S3030" s="48"/>
      <c r="T3030" s="48"/>
      <c r="U3030" s="48"/>
      <c r="V3030" s="48"/>
      <c r="W3030" s="48"/>
      <c r="X3030" s="48"/>
      <c r="Y3030" s="48"/>
      <c r="Z3030" s="48"/>
      <c r="AA3030" s="48"/>
      <c r="AB3030" s="48"/>
      <c r="AC3030" s="48"/>
    </row>
    <row r="3031" spans="1:29">
      <c r="A3031" s="48"/>
      <c r="B3031" s="48"/>
      <c r="C3031" s="48"/>
      <c r="D3031" s="48"/>
      <c r="E3031" s="48"/>
      <c r="F3031" s="48"/>
      <c r="G3031" s="48"/>
      <c r="H3031" s="48"/>
      <c r="I3031" s="48"/>
      <c r="J3031" s="48"/>
      <c r="K3031" s="48"/>
      <c r="L3031" s="48"/>
      <c r="M3031" s="48"/>
      <c r="N3031" s="48"/>
      <c r="O3031" s="48"/>
      <c r="P3031" s="48"/>
      <c r="Q3031" s="48"/>
      <c r="R3031" s="48"/>
      <c r="S3031" s="48"/>
      <c r="T3031" s="48"/>
      <c r="U3031" s="48"/>
      <c r="V3031" s="48"/>
      <c r="W3031" s="48"/>
      <c r="X3031" s="48"/>
      <c r="Y3031" s="48"/>
      <c r="Z3031" s="48"/>
      <c r="AA3031" s="48"/>
      <c r="AB3031" s="48"/>
      <c r="AC3031" s="48"/>
    </row>
    <row r="3032" spans="1:29">
      <c r="A3032" s="48"/>
      <c r="B3032" s="48"/>
      <c r="C3032" s="48"/>
      <c r="D3032" s="48"/>
      <c r="E3032" s="48"/>
      <c r="F3032" s="48"/>
      <c r="G3032" s="48"/>
      <c r="H3032" s="48"/>
      <c r="I3032" s="48"/>
      <c r="J3032" s="48"/>
      <c r="K3032" s="48"/>
      <c r="L3032" s="48"/>
      <c r="M3032" s="48"/>
      <c r="N3032" s="48"/>
      <c r="O3032" s="48"/>
      <c r="P3032" s="48"/>
      <c r="Q3032" s="48"/>
      <c r="R3032" s="48"/>
      <c r="S3032" s="48"/>
      <c r="T3032" s="48"/>
      <c r="U3032" s="48"/>
      <c r="V3032" s="48"/>
      <c r="W3032" s="48"/>
      <c r="X3032" s="48"/>
      <c r="Y3032" s="48"/>
      <c r="Z3032" s="48"/>
      <c r="AA3032" s="48"/>
      <c r="AB3032" s="48"/>
      <c r="AC3032" s="48"/>
    </row>
    <row r="3033" spans="1:29">
      <c r="A3033" s="48"/>
      <c r="B3033" s="48"/>
      <c r="C3033" s="48"/>
      <c r="D3033" s="48"/>
      <c r="E3033" s="48"/>
      <c r="F3033" s="48"/>
      <c r="G3033" s="48"/>
      <c r="H3033" s="48"/>
      <c r="I3033" s="48"/>
      <c r="J3033" s="48"/>
      <c r="K3033" s="48"/>
      <c r="L3033" s="48"/>
      <c r="M3033" s="48"/>
      <c r="N3033" s="48"/>
      <c r="O3033" s="48"/>
      <c r="P3033" s="48"/>
      <c r="Q3033" s="48"/>
      <c r="R3033" s="48"/>
      <c r="S3033" s="48"/>
      <c r="T3033" s="48"/>
      <c r="U3033" s="48"/>
      <c r="V3033" s="48"/>
      <c r="W3033" s="48"/>
      <c r="X3033" s="48"/>
      <c r="Y3033" s="48"/>
      <c r="Z3033" s="48"/>
      <c r="AA3033" s="48"/>
      <c r="AB3033" s="48"/>
      <c r="AC3033" s="48"/>
    </row>
    <row r="3034" spans="1:29">
      <c r="A3034" s="48"/>
      <c r="B3034" s="48"/>
      <c r="C3034" s="48"/>
      <c r="D3034" s="48"/>
      <c r="E3034" s="48"/>
      <c r="F3034" s="48"/>
      <c r="G3034" s="48"/>
      <c r="H3034" s="48"/>
      <c r="I3034" s="48"/>
      <c r="J3034" s="48"/>
      <c r="K3034" s="48"/>
      <c r="L3034" s="48"/>
      <c r="M3034" s="48"/>
      <c r="N3034" s="48"/>
      <c r="O3034" s="48"/>
      <c r="P3034" s="48"/>
      <c r="Q3034" s="48"/>
      <c r="R3034" s="48"/>
      <c r="S3034" s="48"/>
      <c r="T3034" s="48"/>
      <c r="U3034" s="48"/>
      <c r="V3034" s="48"/>
      <c r="W3034" s="48"/>
      <c r="X3034" s="48"/>
      <c r="Y3034" s="48"/>
      <c r="Z3034" s="48"/>
      <c r="AA3034" s="48"/>
      <c r="AB3034" s="48"/>
      <c r="AC3034" s="48"/>
    </row>
    <row r="3035" spans="1:29">
      <c r="A3035" s="48"/>
      <c r="B3035" s="48"/>
      <c r="C3035" s="48"/>
      <c r="D3035" s="48"/>
      <c r="E3035" s="48"/>
      <c r="F3035" s="48"/>
      <c r="G3035" s="48"/>
      <c r="H3035" s="48"/>
      <c r="I3035" s="48"/>
      <c r="J3035" s="48"/>
      <c r="K3035" s="48"/>
      <c r="L3035" s="48"/>
      <c r="M3035" s="48"/>
      <c r="N3035" s="48"/>
      <c r="O3035" s="48"/>
      <c r="P3035" s="48"/>
      <c r="Q3035" s="48"/>
      <c r="R3035" s="48"/>
      <c r="S3035" s="48"/>
      <c r="T3035" s="48"/>
      <c r="U3035" s="48"/>
      <c r="V3035" s="48"/>
      <c r="W3035" s="48"/>
      <c r="X3035" s="48"/>
      <c r="Y3035" s="48"/>
      <c r="Z3035" s="48"/>
      <c r="AA3035" s="48"/>
      <c r="AB3035" s="48"/>
      <c r="AC3035" s="48"/>
    </row>
    <row r="3036" spans="1:29">
      <c r="A3036" s="48"/>
      <c r="B3036" s="48"/>
      <c r="C3036" s="48"/>
      <c r="D3036" s="48"/>
      <c r="E3036" s="48"/>
      <c r="F3036" s="48"/>
      <c r="G3036" s="48"/>
      <c r="H3036" s="48"/>
      <c r="I3036" s="48"/>
      <c r="J3036" s="48"/>
      <c r="K3036" s="48"/>
      <c r="L3036" s="48"/>
      <c r="M3036" s="48"/>
      <c r="N3036" s="48"/>
      <c r="O3036" s="48"/>
      <c r="P3036" s="48"/>
      <c r="Q3036" s="48"/>
      <c r="R3036" s="48"/>
      <c r="S3036" s="48"/>
      <c r="T3036" s="48"/>
      <c r="U3036" s="48"/>
      <c r="V3036" s="48"/>
      <c r="W3036" s="48"/>
      <c r="X3036" s="48"/>
      <c r="Y3036" s="48"/>
      <c r="Z3036" s="48"/>
      <c r="AA3036" s="48"/>
      <c r="AB3036" s="48"/>
      <c r="AC3036" s="48"/>
    </row>
    <row r="3037" spans="1:29">
      <c r="A3037" s="48"/>
      <c r="B3037" s="48"/>
      <c r="C3037" s="48"/>
      <c r="D3037" s="48"/>
      <c r="E3037" s="48"/>
      <c r="F3037" s="48"/>
      <c r="G3037" s="48"/>
      <c r="H3037" s="48"/>
      <c r="I3037" s="48"/>
      <c r="J3037" s="48"/>
      <c r="K3037" s="48"/>
      <c r="L3037" s="48"/>
      <c r="M3037" s="48"/>
      <c r="N3037" s="48"/>
      <c r="O3037" s="48"/>
      <c r="P3037" s="48"/>
      <c r="Q3037" s="48"/>
      <c r="R3037" s="48"/>
      <c r="S3037" s="48"/>
      <c r="T3037" s="48"/>
      <c r="U3037" s="48"/>
      <c r="V3037" s="48"/>
      <c r="W3037" s="48"/>
      <c r="X3037" s="48"/>
      <c r="Y3037" s="48"/>
      <c r="Z3037" s="48"/>
      <c r="AA3037" s="48"/>
      <c r="AB3037" s="48"/>
      <c r="AC3037" s="48"/>
    </row>
    <row r="3038" spans="1:29">
      <c r="A3038" s="48"/>
      <c r="B3038" s="48"/>
      <c r="C3038" s="48"/>
      <c r="D3038" s="48"/>
      <c r="E3038" s="48"/>
      <c r="F3038" s="48"/>
      <c r="G3038" s="48"/>
      <c r="H3038" s="48"/>
      <c r="I3038" s="48"/>
      <c r="J3038" s="48"/>
      <c r="K3038" s="48"/>
      <c r="L3038" s="48"/>
      <c r="M3038" s="48"/>
      <c r="N3038" s="48"/>
      <c r="O3038" s="48"/>
      <c r="P3038" s="48"/>
      <c r="Q3038" s="48"/>
      <c r="R3038" s="48"/>
      <c r="S3038" s="48"/>
      <c r="T3038" s="48"/>
      <c r="U3038" s="48"/>
      <c r="V3038" s="48"/>
      <c r="W3038" s="48"/>
      <c r="X3038" s="48"/>
      <c r="Y3038" s="48"/>
      <c r="Z3038" s="48"/>
      <c r="AA3038" s="48"/>
      <c r="AB3038" s="48"/>
      <c r="AC3038" s="48"/>
    </row>
    <row r="3039" spans="1:29">
      <c r="A3039" s="48"/>
      <c r="B3039" s="48"/>
      <c r="C3039" s="48"/>
      <c r="D3039" s="48"/>
      <c r="E3039" s="48"/>
      <c r="F3039" s="48"/>
      <c r="G3039" s="48"/>
      <c r="H3039" s="48"/>
      <c r="I3039" s="48"/>
      <c r="J3039" s="48"/>
      <c r="K3039" s="48"/>
      <c r="L3039" s="48"/>
      <c r="M3039" s="48"/>
      <c r="N3039" s="48"/>
      <c r="O3039" s="48"/>
      <c r="P3039" s="48"/>
      <c r="Q3039" s="48"/>
      <c r="R3039" s="48"/>
      <c r="S3039" s="48"/>
      <c r="T3039" s="48"/>
      <c r="U3039" s="48"/>
      <c r="V3039" s="48"/>
      <c r="W3039" s="48"/>
      <c r="X3039" s="48"/>
      <c r="Y3039" s="48"/>
      <c r="Z3039" s="48"/>
      <c r="AA3039" s="48"/>
      <c r="AB3039" s="48"/>
      <c r="AC3039" s="48"/>
    </row>
    <row r="3040" spans="1:29">
      <c r="A3040" s="48"/>
      <c r="B3040" s="48"/>
      <c r="C3040" s="48"/>
      <c r="D3040" s="48"/>
      <c r="E3040" s="48"/>
      <c r="F3040" s="48"/>
      <c r="G3040" s="48"/>
      <c r="H3040" s="48"/>
      <c r="I3040" s="48"/>
      <c r="J3040" s="48"/>
      <c r="K3040" s="48"/>
      <c r="L3040" s="48"/>
      <c r="M3040" s="48"/>
      <c r="N3040" s="48"/>
      <c r="O3040" s="48"/>
      <c r="P3040" s="48"/>
      <c r="Q3040" s="48"/>
      <c r="R3040" s="48"/>
      <c r="S3040" s="48"/>
      <c r="T3040" s="48"/>
      <c r="U3040" s="48"/>
      <c r="V3040" s="48"/>
      <c r="W3040" s="48"/>
      <c r="X3040" s="48"/>
      <c r="Y3040" s="48"/>
      <c r="Z3040" s="48"/>
      <c r="AA3040" s="48"/>
      <c r="AB3040" s="48"/>
      <c r="AC3040" s="48"/>
    </row>
    <row r="3041" spans="1:29">
      <c r="A3041" s="48"/>
      <c r="B3041" s="48"/>
      <c r="C3041" s="48"/>
      <c r="D3041" s="48"/>
      <c r="E3041" s="48"/>
      <c r="F3041" s="48"/>
      <c r="G3041" s="48"/>
      <c r="H3041" s="48"/>
      <c r="I3041" s="48"/>
      <c r="J3041" s="48"/>
      <c r="K3041" s="48"/>
      <c r="L3041" s="48"/>
      <c r="M3041" s="48"/>
      <c r="N3041" s="48"/>
      <c r="O3041" s="48"/>
      <c r="P3041" s="48"/>
      <c r="Q3041" s="48"/>
      <c r="R3041" s="48"/>
      <c r="S3041" s="48"/>
      <c r="T3041" s="48"/>
      <c r="U3041" s="48"/>
      <c r="V3041" s="48"/>
      <c r="W3041" s="48"/>
      <c r="X3041" s="48"/>
      <c r="Y3041" s="48"/>
      <c r="Z3041" s="48"/>
      <c r="AA3041" s="48"/>
      <c r="AB3041" s="48"/>
      <c r="AC3041" s="48"/>
    </row>
    <row r="3042" spans="1:29">
      <c r="A3042" s="48"/>
      <c r="B3042" s="48"/>
      <c r="C3042" s="48"/>
      <c r="D3042" s="48"/>
      <c r="E3042" s="48"/>
      <c r="F3042" s="48"/>
      <c r="G3042" s="48"/>
      <c r="H3042" s="48"/>
      <c r="I3042" s="48"/>
      <c r="J3042" s="48"/>
      <c r="K3042" s="48"/>
      <c r="L3042" s="48"/>
      <c r="M3042" s="48"/>
      <c r="N3042" s="48"/>
      <c r="O3042" s="48"/>
      <c r="P3042" s="48"/>
      <c r="Q3042" s="48"/>
      <c r="R3042" s="48"/>
      <c r="S3042" s="48"/>
      <c r="T3042" s="48"/>
      <c r="U3042" s="48"/>
      <c r="V3042" s="48"/>
      <c r="W3042" s="48"/>
      <c r="X3042" s="48"/>
      <c r="Y3042" s="48"/>
      <c r="Z3042" s="48"/>
      <c r="AA3042" s="48"/>
      <c r="AB3042" s="48"/>
      <c r="AC3042" s="48"/>
    </row>
    <row r="3043" spans="1:29">
      <c r="A3043" s="48"/>
      <c r="B3043" s="48"/>
      <c r="C3043" s="48"/>
      <c r="D3043" s="48"/>
      <c r="E3043" s="48"/>
      <c r="F3043" s="48"/>
      <c r="G3043" s="48"/>
      <c r="H3043" s="48"/>
      <c r="I3043" s="48"/>
      <c r="J3043" s="48"/>
      <c r="K3043" s="48"/>
      <c r="L3043" s="48"/>
      <c r="M3043" s="48"/>
      <c r="N3043" s="48"/>
      <c r="O3043" s="48"/>
      <c r="P3043" s="48"/>
      <c r="Q3043" s="48"/>
      <c r="R3043" s="48"/>
      <c r="S3043" s="48"/>
      <c r="T3043" s="48"/>
      <c r="U3043" s="48"/>
      <c r="V3043" s="48"/>
      <c r="W3043" s="48"/>
      <c r="X3043" s="48"/>
      <c r="Y3043" s="48"/>
      <c r="Z3043" s="48"/>
      <c r="AA3043" s="48"/>
      <c r="AB3043" s="48"/>
      <c r="AC3043" s="48"/>
    </row>
    <row r="3044" spans="1:29">
      <c r="A3044" s="48"/>
      <c r="B3044" s="48"/>
      <c r="C3044" s="48"/>
      <c r="D3044" s="48"/>
      <c r="E3044" s="48"/>
      <c r="F3044" s="48"/>
      <c r="G3044" s="48"/>
      <c r="H3044" s="48"/>
      <c r="I3044" s="48"/>
      <c r="J3044" s="48"/>
      <c r="K3044" s="48"/>
      <c r="L3044" s="48"/>
      <c r="M3044" s="48"/>
      <c r="N3044" s="48"/>
      <c r="O3044" s="48"/>
      <c r="P3044" s="48"/>
      <c r="Q3044" s="48"/>
      <c r="R3044" s="48"/>
      <c r="S3044" s="48"/>
      <c r="T3044" s="48"/>
      <c r="U3044" s="48"/>
      <c r="V3044" s="48"/>
      <c r="W3044" s="48"/>
      <c r="X3044" s="48"/>
      <c r="Y3044" s="48"/>
      <c r="Z3044" s="48"/>
      <c r="AA3044" s="48"/>
      <c r="AB3044" s="48"/>
      <c r="AC3044" s="48"/>
    </row>
    <row r="3045" spans="1:29">
      <c r="A3045" s="48"/>
      <c r="B3045" s="48"/>
      <c r="C3045" s="48"/>
      <c r="D3045" s="48"/>
      <c r="E3045" s="48"/>
      <c r="F3045" s="48"/>
      <c r="G3045" s="48"/>
      <c r="H3045" s="48"/>
      <c r="I3045" s="48"/>
      <c r="J3045" s="48"/>
      <c r="K3045" s="48"/>
      <c r="L3045" s="48"/>
      <c r="M3045" s="48"/>
      <c r="N3045" s="48"/>
      <c r="O3045" s="48"/>
      <c r="P3045" s="48"/>
      <c r="Q3045" s="48"/>
      <c r="R3045" s="48"/>
      <c r="S3045" s="48"/>
      <c r="T3045" s="48"/>
      <c r="U3045" s="48"/>
      <c r="V3045" s="48"/>
      <c r="W3045" s="48"/>
      <c r="X3045" s="48"/>
      <c r="Y3045" s="48"/>
      <c r="Z3045" s="48"/>
      <c r="AA3045" s="48"/>
      <c r="AB3045" s="48"/>
      <c r="AC3045" s="48"/>
    </row>
    <row r="3046" spans="1:29">
      <c r="A3046" s="48"/>
      <c r="B3046" s="48"/>
      <c r="C3046" s="48"/>
      <c r="D3046" s="48"/>
      <c r="E3046" s="48"/>
      <c r="F3046" s="48"/>
      <c r="G3046" s="48"/>
      <c r="H3046" s="48"/>
      <c r="I3046" s="48"/>
      <c r="J3046" s="48"/>
      <c r="K3046" s="48"/>
      <c r="L3046" s="48"/>
      <c r="M3046" s="48"/>
      <c r="N3046" s="48"/>
      <c r="O3046" s="48"/>
      <c r="P3046" s="48"/>
      <c r="Q3046" s="48"/>
      <c r="R3046" s="48"/>
      <c r="S3046" s="48"/>
      <c r="T3046" s="48"/>
      <c r="U3046" s="48"/>
      <c r="V3046" s="48"/>
      <c r="W3046" s="48"/>
      <c r="X3046" s="48"/>
      <c r="Y3046" s="48"/>
      <c r="Z3046" s="48"/>
      <c r="AA3046" s="48"/>
      <c r="AB3046" s="48"/>
      <c r="AC3046" s="48"/>
    </row>
    <row r="3047" spans="1:29">
      <c r="A3047" s="48"/>
      <c r="B3047" s="48"/>
      <c r="C3047" s="48"/>
      <c r="D3047" s="48"/>
      <c r="E3047" s="48"/>
      <c r="F3047" s="48"/>
      <c r="G3047" s="48"/>
      <c r="H3047" s="48"/>
      <c r="I3047" s="48"/>
      <c r="J3047" s="48"/>
      <c r="K3047" s="48"/>
      <c r="L3047" s="48"/>
      <c r="M3047" s="48"/>
      <c r="N3047" s="48"/>
      <c r="O3047" s="48"/>
      <c r="P3047" s="48"/>
      <c r="Q3047" s="48"/>
      <c r="R3047" s="48"/>
      <c r="S3047" s="48"/>
      <c r="T3047" s="48"/>
      <c r="U3047" s="48"/>
      <c r="V3047" s="48"/>
      <c r="W3047" s="48"/>
      <c r="X3047" s="48"/>
      <c r="Y3047" s="48"/>
      <c r="Z3047" s="48"/>
      <c r="AA3047" s="48"/>
      <c r="AB3047" s="48"/>
      <c r="AC3047" s="48"/>
    </row>
    <row r="3048" spans="1:29">
      <c r="A3048" s="48"/>
      <c r="B3048" s="48"/>
      <c r="C3048" s="48"/>
      <c r="D3048" s="48"/>
      <c r="E3048" s="48"/>
      <c r="F3048" s="48"/>
      <c r="G3048" s="48"/>
      <c r="H3048" s="48"/>
      <c r="I3048" s="48"/>
      <c r="J3048" s="48"/>
      <c r="K3048" s="48"/>
      <c r="L3048" s="48"/>
      <c r="M3048" s="48"/>
      <c r="N3048" s="48"/>
      <c r="O3048" s="48"/>
      <c r="P3048" s="48"/>
      <c r="Q3048" s="48"/>
      <c r="R3048" s="48"/>
      <c r="S3048" s="48"/>
      <c r="T3048" s="48"/>
      <c r="U3048" s="48"/>
      <c r="V3048" s="48"/>
      <c r="W3048" s="48"/>
      <c r="X3048" s="48"/>
      <c r="Y3048" s="48"/>
      <c r="Z3048" s="48"/>
      <c r="AA3048" s="48"/>
      <c r="AB3048" s="48"/>
      <c r="AC3048" s="48"/>
    </row>
    <row r="3049" spans="1:29">
      <c r="A3049" s="48"/>
      <c r="B3049" s="48"/>
      <c r="C3049" s="48"/>
      <c r="D3049" s="48"/>
      <c r="E3049" s="48"/>
      <c r="F3049" s="48"/>
      <c r="G3049" s="48"/>
      <c r="H3049" s="48"/>
      <c r="I3049" s="48"/>
      <c r="J3049" s="48"/>
      <c r="K3049" s="48"/>
      <c r="L3049" s="48"/>
      <c r="M3049" s="48"/>
      <c r="N3049" s="48"/>
      <c r="O3049" s="48"/>
      <c r="P3049" s="48"/>
      <c r="Q3049" s="48"/>
      <c r="R3049" s="48"/>
      <c r="S3049" s="48"/>
      <c r="T3049" s="48"/>
      <c r="U3049" s="48"/>
      <c r="V3049" s="48"/>
      <c r="W3049" s="48"/>
      <c r="X3049" s="48"/>
      <c r="Y3049" s="48"/>
      <c r="Z3049" s="48"/>
      <c r="AA3049" s="48"/>
      <c r="AB3049" s="48"/>
      <c r="AC3049" s="48"/>
    </row>
    <row r="3050" spans="1:29">
      <c r="A3050" s="48"/>
      <c r="B3050" s="48"/>
      <c r="C3050" s="48"/>
      <c r="D3050" s="48"/>
      <c r="E3050" s="48"/>
      <c r="F3050" s="48"/>
      <c r="G3050" s="48"/>
      <c r="H3050" s="48"/>
      <c r="I3050" s="48"/>
      <c r="J3050" s="48"/>
      <c r="K3050" s="48"/>
      <c r="L3050" s="48"/>
      <c r="M3050" s="48"/>
      <c r="N3050" s="48"/>
      <c r="O3050" s="48"/>
      <c r="P3050" s="48"/>
      <c r="Q3050" s="48"/>
      <c r="R3050" s="48"/>
      <c r="S3050" s="48"/>
      <c r="T3050" s="48"/>
      <c r="U3050" s="48"/>
      <c r="V3050" s="48"/>
      <c r="W3050" s="48"/>
      <c r="X3050" s="48"/>
      <c r="Y3050" s="48"/>
      <c r="Z3050" s="48"/>
      <c r="AA3050" s="48"/>
      <c r="AB3050" s="48"/>
      <c r="AC3050" s="48"/>
    </row>
    <row r="3051" spans="1:29">
      <c r="A3051" s="48"/>
      <c r="B3051" s="48"/>
      <c r="C3051" s="48"/>
      <c r="D3051" s="48"/>
      <c r="E3051" s="48"/>
      <c r="F3051" s="48"/>
      <c r="G3051" s="48"/>
      <c r="H3051" s="48"/>
      <c r="I3051" s="48"/>
      <c r="J3051" s="48"/>
      <c r="K3051" s="48"/>
      <c r="L3051" s="48"/>
      <c r="M3051" s="48"/>
      <c r="N3051" s="48"/>
      <c r="O3051" s="48"/>
      <c r="P3051" s="48"/>
      <c r="Q3051" s="48"/>
      <c r="R3051" s="48"/>
      <c r="S3051" s="48"/>
      <c r="T3051" s="48"/>
      <c r="U3051" s="48"/>
      <c r="V3051" s="48"/>
      <c r="W3051" s="48"/>
      <c r="X3051" s="48"/>
      <c r="Y3051" s="48"/>
      <c r="Z3051" s="48"/>
      <c r="AA3051" s="48"/>
      <c r="AB3051" s="48"/>
      <c r="AC3051" s="48"/>
    </row>
    <row r="3052" spans="1:29">
      <c r="A3052" s="48"/>
      <c r="B3052" s="48"/>
      <c r="C3052" s="48"/>
      <c r="D3052" s="48"/>
      <c r="E3052" s="48"/>
      <c r="F3052" s="48"/>
      <c r="G3052" s="48"/>
      <c r="H3052" s="48"/>
      <c r="I3052" s="48"/>
      <c r="J3052" s="48"/>
      <c r="K3052" s="48"/>
      <c r="L3052" s="48"/>
      <c r="M3052" s="48"/>
      <c r="N3052" s="48"/>
      <c r="O3052" s="48"/>
      <c r="P3052" s="48"/>
      <c r="Q3052" s="48"/>
      <c r="R3052" s="48"/>
      <c r="S3052" s="48"/>
      <c r="T3052" s="48"/>
      <c r="U3052" s="48"/>
      <c r="V3052" s="48"/>
      <c r="W3052" s="48"/>
      <c r="X3052" s="48"/>
      <c r="Y3052" s="48"/>
      <c r="Z3052" s="48"/>
      <c r="AA3052" s="48"/>
      <c r="AB3052" s="48"/>
      <c r="AC3052" s="48"/>
    </row>
    <row r="3053" spans="1:29">
      <c r="A3053" s="48"/>
      <c r="B3053" s="48"/>
      <c r="C3053" s="48"/>
      <c r="D3053" s="48"/>
      <c r="E3053" s="48"/>
      <c r="F3053" s="48"/>
      <c r="G3053" s="48"/>
      <c r="H3053" s="48"/>
      <c r="I3053" s="48"/>
      <c r="J3053" s="48"/>
      <c r="K3053" s="48"/>
      <c r="L3053" s="48"/>
      <c r="M3053" s="48"/>
      <c r="N3053" s="48"/>
      <c r="O3053" s="48"/>
      <c r="P3053" s="48"/>
      <c r="Q3053" s="48"/>
      <c r="R3053" s="48"/>
      <c r="S3053" s="48"/>
      <c r="T3053" s="48"/>
      <c r="U3053" s="48"/>
      <c r="V3053" s="48"/>
      <c r="W3053" s="48"/>
      <c r="X3053" s="48"/>
      <c r="Y3053" s="48"/>
      <c r="Z3053" s="48"/>
      <c r="AA3053" s="48"/>
      <c r="AB3053" s="48"/>
      <c r="AC3053" s="48"/>
    </row>
    <row r="3054" spans="1:29">
      <c r="A3054" s="48"/>
      <c r="B3054" s="48"/>
      <c r="C3054" s="48"/>
      <c r="D3054" s="48"/>
      <c r="E3054" s="48"/>
      <c r="F3054" s="48"/>
      <c r="G3054" s="48"/>
      <c r="H3054" s="48"/>
      <c r="I3054" s="48"/>
      <c r="J3054" s="48"/>
      <c r="K3054" s="48"/>
      <c r="L3054" s="48"/>
      <c r="M3054" s="48"/>
      <c r="N3054" s="48"/>
      <c r="O3054" s="48"/>
      <c r="P3054" s="48"/>
      <c r="Q3054" s="48"/>
      <c r="R3054" s="48"/>
      <c r="S3054" s="48"/>
      <c r="T3054" s="48"/>
      <c r="U3054" s="48"/>
      <c r="V3054" s="48"/>
      <c r="W3054" s="48"/>
      <c r="X3054" s="48"/>
      <c r="Y3054" s="48"/>
      <c r="Z3054" s="48"/>
      <c r="AA3054" s="48"/>
      <c r="AB3054" s="48"/>
      <c r="AC3054" s="48"/>
    </row>
    <row r="3055" spans="1:29">
      <c r="A3055" s="48"/>
      <c r="B3055" s="48"/>
      <c r="C3055" s="48"/>
      <c r="D3055" s="48"/>
      <c r="E3055" s="48"/>
      <c r="F3055" s="48"/>
      <c r="G3055" s="48"/>
      <c r="H3055" s="48"/>
      <c r="I3055" s="48"/>
      <c r="J3055" s="48"/>
      <c r="K3055" s="48"/>
      <c r="L3055" s="48"/>
      <c r="M3055" s="48"/>
      <c r="N3055" s="48"/>
      <c r="O3055" s="48"/>
      <c r="P3055" s="48"/>
      <c r="Q3055" s="48"/>
      <c r="R3055" s="48"/>
      <c r="S3055" s="48"/>
      <c r="T3055" s="48"/>
      <c r="U3055" s="48"/>
      <c r="V3055" s="48"/>
      <c r="W3055" s="48"/>
      <c r="X3055" s="48"/>
      <c r="Y3055" s="48"/>
      <c r="Z3055" s="48"/>
      <c r="AA3055" s="48"/>
      <c r="AB3055" s="48"/>
      <c r="AC3055" s="48"/>
    </row>
    <row r="3056" spans="1:29">
      <c r="A3056" s="48"/>
      <c r="B3056" s="48"/>
      <c r="C3056" s="48"/>
      <c r="D3056" s="48"/>
      <c r="E3056" s="48"/>
      <c r="F3056" s="48"/>
      <c r="G3056" s="48"/>
      <c r="H3056" s="48"/>
      <c r="I3056" s="48"/>
      <c r="J3056" s="48"/>
      <c r="K3056" s="48"/>
      <c r="L3056" s="48"/>
      <c r="M3056" s="48"/>
      <c r="N3056" s="48"/>
      <c r="O3056" s="48"/>
      <c r="P3056" s="48"/>
      <c r="Q3056" s="48"/>
      <c r="R3056" s="48"/>
      <c r="S3056" s="48"/>
      <c r="T3056" s="48"/>
      <c r="U3056" s="48"/>
      <c r="V3056" s="48"/>
      <c r="W3056" s="48"/>
      <c r="X3056" s="48"/>
      <c r="Y3056" s="48"/>
      <c r="Z3056" s="48"/>
      <c r="AA3056" s="48"/>
      <c r="AB3056" s="48"/>
      <c r="AC3056" s="48"/>
    </row>
    <row r="3057" spans="1:29">
      <c r="A3057" s="48"/>
      <c r="B3057" s="48"/>
      <c r="C3057" s="48"/>
      <c r="D3057" s="48"/>
      <c r="E3057" s="48"/>
      <c r="F3057" s="48"/>
      <c r="G3057" s="48"/>
      <c r="H3057" s="48"/>
      <c r="I3057" s="48"/>
      <c r="J3057" s="48"/>
      <c r="K3057" s="48"/>
      <c r="L3057" s="48"/>
      <c r="M3057" s="48"/>
      <c r="N3057" s="48"/>
      <c r="O3057" s="48"/>
      <c r="P3057" s="48"/>
      <c r="Q3057" s="48"/>
      <c r="R3057" s="48"/>
      <c r="S3057" s="48"/>
      <c r="T3057" s="48"/>
      <c r="U3057" s="48"/>
      <c r="V3057" s="48"/>
      <c r="W3057" s="48"/>
      <c r="X3057" s="48"/>
      <c r="Y3057" s="48"/>
      <c r="Z3057" s="48"/>
      <c r="AA3057" s="48"/>
      <c r="AB3057" s="48"/>
      <c r="AC3057" s="48"/>
    </row>
    <row r="3058" spans="1:29">
      <c r="A3058" s="48"/>
      <c r="B3058" s="48"/>
      <c r="C3058" s="48"/>
      <c r="D3058" s="48"/>
      <c r="E3058" s="48"/>
      <c r="F3058" s="48"/>
      <c r="G3058" s="48"/>
      <c r="H3058" s="48"/>
      <c r="I3058" s="48"/>
      <c r="J3058" s="48"/>
      <c r="K3058" s="48"/>
      <c r="L3058" s="48"/>
      <c r="M3058" s="48"/>
      <c r="N3058" s="48"/>
      <c r="O3058" s="48"/>
      <c r="P3058" s="48"/>
      <c r="Q3058" s="48"/>
      <c r="R3058" s="48"/>
      <c r="S3058" s="48"/>
      <c r="T3058" s="48"/>
      <c r="U3058" s="48"/>
      <c r="V3058" s="48"/>
      <c r="W3058" s="48"/>
      <c r="X3058" s="48"/>
      <c r="Y3058" s="48"/>
      <c r="Z3058" s="48"/>
      <c r="AA3058" s="48"/>
      <c r="AB3058" s="48"/>
      <c r="AC3058" s="48"/>
    </row>
    <row r="3059" spans="1:29">
      <c r="A3059" s="48"/>
      <c r="B3059" s="48"/>
      <c r="C3059" s="48"/>
      <c r="D3059" s="48"/>
      <c r="E3059" s="48"/>
      <c r="F3059" s="48"/>
      <c r="G3059" s="48"/>
      <c r="H3059" s="48"/>
      <c r="I3059" s="48"/>
      <c r="J3059" s="48"/>
      <c r="K3059" s="48"/>
      <c r="L3059" s="48"/>
      <c r="M3059" s="48"/>
      <c r="N3059" s="48"/>
      <c r="O3059" s="48"/>
      <c r="P3059" s="48"/>
      <c r="Q3059" s="48"/>
      <c r="R3059" s="48"/>
      <c r="S3059" s="48"/>
      <c r="T3059" s="48"/>
      <c r="U3059" s="48"/>
      <c r="V3059" s="48"/>
      <c r="W3059" s="48"/>
      <c r="X3059" s="48"/>
      <c r="Y3059" s="48"/>
      <c r="Z3059" s="48"/>
      <c r="AA3059" s="48"/>
      <c r="AB3059" s="48"/>
      <c r="AC3059" s="48"/>
    </row>
    <row r="3060" spans="1:29">
      <c r="A3060" s="48"/>
      <c r="B3060" s="48"/>
      <c r="C3060" s="48"/>
      <c r="D3060" s="48"/>
      <c r="E3060" s="48"/>
      <c r="F3060" s="48"/>
      <c r="G3060" s="48"/>
      <c r="H3060" s="48"/>
      <c r="I3060" s="48"/>
      <c r="J3060" s="48"/>
      <c r="K3060" s="48"/>
      <c r="L3060" s="48"/>
      <c r="M3060" s="48"/>
      <c r="N3060" s="48"/>
      <c r="O3060" s="48"/>
      <c r="P3060" s="48"/>
      <c r="Q3060" s="48"/>
      <c r="R3060" s="48"/>
      <c r="S3060" s="48"/>
      <c r="T3060" s="48"/>
      <c r="U3060" s="48"/>
      <c r="V3060" s="48"/>
      <c r="W3060" s="48"/>
      <c r="X3060" s="48"/>
      <c r="Y3060" s="48"/>
      <c r="Z3060" s="48"/>
      <c r="AA3060" s="48"/>
      <c r="AB3060" s="48"/>
      <c r="AC3060" s="48"/>
    </row>
    <row r="3061" spans="1:29">
      <c r="A3061" s="48"/>
      <c r="B3061" s="48"/>
      <c r="C3061" s="48"/>
      <c r="D3061" s="48"/>
      <c r="E3061" s="48"/>
      <c r="F3061" s="48"/>
      <c r="G3061" s="48"/>
      <c r="H3061" s="48"/>
      <c r="I3061" s="48"/>
      <c r="J3061" s="48"/>
      <c r="K3061" s="48"/>
      <c r="L3061" s="48"/>
      <c r="M3061" s="48"/>
      <c r="N3061" s="48"/>
      <c r="O3061" s="48"/>
      <c r="P3061" s="48"/>
      <c r="Q3061" s="48"/>
      <c r="R3061" s="48"/>
      <c r="S3061" s="48"/>
      <c r="T3061" s="48"/>
      <c r="U3061" s="48"/>
      <c r="V3061" s="48"/>
      <c r="W3061" s="48"/>
      <c r="X3061" s="48"/>
      <c r="Y3061" s="48"/>
      <c r="Z3061" s="48"/>
      <c r="AA3061" s="48"/>
      <c r="AB3061" s="48"/>
      <c r="AC3061" s="48"/>
    </row>
    <row r="3062" spans="1:29">
      <c r="A3062" s="48"/>
      <c r="B3062" s="48"/>
      <c r="C3062" s="48"/>
      <c r="D3062" s="48"/>
      <c r="E3062" s="48"/>
      <c r="F3062" s="48"/>
      <c r="G3062" s="48"/>
      <c r="H3062" s="48"/>
      <c r="I3062" s="48"/>
      <c r="J3062" s="48"/>
      <c r="K3062" s="48"/>
      <c r="L3062" s="48"/>
      <c r="M3062" s="48"/>
      <c r="N3062" s="48"/>
      <c r="O3062" s="48"/>
      <c r="P3062" s="48"/>
      <c r="Q3062" s="48"/>
      <c r="R3062" s="48"/>
      <c r="S3062" s="48"/>
      <c r="T3062" s="48"/>
      <c r="U3062" s="48"/>
      <c r="V3062" s="48"/>
      <c r="W3062" s="48"/>
      <c r="X3062" s="48"/>
      <c r="Y3062" s="48"/>
      <c r="Z3062" s="48"/>
      <c r="AA3062" s="48"/>
      <c r="AB3062" s="48"/>
      <c r="AC3062" s="48"/>
    </row>
    <row r="3063" spans="1:29">
      <c r="A3063" s="48"/>
      <c r="B3063" s="48"/>
      <c r="C3063" s="48"/>
      <c r="D3063" s="48"/>
      <c r="E3063" s="48"/>
      <c r="F3063" s="48"/>
      <c r="G3063" s="48"/>
      <c r="H3063" s="48"/>
      <c r="I3063" s="48"/>
      <c r="J3063" s="48"/>
      <c r="K3063" s="48"/>
      <c r="L3063" s="48"/>
      <c r="M3063" s="48"/>
      <c r="N3063" s="48"/>
      <c r="O3063" s="48"/>
      <c r="P3063" s="48"/>
      <c r="Q3063" s="48"/>
      <c r="R3063" s="48"/>
      <c r="S3063" s="48"/>
      <c r="T3063" s="48"/>
      <c r="U3063" s="48"/>
      <c r="V3063" s="48"/>
      <c r="W3063" s="48"/>
      <c r="X3063" s="48"/>
      <c r="Y3063" s="48"/>
      <c r="Z3063" s="48"/>
      <c r="AA3063" s="48"/>
      <c r="AB3063" s="48"/>
      <c r="AC3063" s="48"/>
    </row>
    <row r="3064" spans="1:29">
      <c r="A3064" s="48"/>
      <c r="B3064" s="48"/>
      <c r="C3064" s="48"/>
      <c r="D3064" s="48"/>
      <c r="E3064" s="48"/>
      <c r="F3064" s="48"/>
      <c r="G3064" s="48"/>
      <c r="H3064" s="48"/>
      <c r="I3064" s="48"/>
      <c r="J3064" s="48"/>
      <c r="K3064" s="48"/>
      <c r="L3064" s="48"/>
      <c r="M3064" s="48"/>
      <c r="N3064" s="48"/>
      <c r="O3064" s="48"/>
      <c r="P3064" s="48"/>
      <c r="Q3064" s="48"/>
      <c r="R3064" s="48"/>
      <c r="S3064" s="48"/>
      <c r="T3064" s="48"/>
      <c r="U3064" s="48"/>
      <c r="V3064" s="48"/>
      <c r="W3064" s="48"/>
      <c r="X3064" s="48"/>
      <c r="Y3064" s="48"/>
      <c r="Z3064" s="48"/>
      <c r="AA3064" s="48"/>
      <c r="AB3064" s="48"/>
      <c r="AC3064" s="48"/>
    </row>
    <row r="3065" spans="1:29">
      <c r="A3065" s="48"/>
      <c r="B3065" s="48"/>
      <c r="C3065" s="48"/>
      <c r="D3065" s="48"/>
      <c r="E3065" s="48"/>
      <c r="F3065" s="48"/>
      <c r="G3065" s="48"/>
      <c r="H3065" s="48"/>
      <c r="I3065" s="48"/>
      <c r="J3065" s="48"/>
      <c r="K3065" s="48"/>
      <c r="L3065" s="48"/>
      <c r="M3065" s="48"/>
      <c r="N3065" s="48"/>
      <c r="O3065" s="48"/>
      <c r="P3065" s="48"/>
      <c r="Q3065" s="48"/>
      <c r="R3065" s="48"/>
      <c r="S3065" s="48"/>
      <c r="T3065" s="48"/>
      <c r="U3065" s="48"/>
      <c r="V3065" s="48"/>
      <c r="W3065" s="48"/>
      <c r="X3065" s="48"/>
      <c r="Y3065" s="48"/>
      <c r="Z3065" s="48"/>
      <c r="AA3065" s="48"/>
      <c r="AB3065" s="48"/>
      <c r="AC3065" s="48"/>
    </row>
    <row r="3066" spans="1:29">
      <c r="A3066" s="48"/>
      <c r="B3066" s="48"/>
      <c r="C3066" s="48"/>
      <c r="D3066" s="48"/>
      <c r="E3066" s="48"/>
      <c r="F3066" s="48"/>
      <c r="G3066" s="48"/>
      <c r="H3066" s="48"/>
      <c r="I3066" s="48"/>
      <c r="J3066" s="48"/>
      <c r="K3066" s="48"/>
      <c r="L3066" s="48"/>
      <c r="M3066" s="48"/>
      <c r="N3066" s="48"/>
      <c r="O3066" s="48"/>
      <c r="P3066" s="48"/>
      <c r="Q3066" s="48"/>
      <c r="R3066" s="48"/>
      <c r="S3066" s="48"/>
      <c r="T3066" s="48"/>
      <c r="U3066" s="48"/>
      <c r="V3066" s="48"/>
      <c r="W3066" s="48"/>
      <c r="X3066" s="48"/>
      <c r="Y3066" s="48"/>
      <c r="Z3066" s="48"/>
      <c r="AA3066" s="48"/>
      <c r="AB3066" s="48"/>
      <c r="AC3066" s="48"/>
    </row>
    <row r="3067" spans="1:29">
      <c r="A3067" s="48"/>
      <c r="B3067" s="48"/>
      <c r="C3067" s="48"/>
      <c r="D3067" s="48"/>
      <c r="E3067" s="48"/>
      <c r="F3067" s="48"/>
      <c r="G3067" s="48"/>
      <c r="H3067" s="48"/>
      <c r="I3067" s="48"/>
      <c r="J3067" s="48"/>
      <c r="K3067" s="48"/>
      <c r="L3067" s="48"/>
      <c r="M3067" s="48"/>
      <c r="N3067" s="48"/>
      <c r="O3067" s="48"/>
      <c r="P3067" s="48"/>
      <c r="Q3067" s="48"/>
      <c r="R3067" s="48"/>
      <c r="S3067" s="48"/>
      <c r="T3067" s="48"/>
      <c r="U3067" s="48"/>
      <c r="V3067" s="48"/>
      <c r="W3067" s="48"/>
      <c r="X3067" s="48"/>
      <c r="Y3067" s="48"/>
      <c r="Z3067" s="48"/>
      <c r="AA3067" s="48"/>
      <c r="AB3067" s="48"/>
      <c r="AC3067" s="48"/>
    </row>
    <row r="3068" spans="1:29">
      <c r="A3068" s="48"/>
      <c r="B3068" s="48"/>
      <c r="C3068" s="48"/>
      <c r="D3068" s="48"/>
      <c r="E3068" s="48"/>
      <c r="F3068" s="48"/>
      <c r="G3068" s="48"/>
      <c r="H3068" s="48"/>
      <c r="I3068" s="48"/>
      <c r="J3068" s="48"/>
      <c r="K3068" s="48"/>
      <c r="L3068" s="48"/>
      <c r="M3068" s="48"/>
      <c r="N3068" s="48"/>
      <c r="O3068" s="48"/>
      <c r="P3068" s="48"/>
      <c r="Q3068" s="48"/>
      <c r="R3068" s="48"/>
      <c r="S3068" s="48"/>
      <c r="T3068" s="48"/>
      <c r="U3068" s="48"/>
      <c r="V3068" s="48"/>
      <c r="W3068" s="48"/>
      <c r="X3068" s="48"/>
      <c r="Y3068" s="48"/>
      <c r="Z3068" s="48"/>
      <c r="AA3068" s="48"/>
      <c r="AB3068" s="48"/>
      <c r="AC3068" s="48"/>
    </row>
    <row r="3069" spans="1:29">
      <c r="A3069" s="48"/>
      <c r="B3069" s="48"/>
      <c r="C3069" s="48"/>
      <c r="D3069" s="48"/>
      <c r="E3069" s="48"/>
      <c r="F3069" s="48"/>
      <c r="G3069" s="48"/>
      <c r="H3069" s="48"/>
      <c r="I3069" s="48"/>
      <c r="J3069" s="48"/>
      <c r="K3069" s="48"/>
      <c r="L3069" s="48"/>
      <c r="M3069" s="48"/>
      <c r="N3069" s="48"/>
      <c r="O3069" s="48"/>
      <c r="P3069" s="48"/>
      <c r="Q3069" s="48"/>
      <c r="R3069" s="48"/>
      <c r="S3069" s="48"/>
      <c r="T3069" s="48"/>
      <c r="U3069" s="48"/>
      <c r="V3069" s="48"/>
      <c r="W3069" s="48"/>
      <c r="X3069" s="48"/>
      <c r="Y3069" s="48"/>
      <c r="Z3069" s="48"/>
      <c r="AA3069" s="48"/>
      <c r="AB3069" s="48"/>
      <c r="AC3069" s="48"/>
    </row>
    <row r="3070" spans="1:29">
      <c r="A3070" s="48"/>
      <c r="B3070" s="48"/>
      <c r="C3070" s="48"/>
      <c r="D3070" s="48"/>
      <c r="E3070" s="48"/>
      <c r="F3070" s="48"/>
      <c r="G3070" s="48"/>
      <c r="H3070" s="48"/>
      <c r="I3070" s="48"/>
      <c r="J3070" s="48"/>
      <c r="K3070" s="48"/>
      <c r="L3070" s="48"/>
      <c r="M3070" s="48"/>
      <c r="N3070" s="48"/>
      <c r="O3070" s="48"/>
      <c r="P3070" s="48"/>
      <c r="Q3070" s="48"/>
      <c r="R3070" s="48"/>
      <c r="S3070" s="48"/>
      <c r="T3070" s="48"/>
      <c r="U3070" s="48"/>
      <c r="V3070" s="48"/>
      <c r="W3070" s="48"/>
      <c r="X3070" s="48"/>
      <c r="Y3070" s="48"/>
      <c r="Z3070" s="48"/>
      <c r="AA3070" s="48"/>
      <c r="AB3070" s="48"/>
      <c r="AC3070" s="48"/>
    </row>
    <row r="3071" spans="1:29">
      <c r="A3071" s="48"/>
      <c r="B3071" s="48"/>
      <c r="C3071" s="48"/>
      <c r="D3071" s="48"/>
      <c r="E3071" s="48"/>
      <c r="F3071" s="48"/>
      <c r="G3071" s="48"/>
      <c r="H3071" s="48"/>
      <c r="I3071" s="48"/>
      <c r="J3071" s="48"/>
      <c r="K3071" s="48"/>
      <c r="L3071" s="48"/>
      <c r="M3071" s="48"/>
      <c r="N3071" s="48"/>
      <c r="O3071" s="48"/>
      <c r="P3071" s="48"/>
      <c r="Q3071" s="48"/>
      <c r="R3071" s="48"/>
      <c r="S3071" s="48"/>
      <c r="T3071" s="48"/>
      <c r="U3071" s="48"/>
      <c r="V3071" s="48"/>
      <c r="W3071" s="48"/>
      <c r="X3071" s="48"/>
      <c r="Y3071" s="48"/>
      <c r="Z3071" s="48"/>
      <c r="AA3071" s="48"/>
      <c r="AB3071" s="48"/>
      <c r="AC3071" s="48"/>
    </row>
    <row r="3072" spans="1:29">
      <c r="A3072" s="48"/>
      <c r="B3072" s="48"/>
      <c r="C3072" s="48"/>
      <c r="D3072" s="48"/>
      <c r="E3072" s="48"/>
      <c r="F3072" s="48"/>
      <c r="G3072" s="48"/>
      <c r="H3072" s="48"/>
      <c r="I3072" s="48"/>
      <c r="J3072" s="48"/>
      <c r="K3072" s="48"/>
      <c r="L3072" s="48"/>
      <c r="M3072" s="48"/>
      <c r="N3072" s="48"/>
      <c r="O3072" s="48"/>
      <c r="P3072" s="48"/>
      <c r="Q3072" s="48"/>
      <c r="R3072" s="48"/>
      <c r="S3072" s="48"/>
      <c r="T3072" s="48"/>
      <c r="U3072" s="48"/>
      <c r="V3072" s="48"/>
      <c r="W3072" s="48"/>
      <c r="X3072" s="48"/>
      <c r="Y3072" s="48"/>
      <c r="Z3072" s="48"/>
      <c r="AA3072" s="48"/>
      <c r="AB3072" s="48"/>
      <c r="AC3072" s="48"/>
    </row>
    <row r="3073" spans="1:29">
      <c r="A3073" s="48"/>
      <c r="B3073" s="48"/>
      <c r="C3073" s="48"/>
      <c r="D3073" s="48"/>
      <c r="E3073" s="48"/>
      <c r="F3073" s="48"/>
      <c r="G3073" s="48"/>
      <c r="H3073" s="48"/>
      <c r="I3073" s="48"/>
      <c r="J3073" s="48"/>
      <c r="K3073" s="48"/>
      <c r="L3073" s="48"/>
      <c r="M3073" s="48"/>
      <c r="N3073" s="48"/>
      <c r="O3073" s="48"/>
      <c r="P3073" s="48"/>
      <c r="Q3073" s="48"/>
      <c r="R3073" s="48"/>
      <c r="S3073" s="48"/>
      <c r="T3073" s="48"/>
      <c r="U3073" s="48"/>
      <c r="V3073" s="48"/>
      <c r="W3073" s="48"/>
      <c r="X3073" s="48"/>
      <c r="Y3073" s="48"/>
      <c r="Z3073" s="48"/>
      <c r="AA3073" s="48"/>
      <c r="AB3073" s="48"/>
      <c r="AC3073" s="48"/>
    </row>
    <row r="3074" spans="1:29">
      <c r="A3074" s="48"/>
      <c r="B3074" s="48"/>
      <c r="C3074" s="48"/>
      <c r="D3074" s="48"/>
      <c r="E3074" s="48"/>
      <c r="F3074" s="48"/>
      <c r="G3074" s="48"/>
      <c r="H3074" s="48"/>
      <c r="I3074" s="48"/>
      <c r="J3074" s="48"/>
      <c r="K3074" s="48"/>
      <c r="L3074" s="48"/>
      <c r="M3074" s="48"/>
      <c r="N3074" s="48"/>
      <c r="O3074" s="48"/>
      <c r="P3074" s="48"/>
      <c r="Q3074" s="48"/>
      <c r="R3074" s="48"/>
      <c r="S3074" s="48"/>
      <c r="T3074" s="48"/>
      <c r="U3074" s="48"/>
      <c r="V3074" s="48"/>
      <c r="W3074" s="48"/>
      <c r="X3074" s="48"/>
      <c r="Y3074" s="48"/>
      <c r="Z3074" s="48"/>
      <c r="AA3074" s="48"/>
      <c r="AB3074" s="48"/>
      <c r="AC3074" s="48"/>
    </row>
    <row r="3075" spans="1:29">
      <c r="A3075" s="48"/>
      <c r="B3075" s="48"/>
      <c r="C3075" s="48"/>
      <c r="D3075" s="48"/>
      <c r="E3075" s="48"/>
      <c r="F3075" s="48"/>
      <c r="G3075" s="48"/>
      <c r="H3075" s="48"/>
      <c r="I3075" s="48"/>
      <c r="J3075" s="48"/>
      <c r="K3075" s="48"/>
      <c r="L3075" s="48"/>
      <c r="M3075" s="48"/>
      <c r="N3075" s="48"/>
      <c r="O3075" s="48"/>
      <c r="P3075" s="48"/>
      <c r="Q3075" s="48"/>
      <c r="R3075" s="48"/>
      <c r="S3075" s="48"/>
      <c r="T3075" s="48"/>
      <c r="U3075" s="48"/>
      <c r="V3075" s="48"/>
      <c r="W3075" s="48"/>
      <c r="X3075" s="48"/>
      <c r="Y3075" s="48"/>
      <c r="Z3075" s="48"/>
      <c r="AA3075" s="48"/>
      <c r="AB3075" s="48"/>
      <c r="AC3075" s="48"/>
    </row>
    <row r="3076" spans="1:29">
      <c r="A3076" s="48"/>
      <c r="B3076" s="48"/>
      <c r="C3076" s="48"/>
      <c r="D3076" s="48"/>
      <c r="E3076" s="48"/>
      <c r="F3076" s="48"/>
      <c r="G3076" s="48"/>
      <c r="H3076" s="48"/>
      <c r="I3076" s="48"/>
      <c r="J3076" s="48"/>
      <c r="K3076" s="48"/>
      <c r="L3076" s="48"/>
      <c r="M3076" s="48"/>
      <c r="N3076" s="48"/>
      <c r="O3076" s="48"/>
      <c r="P3076" s="48"/>
      <c r="Q3076" s="48"/>
      <c r="R3076" s="48"/>
      <c r="S3076" s="48"/>
      <c r="T3076" s="48"/>
      <c r="U3076" s="48"/>
      <c r="V3076" s="48"/>
      <c r="W3076" s="48"/>
      <c r="X3076" s="48"/>
      <c r="Y3076" s="48"/>
      <c r="Z3076" s="48"/>
      <c r="AA3076" s="48"/>
      <c r="AB3076" s="48"/>
      <c r="AC3076" s="48"/>
    </row>
    <row r="3077" spans="1:29">
      <c r="A3077" s="48"/>
      <c r="B3077" s="48"/>
      <c r="C3077" s="48"/>
      <c r="D3077" s="48"/>
      <c r="E3077" s="48"/>
      <c r="F3077" s="48"/>
      <c r="G3077" s="48"/>
      <c r="H3077" s="48"/>
      <c r="I3077" s="48"/>
      <c r="J3077" s="48"/>
      <c r="K3077" s="48"/>
      <c r="L3077" s="48"/>
      <c r="M3077" s="48"/>
      <c r="N3077" s="48"/>
      <c r="O3077" s="48"/>
      <c r="P3077" s="48"/>
      <c r="Q3077" s="48"/>
      <c r="R3077" s="48"/>
      <c r="S3077" s="48"/>
      <c r="T3077" s="48"/>
      <c r="U3077" s="48"/>
      <c r="V3077" s="48"/>
      <c r="W3077" s="48"/>
      <c r="X3077" s="48"/>
      <c r="Y3077" s="48"/>
      <c r="Z3077" s="48"/>
      <c r="AA3077" s="48"/>
      <c r="AB3077" s="48"/>
      <c r="AC3077" s="48"/>
    </row>
    <row r="3078" spans="1:29">
      <c r="A3078" s="48"/>
      <c r="B3078" s="48"/>
      <c r="C3078" s="48"/>
      <c r="D3078" s="48"/>
      <c r="E3078" s="48"/>
      <c r="F3078" s="48"/>
      <c r="G3078" s="48"/>
      <c r="H3078" s="48"/>
      <c r="I3078" s="48"/>
      <c r="J3078" s="48"/>
      <c r="K3078" s="48"/>
      <c r="L3078" s="48"/>
      <c r="M3078" s="48"/>
      <c r="N3078" s="48"/>
      <c r="O3078" s="48"/>
      <c r="P3078" s="48"/>
      <c r="Q3078" s="48"/>
      <c r="R3078" s="48"/>
      <c r="S3078" s="48"/>
      <c r="T3078" s="48"/>
      <c r="U3078" s="48"/>
      <c r="V3078" s="48"/>
      <c r="W3078" s="48"/>
      <c r="X3078" s="48"/>
      <c r="Y3078" s="48"/>
      <c r="Z3078" s="48"/>
      <c r="AA3078" s="48"/>
      <c r="AB3078" s="48"/>
      <c r="AC3078" s="48"/>
    </row>
    <row r="3079" spans="1:29">
      <c r="A3079" s="48"/>
      <c r="B3079" s="48"/>
      <c r="C3079" s="48"/>
      <c r="D3079" s="48"/>
      <c r="E3079" s="48"/>
      <c r="F3079" s="48"/>
      <c r="G3079" s="48"/>
      <c r="H3079" s="48"/>
      <c r="I3079" s="48"/>
      <c r="J3079" s="48"/>
      <c r="K3079" s="48"/>
      <c r="L3079" s="48"/>
      <c r="M3079" s="48"/>
      <c r="N3079" s="48"/>
      <c r="O3079" s="48"/>
      <c r="P3079" s="48"/>
      <c r="Q3079" s="48"/>
      <c r="R3079" s="48"/>
      <c r="S3079" s="48"/>
      <c r="T3079" s="48"/>
      <c r="U3079" s="48"/>
      <c r="V3079" s="48"/>
      <c r="W3079" s="48"/>
      <c r="X3079" s="48"/>
      <c r="Y3079" s="48"/>
      <c r="Z3079" s="48"/>
      <c r="AA3079" s="48"/>
      <c r="AB3079" s="48"/>
      <c r="AC3079" s="48"/>
    </row>
    <row r="3080" spans="1:29">
      <c r="A3080" s="48"/>
      <c r="B3080" s="48"/>
      <c r="C3080" s="48"/>
      <c r="D3080" s="48"/>
      <c r="E3080" s="48"/>
      <c r="F3080" s="48"/>
      <c r="G3080" s="48"/>
      <c r="H3080" s="48"/>
      <c r="I3080" s="48"/>
      <c r="J3080" s="48"/>
      <c r="K3080" s="48"/>
      <c r="L3080" s="48"/>
      <c r="M3080" s="48"/>
      <c r="N3080" s="48"/>
      <c r="O3080" s="48"/>
      <c r="P3080" s="48"/>
      <c r="Q3080" s="48"/>
      <c r="R3080" s="48"/>
      <c r="S3080" s="48"/>
      <c r="T3080" s="48"/>
      <c r="U3080" s="48"/>
      <c r="V3080" s="48"/>
      <c r="W3080" s="48"/>
      <c r="X3080" s="48"/>
      <c r="Y3080" s="48"/>
      <c r="Z3080" s="48"/>
      <c r="AA3080" s="48"/>
      <c r="AB3080" s="48"/>
      <c r="AC3080" s="48"/>
    </row>
    <row r="3081" spans="1:29">
      <c r="A3081" s="48"/>
      <c r="B3081" s="48"/>
      <c r="C3081" s="48"/>
      <c r="D3081" s="48"/>
      <c r="E3081" s="48"/>
      <c r="F3081" s="48"/>
      <c r="G3081" s="48"/>
      <c r="H3081" s="48"/>
      <c r="I3081" s="48"/>
      <c r="J3081" s="48"/>
      <c r="K3081" s="48"/>
      <c r="L3081" s="48"/>
      <c r="M3081" s="48"/>
      <c r="N3081" s="48"/>
      <c r="O3081" s="48"/>
      <c r="P3081" s="48"/>
      <c r="Q3081" s="48"/>
      <c r="R3081" s="48"/>
      <c r="S3081" s="48"/>
      <c r="T3081" s="48"/>
      <c r="U3081" s="48"/>
      <c r="V3081" s="48"/>
      <c r="W3081" s="48"/>
      <c r="X3081" s="48"/>
      <c r="Y3081" s="48"/>
      <c r="Z3081" s="48"/>
      <c r="AA3081" s="48"/>
      <c r="AB3081" s="48"/>
      <c r="AC3081" s="48"/>
    </row>
    <row r="3082" spans="1:29">
      <c r="A3082" s="48"/>
      <c r="B3082" s="48"/>
      <c r="C3082" s="48"/>
      <c r="D3082" s="48"/>
      <c r="E3082" s="48"/>
      <c r="F3082" s="48"/>
      <c r="G3082" s="48"/>
      <c r="H3082" s="48"/>
      <c r="I3082" s="48"/>
      <c r="J3082" s="48"/>
      <c r="K3082" s="48"/>
      <c r="L3082" s="48"/>
      <c r="M3082" s="48"/>
      <c r="N3082" s="48"/>
      <c r="O3082" s="48"/>
      <c r="P3082" s="48"/>
      <c r="Q3082" s="48"/>
      <c r="R3082" s="48"/>
      <c r="S3082" s="48"/>
      <c r="T3082" s="48"/>
      <c r="U3082" s="48"/>
      <c r="V3082" s="48"/>
      <c r="W3082" s="48"/>
      <c r="X3082" s="48"/>
      <c r="Y3082" s="48"/>
      <c r="Z3082" s="48"/>
      <c r="AA3082" s="48"/>
      <c r="AB3082" s="48"/>
      <c r="AC3082" s="48"/>
    </row>
    <row r="3083" spans="1:29">
      <c r="A3083" s="48"/>
      <c r="B3083" s="48"/>
      <c r="C3083" s="48"/>
      <c r="D3083" s="48"/>
      <c r="E3083" s="48"/>
      <c r="F3083" s="48"/>
      <c r="G3083" s="48"/>
      <c r="H3083" s="48"/>
      <c r="I3083" s="48"/>
      <c r="J3083" s="48"/>
      <c r="K3083" s="48"/>
      <c r="L3083" s="48"/>
      <c r="M3083" s="48"/>
      <c r="N3083" s="48"/>
      <c r="O3083" s="48"/>
      <c r="P3083" s="48"/>
      <c r="Q3083" s="48"/>
      <c r="R3083" s="48"/>
      <c r="S3083" s="48"/>
      <c r="T3083" s="48"/>
      <c r="U3083" s="48"/>
      <c r="V3083" s="48"/>
      <c r="W3083" s="48"/>
      <c r="X3083" s="48"/>
      <c r="Y3083" s="48"/>
      <c r="Z3083" s="48"/>
      <c r="AA3083" s="48"/>
      <c r="AB3083" s="48"/>
      <c r="AC3083" s="48"/>
    </row>
    <row r="3084" spans="1:29">
      <c r="A3084" s="48"/>
      <c r="B3084" s="48"/>
      <c r="C3084" s="48"/>
      <c r="D3084" s="48"/>
      <c r="E3084" s="48"/>
      <c r="F3084" s="48"/>
      <c r="G3084" s="48"/>
      <c r="H3084" s="48"/>
      <c r="I3084" s="48"/>
      <c r="J3084" s="48"/>
      <c r="K3084" s="48"/>
      <c r="L3084" s="48"/>
      <c r="M3084" s="48"/>
      <c r="N3084" s="48"/>
      <c r="O3084" s="48"/>
      <c r="P3084" s="48"/>
      <c r="Q3084" s="48"/>
      <c r="R3084" s="48"/>
      <c r="S3084" s="48"/>
      <c r="T3084" s="48"/>
      <c r="U3084" s="48"/>
      <c r="V3084" s="48"/>
      <c r="W3084" s="48"/>
      <c r="X3084" s="48"/>
      <c r="Y3084" s="48"/>
      <c r="Z3084" s="48"/>
      <c r="AA3084" s="48"/>
      <c r="AB3084" s="48"/>
      <c r="AC3084" s="48"/>
    </row>
    <row r="3085" spans="1:29">
      <c r="A3085" s="48"/>
      <c r="B3085" s="48"/>
      <c r="C3085" s="48"/>
      <c r="D3085" s="48"/>
      <c r="E3085" s="48"/>
      <c r="F3085" s="48"/>
      <c r="G3085" s="48"/>
      <c r="H3085" s="48"/>
      <c r="I3085" s="48"/>
      <c r="J3085" s="48"/>
      <c r="K3085" s="48"/>
      <c r="L3085" s="48"/>
      <c r="M3085" s="48"/>
      <c r="N3085" s="48"/>
      <c r="O3085" s="48"/>
      <c r="P3085" s="48"/>
      <c r="Q3085" s="48"/>
      <c r="R3085" s="48"/>
      <c r="S3085" s="48"/>
      <c r="T3085" s="48"/>
      <c r="U3085" s="48"/>
      <c r="V3085" s="48"/>
      <c r="W3085" s="48"/>
      <c r="X3085" s="48"/>
      <c r="Y3085" s="48"/>
      <c r="Z3085" s="48"/>
      <c r="AA3085" s="48"/>
      <c r="AB3085" s="48"/>
      <c r="AC3085" s="48"/>
    </row>
    <row r="3086" spans="1:29">
      <c r="A3086" s="48"/>
      <c r="B3086" s="48"/>
      <c r="C3086" s="48"/>
      <c r="D3086" s="48"/>
      <c r="E3086" s="48"/>
      <c r="F3086" s="48"/>
      <c r="G3086" s="48"/>
      <c r="H3086" s="48"/>
      <c r="I3086" s="48"/>
      <c r="J3086" s="48"/>
      <c r="K3086" s="48"/>
      <c r="L3086" s="48"/>
      <c r="M3086" s="48"/>
      <c r="N3086" s="48"/>
      <c r="O3086" s="48"/>
      <c r="P3086" s="48"/>
      <c r="Q3086" s="48"/>
      <c r="R3086" s="48"/>
      <c r="S3086" s="48"/>
      <c r="T3086" s="48"/>
      <c r="U3086" s="48"/>
      <c r="V3086" s="48"/>
      <c r="W3086" s="48"/>
      <c r="X3086" s="48"/>
      <c r="Y3086" s="48"/>
      <c r="Z3086" s="48"/>
      <c r="AA3086" s="48"/>
      <c r="AB3086" s="48"/>
      <c r="AC3086" s="48"/>
    </row>
    <row r="3087" spans="1:29">
      <c r="A3087" s="48"/>
      <c r="B3087" s="48"/>
      <c r="C3087" s="48"/>
      <c r="D3087" s="48"/>
      <c r="E3087" s="48"/>
      <c r="F3087" s="48"/>
      <c r="G3087" s="48"/>
      <c r="H3087" s="48"/>
      <c r="I3087" s="48"/>
      <c r="J3087" s="48"/>
      <c r="K3087" s="48"/>
      <c r="L3087" s="48"/>
      <c r="M3087" s="48"/>
      <c r="N3087" s="48"/>
      <c r="O3087" s="48"/>
      <c r="P3087" s="48"/>
      <c r="Q3087" s="48"/>
      <c r="R3087" s="48"/>
      <c r="S3087" s="48"/>
      <c r="T3087" s="48"/>
      <c r="U3087" s="48"/>
      <c r="V3087" s="48"/>
      <c r="W3087" s="48"/>
      <c r="X3087" s="48"/>
      <c r="Y3087" s="48"/>
      <c r="Z3087" s="48"/>
      <c r="AA3087" s="48"/>
      <c r="AB3087" s="48"/>
      <c r="AC3087" s="48"/>
    </row>
    <row r="3088" spans="1:29">
      <c r="A3088" s="48"/>
      <c r="B3088" s="48"/>
      <c r="C3088" s="48"/>
      <c r="D3088" s="48"/>
      <c r="E3088" s="48"/>
      <c r="F3088" s="48"/>
      <c r="G3088" s="48"/>
      <c r="H3088" s="48"/>
      <c r="I3088" s="48"/>
      <c r="J3088" s="48"/>
      <c r="K3088" s="48"/>
      <c r="L3088" s="48"/>
      <c r="M3088" s="48"/>
      <c r="N3088" s="48"/>
      <c r="O3088" s="48"/>
      <c r="P3088" s="48"/>
      <c r="Q3088" s="48"/>
      <c r="R3088" s="48"/>
      <c r="S3088" s="48"/>
      <c r="T3088" s="48"/>
      <c r="U3088" s="48"/>
      <c r="V3088" s="48"/>
      <c r="W3088" s="48"/>
      <c r="X3088" s="48"/>
      <c r="Y3088" s="48"/>
      <c r="Z3088" s="48"/>
      <c r="AA3088" s="48"/>
      <c r="AB3088" s="48"/>
      <c r="AC3088" s="48"/>
    </row>
    <row r="3089" spans="1:29">
      <c r="A3089" s="48"/>
      <c r="B3089" s="48"/>
      <c r="C3089" s="48"/>
      <c r="D3089" s="48"/>
      <c r="E3089" s="48"/>
      <c r="F3089" s="48"/>
      <c r="G3089" s="48"/>
      <c r="H3089" s="48"/>
      <c r="I3089" s="48"/>
      <c r="J3089" s="48"/>
      <c r="K3089" s="48"/>
      <c r="L3089" s="48"/>
      <c r="M3089" s="48"/>
      <c r="N3089" s="48"/>
      <c r="O3089" s="48"/>
      <c r="P3089" s="48"/>
      <c r="Q3089" s="48"/>
      <c r="R3089" s="48"/>
      <c r="S3089" s="48"/>
      <c r="T3089" s="48"/>
      <c r="U3089" s="48"/>
      <c r="V3089" s="48"/>
      <c r="W3089" s="48"/>
      <c r="X3089" s="48"/>
      <c r="Y3089" s="48"/>
      <c r="Z3089" s="48"/>
      <c r="AA3089" s="48"/>
      <c r="AB3089" s="48"/>
      <c r="AC3089" s="48"/>
    </row>
    <row r="3090" spans="1:29">
      <c r="A3090" s="48"/>
      <c r="B3090" s="48"/>
      <c r="C3090" s="48"/>
      <c r="D3090" s="48"/>
      <c r="E3090" s="48"/>
      <c r="F3090" s="48"/>
      <c r="G3090" s="48"/>
      <c r="H3090" s="48"/>
      <c r="I3090" s="48"/>
      <c r="J3090" s="48"/>
      <c r="K3090" s="48"/>
      <c r="L3090" s="48"/>
      <c r="M3090" s="48"/>
      <c r="N3090" s="48"/>
      <c r="O3090" s="48"/>
      <c r="P3090" s="48"/>
      <c r="Q3090" s="48"/>
      <c r="R3090" s="48"/>
      <c r="S3090" s="48"/>
      <c r="T3090" s="48"/>
      <c r="U3090" s="48"/>
      <c r="V3090" s="48"/>
      <c r="W3090" s="48"/>
      <c r="X3090" s="48"/>
      <c r="Y3090" s="48"/>
      <c r="Z3090" s="48"/>
      <c r="AA3090" s="48"/>
      <c r="AB3090" s="48"/>
      <c r="AC3090" s="48"/>
    </row>
    <row r="3091" spans="1:29">
      <c r="A3091" s="48"/>
      <c r="B3091" s="48"/>
      <c r="C3091" s="48"/>
      <c r="D3091" s="48"/>
      <c r="E3091" s="48"/>
      <c r="F3091" s="48"/>
      <c r="G3091" s="48"/>
      <c r="H3091" s="48"/>
      <c r="I3091" s="48"/>
      <c r="J3091" s="48"/>
      <c r="K3091" s="48"/>
      <c r="L3091" s="48"/>
      <c r="M3091" s="48"/>
      <c r="N3091" s="48"/>
      <c r="O3091" s="48"/>
      <c r="P3091" s="48"/>
      <c r="Q3091" s="48"/>
      <c r="R3091" s="48"/>
      <c r="S3091" s="48"/>
      <c r="T3091" s="48"/>
      <c r="U3091" s="48"/>
      <c r="V3091" s="48"/>
      <c r="W3091" s="48"/>
      <c r="X3091" s="48"/>
      <c r="Y3091" s="48"/>
      <c r="Z3091" s="48"/>
      <c r="AA3091" s="48"/>
      <c r="AB3091" s="48"/>
      <c r="AC3091" s="48"/>
    </row>
    <row r="3092" spans="1:29">
      <c r="A3092" s="48"/>
      <c r="B3092" s="48"/>
      <c r="C3092" s="48"/>
      <c r="D3092" s="48"/>
      <c r="E3092" s="48"/>
      <c r="F3092" s="48"/>
      <c r="G3092" s="48"/>
      <c r="H3092" s="48"/>
      <c r="I3092" s="48"/>
      <c r="J3092" s="48"/>
      <c r="K3092" s="48"/>
      <c r="L3092" s="48"/>
      <c r="M3092" s="48"/>
      <c r="N3092" s="48"/>
      <c r="O3092" s="48"/>
      <c r="P3092" s="48"/>
      <c r="Q3092" s="48"/>
      <c r="R3092" s="48"/>
      <c r="S3092" s="48"/>
      <c r="T3092" s="48"/>
      <c r="U3092" s="48"/>
      <c r="V3092" s="48"/>
      <c r="W3092" s="48"/>
      <c r="X3092" s="48"/>
      <c r="Y3092" s="48"/>
      <c r="Z3092" s="48"/>
      <c r="AA3092" s="48"/>
      <c r="AB3092" s="48"/>
      <c r="AC3092" s="48"/>
    </row>
    <row r="3093" spans="1:29">
      <c r="A3093" s="48"/>
      <c r="B3093" s="48"/>
      <c r="C3093" s="48"/>
      <c r="D3093" s="48"/>
      <c r="E3093" s="48"/>
      <c r="F3093" s="48"/>
      <c r="G3093" s="48"/>
      <c r="H3093" s="48"/>
      <c r="I3093" s="48"/>
      <c r="J3093" s="48"/>
      <c r="K3093" s="48"/>
      <c r="L3093" s="48"/>
      <c r="M3093" s="48"/>
      <c r="N3093" s="48"/>
      <c r="O3093" s="48"/>
      <c r="P3093" s="48"/>
      <c r="Q3093" s="48"/>
      <c r="R3093" s="48"/>
      <c r="S3093" s="48"/>
      <c r="T3093" s="48"/>
      <c r="U3093" s="48"/>
      <c r="V3093" s="48"/>
      <c r="W3093" s="48"/>
      <c r="X3093" s="48"/>
      <c r="Y3093" s="48"/>
      <c r="Z3093" s="48"/>
      <c r="AA3093" s="48"/>
      <c r="AB3093" s="48"/>
      <c r="AC3093" s="48"/>
    </row>
    <row r="3094" spans="1:29">
      <c r="A3094" s="48"/>
      <c r="B3094" s="48"/>
      <c r="C3094" s="48"/>
      <c r="D3094" s="48"/>
      <c r="E3094" s="48"/>
      <c r="F3094" s="48"/>
      <c r="G3094" s="48"/>
      <c r="H3094" s="48"/>
      <c r="I3094" s="48"/>
      <c r="J3094" s="48"/>
      <c r="K3094" s="48"/>
      <c r="L3094" s="48"/>
      <c r="M3094" s="48"/>
      <c r="N3094" s="48"/>
      <c r="O3094" s="48"/>
      <c r="P3094" s="48"/>
      <c r="Q3094" s="48"/>
      <c r="R3094" s="48"/>
      <c r="S3094" s="48"/>
      <c r="T3094" s="48"/>
      <c r="U3094" s="48"/>
      <c r="V3094" s="48"/>
      <c r="W3094" s="48"/>
      <c r="X3094" s="48"/>
      <c r="Y3094" s="48"/>
      <c r="Z3094" s="48"/>
      <c r="AA3094" s="48"/>
      <c r="AB3094" s="48"/>
      <c r="AC3094" s="48"/>
    </row>
    <row r="3095" spans="1:29">
      <c r="A3095" s="48"/>
      <c r="B3095" s="48"/>
      <c r="C3095" s="48"/>
      <c r="D3095" s="48"/>
      <c r="E3095" s="48"/>
      <c r="F3095" s="48"/>
      <c r="G3095" s="48"/>
      <c r="H3095" s="48"/>
      <c r="I3095" s="48"/>
      <c r="J3095" s="48"/>
      <c r="K3095" s="48"/>
      <c r="L3095" s="48"/>
      <c r="M3095" s="48"/>
      <c r="N3095" s="48"/>
      <c r="O3095" s="48"/>
      <c r="P3095" s="48"/>
      <c r="Q3095" s="48"/>
      <c r="R3095" s="48"/>
      <c r="S3095" s="48"/>
      <c r="T3095" s="48"/>
      <c r="U3095" s="48"/>
      <c r="V3095" s="48"/>
      <c r="W3095" s="48"/>
      <c r="X3095" s="48"/>
      <c r="Y3095" s="48"/>
      <c r="Z3095" s="48"/>
      <c r="AA3095" s="48"/>
      <c r="AB3095" s="48"/>
      <c r="AC3095" s="48"/>
    </row>
    <row r="3096" spans="1:29">
      <c r="A3096" s="48"/>
      <c r="B3096" s="48"/>
      <c r="C3096" s="48"/>
      <c r="D3096" s="48"/>
      <c r="E3096" s="48"/>
      <c r="F3096" s="48"/>
      <c r="G3096" s="48"/>
      <c r="H3096" s="48"/>
      <c r="I3096" s="48"/>
      <c r="J3096" s="48"/>
      <c r="K3096" s="48"/>
      <c r="L3096" s="48"/>
      <c r="M3096" s="48"/>
      <c r="N3096" s="48"/>
      <c r="O3096" s="48"/>
      <c r="P3096" s="48"/>
      <c r="Q3096" s="48"/>
      <c r="R3096" s="48"/>
      <c r="S3096" s="48"/>
      <c r="T3096" s="48"/>
      <c r="U3096" s="48"/>
      <c r="V3096" s="48"/>
      <c r="W3096" s="48"/>
      <c r="X3096" s="48"/>
      <c r="Y3096" s="48"/>
      <c r="Z3096" s="48"/>
      <c r="AA3096" s="48"/>
      <c r="AB3096" s="48"/>
      <c r="AC3096" s="48"/>
    </row>
    <row r="3097" spans="1:29">
      <c r="A3097" s="48"/>
      <c r="B3097" s="48"/>
      <c r="C3097" s="48"/>
      <c r="D3097" s="48"/>
      <c r="E3097" s="48"/>
      <c r="F3097" s="48"/>
      <c r="G3097" s="48"/>
      <c r="H3097" s="48"/>
      <c r="I3097" s="48"/>
      <c r="J3097" s="48"/>
      <c r="K3097" s="48"/>
      <c r="L3097" s="48"/>
      <c r="M3097" s="48"/>
      <c r="N3097" s="48"/>
      <c r="O3097" s="48"/>
      <c r="P3097" s="48"/>
      <c r="Q3097" s="48"/>
      <c r="R3097" s="48"/>
      <c r="S3097" s="48"/>
      <c r="T3097" s="48"/>
      <c r="U3097" s="48"/>
      <c r="V3097" s="48"/>
      <c r="W3097" s="48"/>
      <c r="X3097" s="48"/>
      <c r="Y3097" s="48"/>
      <c r="Z3097" s="48"/>
      <c r="AA3097" s="48"/>
      <c r="AB3097" s="48"/>
      <c r="AC3097" s="48"/>
    </row>
    <row r="3098" spans="1:29">
      <c r="A3098" s="48"/>
      <c r="B3098" s="48"/>
      <c r="C3098" s="48"/>
      <c r="D3098" s="48"/>
      <c r="E3098" s="48"/>
      <c r="F3098" s="48"/>
      <c r="G3098" s="48"/>
      <c r="H3098" s="48"/>
      <c r="I3098" s="48"/>
      <c r="J3098" s="48"/>
      <c r="K3098" s="48"/>
      <c r="L3098" s="48"/>
      <c r="M3098" s="48"/>
      <c r="N3098" s="48"/>
      <c r="O3098" s="48"/>
      <c r="P3098" s="48"/>
      <c r="Q3098" s="48"/>
      <c r="R3098" s="48"/>
      <c r="S3098" s="48"/>
      <c r="T3098" s="48"/>
      <c r="U3098" s="48"/>
      <c r="V3098" s="48"/>
      <c r="W3098" s="48"/>
      <c r="X3098" s="48"/>
      <c r="Y3098" s="48"/>
      <c r="Z3098" s="48"/>
      <c r="AA3098" s="48"/>
      <c r="AB3098" s="48"/>
      <c r="AC3098" s="48"/>
    </row>
    <row r="3099" spans="1:29">
      <c r="A3099" s="48"/>
      <c r="B3099" s="48"/>
      <c r="C3099" s="48"/>
      <c r="D3099" s="48"/>
      <c r="E3099" s="48"/>
      <c r="F3099" s="48"/>
      <c r="G3099" s="48"/>
      <c r="H3099" s="48"/>
      <c r="I3099" s="48"/>
      <c r="J3099" s="48"/>
      <c r="K3099" s="48"/>
      <c r="L3099" s="48"/>
      <c r="M3099" s="48"/>
      <c r="N3099" s="48"/>
      <c r="O3099" s="48"/>
      <c r="P3099" s="48"/>
      <c r="Q3099" s="48"/>
      <c r="R3099" s="48"/>
      <c r="S3099" s="48"/>
      <c r="T3099" s="48"/>
      <c r="U3099" s="48"/>
      <c r="V3099" s="48"/>
      <c r="W3099" s="48"/>
      <c r="X3099" s="48"/>
      <c r="Y3099" s="48"/>
      <c r="Z3099" s="48"/>
      <c r="AA3099" s="48"/>
      <c r="AB3099" s="48"/>
      <c r="AC3099" s="48"/>
    </row>
    <row r="3100" spans="1:29">
      <c r="A3100" s="48"/>
      <c r="B3100" s="48"/>
      <c r="C3100" s="48"/>
      <c r="D3100" s="48"/>
      <c r="E3100" s="48"/>
      <c r="F3100" s="48"/>
      <c r="G3100" s="48"/>
      <c r="H3100" s="48"/>
      <c r="I3100" s="48"/>
      <c r="J3100" s="48"/>
      <c r="K3100" s="48"/>
      <c r="L3100" s="48"/>
      <c r="M3100" s="48"/>
      <c r="N3100" s="48"/>
      <c r="O3100" s="48"/>
      <c r="P3100" s="48"/>
      <c r="Q3100" s="48"/>
      <c r="R3100" s="48"/>
      <c r="S3100" s="48"/>
      <c r="T3100" s="48"/>
      <c r="U3100" s="48"/>
      <c r="V3100" s="48"/>
      <c r="W3100" s="48"/>
      <c r="X3100" s="48"/>
      <c r="Y3100" s="48"/>
      <c r="Z3100" s="48"/>
      <c r="AA3100" s="48"/>
      <c r="AB3100" s="48"/>
      <c r="AC3100" s="48"/>
    </row>
    <row r="3101" spans="1:29">
      <c r="A3101" s="48"/>
      <c r="B3101" s="48"/>
      <c r="C3101" s="48"/>
      <c r="D3101" s="48"/>
      <c r="E3101" s="48"/>
      <c r="F3101" s="48"/>
      <c r="G3101" s="48"/>
      <c r="H3101" s="48"/>
      <c r="I3101" s="48"/>
      <c r="J3101" s="48"/>
      <c r="K3101" s="48"/>
      <c r="L3101" s="48"/>
      <c r="M3101" s="48"/>
      <c r="N3101" s="48"/>
      <c r="O3101" s="48"/>
      <c r="P3101" s="48"/>
      <c r="Q3101" s="48"/>
      <c r="R3101" s="48"/>
      <c r="S3101" s="48"/>
      <c r="T3101" s="48"/>
      <c r="U3101" s="48"/>
      <c r="V3101" s="48"/>
      <c r="W3101" s="48"/>
      <c r="X3101" s="48"/>
      <c r="Y3101" s="48"/>
      <c r="Z3101" s="48"/>
      <c r="AA3101" s="48"/>
      <c r="AB3101" s="48"/>
      <c r="AC3101" s="48"/>
    </row>
    <row r="3102" spans="1:29">
      <c r="A3102" s="48"/>
      <c r="B3102" s="48"/>
      <c r="C3102" s="48"/>
      <c r="D3102" s="48"/>
      <c r="E3102" s="48"/>
      <c r="F3102" s="48"/>
      <c r="G3102" s="48"/>
      <c r="H3102" s="48"/>
      <c r="I3102" s="48"/>
      <c r="J3102" s="48"/>
      <c r="K3102" s="48"/>
      <c r="L3102" s="48"/>
      <c r="M3102" s="48"/>
      <c r="N3102" s="48"/>
      <c r="O3102" s="48"/>
      <c r="P3102" s="48"/>
      <c r="Q3102" s="48"/>
      <c r="R3102" s="48"/>
      <c r="S3102" s="48"/>
      <c r="T3102" s="48"/>
      <c r="U3102" s="48"/>
      <c r="V3102" s="48"/>
      <c r="W3102" s="48"/>
      <c r="X3102" s="48"/>
      <c r="Y3102" s="48"/>
      <c r="Z3102" s="48"/>
      <c r="AA3102" s="48"/>
      <c r="AB3102" s="48"/>
      <c r="AC3102" s="48"/>
    </row>
    <row r="3103" spans="1:29">
      <c r="A3103" s="48"/>
      <c r="B3103" s="48"/>
      <c r="C3103" s="48"/>
      <c r="D3103" s="48"/>
      <c r="E3103" s="48"/>
      <c r="F3103" s="48"/>
      <c r="G3103" s="48"/>
      <c r="H3103" s="48"/>
      <c r="I3103" s="48"/>
      <c r="J3103" s="48"/>
      <c r="K3103" s="48"/>
      <c r="L3103" s="48"/>
      <c r="M3103" s="48"/>
      <c r="N3103" s="48"/>
      <c r="O3103" s="48"/>
      <c r="P3103" s="48"/>
      <c r="Q3103" s="48"/>
      <c r="R3103" s="48"/>
      <c r="S3103" s="48"/>
      <c r="T3103" s="48"/>
      <c r="U3103" s="48"/>
      <c r="V3103" s="48"/>
      <c r="W3103" s="48"/>
      <c r="X3103" s="48"/>
      <c r="Y3103" s="48"/>
      <c r="Z3103" s="48"/>
      <c r="AA3103" s="48"/>
      <c r="AB3103" s="48"/>
      <c r="AC3103" s="48"/>
    </row>
    <row r="3104" spans="1:29">
      <c r="A3104" s="48"/>
      <c r="B3104" s="48"/>
      <c r="C3104" s="48"/>
      <c r="D3104" s="48"/>
      <c r="E3104" s="48"/>
      <c r="F3104" s="48"/>
      <c r="G3104" s="48"/>
      <c r="H3104" s="48"/>
      <c r="I3104" s="48"/>
      <c r="J3104" s="48"/>
      <c r="K3104" s="48"/>
      <c r="L3104" s="48"/>
      <c r="M3104" s="48"/>
      <c r="N3104" s="48"/>
      <c r="O3104" s="48"/>
      <c r="P3104" s="48"/>
      <c r="Q3104" s="48"/>
      <c r="R3104" s="48"/>
      <c r="S3104" s="48"/>
      <c r="T3104" s="48"/>
      <c r="U3104" s="48"/>
      <c r="V3104" s="48"/>
      <c r="W3104" s="48"/>
      <c r="X3104" s="48"/>
      <c r="Y3104" s="48"/>
      <c r="Z3104" s="48"/>
      <c r="AA3104" s="48"/>
      <c r="AB3104" s="48"/>
      <c r="AC3104" s="48"/>
    </row>
    <row r="3105" spans="1:29">
      <c r="A3105" s="48"/>
      <c r="B3105" s="48"/>
      <c r="C3105" s="48"/>
      <c r="D3105" s="48"/>
      <c r="E3105" s="48"/>
      <c r="F3105" s="48"/>
      <c r="G3105" s="48"/>
      <c r="H3105" s="48"/>
      <c r="I3105" s="48"/>
      <c r="J3105" s="48"/>
      <c r="K3105" s="48"/>
      <c r="L3105" s="48"/>
      <c r="M3105" s="48"/>
      <c r="N3105" s="48"/>
      <c r="O3105" s="48"/>
      <c r="P3105" s="48"/>
      <c r="Q3105" s="48"/>
      <c r="R3105" s="48"/>
      <c r="S3105" s="48"/>
      <c r="T3105" s="48"/>
      <c r="U3105" s="48"/>
      <c r="V3105" s="48"/>
      <c r="W3105" s="48"/>
      <c r="X3105" s="48"/>
      <c r="Y3105" s="48"/>
      <c r="Z3105" s="48"/>
      <c r="AA3105" s="48"/>
      <c r="AB3105" s="48"/>
      <c r="AC3105" s="48"/>
    </row>
    <row r="3106" spans="1:29">
      <c r="A3106" s="48"/>
      <c r="B3106" s="48"/>
      <c r="C3106" s="48"/>
      <c r="D3106" s="48"/>
      <c r="E3106" s="48"/>
      <c r="F3106" s="48"/>
      <c r="G3106" s="48"/>
      <c r="H3106" s="48"/>
      <c r="I3106" s="48"/>
      <c r="J3106" s="48"/>
      <c r="K3106" s="48"/>
      <c r="L3106" s="48"/>
      <c r="M3106" s="48"/>
      <c r="N3106" s="48"/>
      <c r="O3106" s="48"/>
      <c r="P3106" s="48"/>
      <c r="Q3106" s="48"/>
      <c r="R3106" s="48"/>
      <c r="S3106" s="48"/>
      <c r="T3106" s="48"/>
      <c r="U3106" s="48"/>
      <c r="V3106" s="48"/>
      <c r="W3106" s="48"/>
      <c r="X3106" s="48"/>
      <c r="Y3106" s="48"/>
      <c r="Z3106" s="48"/>
      <c r="AA3106" s="48"/>
      <c r="AB3106" s="48"/>
      <c r="AC3106" s="48"/>
    </row>
    <row r="3107" spans="1:29">
      <c r="A3107" s="48"/>
      <c r="B3107" s="48"/>
      <c r="C3107" s="48"/>
      <c r="D3107" s="48"/>
      <c r="E3107" s="48"/>
      <c r="F3107" s="48"/>
      <c r="G3107" s="48"/>
      <c r="H3107" s="48"/>
      <c r="I3107" s="48"/>
      <c r="J3107" s="48"/>
      <c r="K3107" s="48"/>
      <c r="L3107" s="48"/>
      <c r="M3107" s="48"/>
      <c r="N3107" s="48"/>
      <c r="O3107" s="48"/>
      <c r="P3107" s="48"/>
      <c r="Q3107" s="48"/>
      <c r="R3107" s="48"/>
      <c r="S3107" s="48"/>
      <c r="T3107" s="48"/>
      <c r="U3107" s="48"/>
      <c r="V3107" s="48"/>
      <c r="W3107" s="48"/>
      <c r="X3107" s="48"/>
      <c r="Y3107" s="48"/>
      <c r="Z3107" s="48"/>
      <c r="AA3107" s="48"/>
      <c r="AB3107" s="48"/>
      <c r="AC3107" s="48"/>
    </row>
    <row r="3108" spans="1:29">
      <c r="A3108" s="48"/>
      <c r="B3108" s="48"/>
      <c r="C3108" s="48"/>
      <c r="D3108" s="48"/>
      <c r="E3108" s="48"/>
      <c r="F3108" s="48"/>
      <c r="G3108" s="48"/>
      <c r="H3108" s="48"/>
      <c r="I3108" s="48"/>
      <c r="J3108" s="48"/>
      <c r="K3108" s="48"/>
      <c r="L3108" s="48"/>
      <c r="M3108" s="48"/>
      <c r="N3108" s="48"/>
      <c r="O3108" s="48"/>
      <c r="P3108" s="48"/>
      <c r="Q3108" s="48"/>
      <c r="R3108" s="48"/>
      <c r="S3108" s="48"/>
      <c r="T3108" s="48"/>
      <c r="U3108" s="48"/>
      <c r="V3108" s="48"/>
      <c r="W3108" s="48"/>
      <c r="X3108" s="48"/>
      <c r="Y3108" s="48"/>
      <c r="Z3108" s="48"/>
      <c r="AA3108" s="48"/>
      <c r="AB3108" s="48"/>
      <c r="AC3108" s="48"/>
    </row>
    <row r="3109" spans="1:29">
      <c r="A3109" s="48"/>
      <c r="B3109" s="48"/>
      <c r="C3109" s="48"/>
      <c r="D3109" s="48"/>
      <c r="E3109" s="48"/>
      <c r="F3109" s="48"/>
      <c r="G3109" s="48"/>
      <c r="H3109" s="48"/>
      <c r="I3109" s="48"/>
      <c r="J3109" s="48"/>
      <c r="K3109" s="48"/>
      <c r="L3109" s="48"/>
      <c r="M3109" s="48"/>
      <c r="N3109" s="48"/>
      <c r="O3109" s="48"/>
      <c r="P3109" s="48"/>
      <c r="Q3109" s="48"/>
      <c r="R3109" s="48"/>
      <c r="S3109" s="48"/>
      <c r="T3109" s="48"/>
      <c r="U3109" s="48"/>
      <c r="V3109" s="48"/>
      <c r="W3109" s="48"/>
      <c r="X3109" s="48"/>
      <c r="Y3109" s="48"/>
      <c r="Z3109" s="48"/>
      <c r="AA3109" s="48"/>
      <c r="AB3109" s="48"/>
      <c r="AC3109" s="48"/>
    </row>
    <row r="3110" spans="1:29">
      <c r="A3110" s="48"/>
      <c r="B3110" s="48"/>
      <c r="C3110" s="48"/>
      <c r="D3110" s="48"/>
      <c r="E3110" s="48"/>
      <c r="F3110" s="48"/>
      <c r="G3110" s="48"/>
      <c r="H3110" s="48"/>
      <c r="I3110" s="48"/>
      <c r="J3110" s="48"/>
      <c r="K3110" s="48"/>
      <c r="L3110" s="48"/>
      <c r="M3110" s="48"/>
      <c r="N3110" s="48"/>
      <c r="O3110" s="48"/>
      <c r="P3110" s="48"/>
      <c r="Q3110" s="48"/>
      <c r="R3110" s="48"/>
      <c r="S3110" s="48"/>
      <c r="T3110" s="48"/>
      <c r="U3110" s="48"/>
      <c r="V3110" s="48"/>
      <c r="W3110" s="48"/>
      <c r="X3110" s="48"/>
      <c r="Y3110" s="48"/>
      <c r="Z3110" s="48"/>
      <c r="AA3110" s="48"/>
      <c r="AB3110" s="48"/>
      <c r="AC3110" s="48"/>
    </row>
    <row r="3111" spans="1:29">
      <c r="A3111" s="48"/>
      <c r="B3111" s="48"/>
      <c r="C3111" s="48"/>
      <c r="D3111" s="48"/>
      <c r="E3111" s="48"/>
      <c r="F3111" s="48"/>
      <c r="G3111" s="48"/>
      <c r="H3111" s="48"/>
      <c r="I3111" s="48"/>
      <c r="J3111" s="48"/>
      <c r="K3111" s="48"/>
      <c r="L3111" s="48"/>
      <c r="M3111" s="48"/>
      <c r="N3111" s="48"/>
      <c r="O3111" s="48"/>
      <c r="P3111" s="48"/>
      <c r="Q3111" s="48"/>
      <c r="R3111" s="48"/>
      <c r="S3111" s="48"/>
      <c r="T3111" s="48"/>
      <c r="U3111" s="48"/>
      <c r="V3111" s="48"/>
      <c r="W3111" s="48"/>
      <c r="X3111" s="48"/>
      <c r="Y3111" s="48"/>
      <c r="Z3111" s="48"/>
      <c r="AA3111" s="48"/>
      <c r="AB3111" s="48"/>
      <c r="AC3111" s="48"/>
    </row>
    <row r="3112" spans="1:29">
      <c r="A3112" s="48"/>
      <c r="B3112" s="48"/>
      <c r="C3112" s="48"/>
      <c r="D3112" s="48"/>
      <c r="E3112" s="48"/>
      <c r="F3112" s="48"/>
      <c r="G3112" s="48"/>
      <c r="H3112" s="48"/>
      <c r="I3112" s="48"/>
      <c r="J3112" s="48"/>
      <c r="K3112" s="48"/>
      <c r="L3112" s="48"/>
      <c r="M3112" s="48"/>
      <c r="N3112" s="48"/>
      <c r="O3112" s="48"/>
      <c r="P3112" s="48"/>
      <c r="Q3112" s="48"/>
      <c r="R3112" s="48"/>
      <c r="S3112" s="48"/>
      <c r="T3112" s="48"/>
      <c r="U3112" s="48"/>
      <c r="V3112" s="48"/>
      <c r="W3112" s="48"/>
      <c r="X3112" s="48"/>
      <c r="Y3112" s="48"/>
      <c r="Z3112" s="48"/>
      <c r="AA3112" s="48"/>
      <c r="AB3112" s="48"/>
      <c r="AC3112" s="48"/>
    </row>
    <row r="3113" spans="1:29">
      <c r="A3113" s="48"/>
      <c r="B3113" s="48"/>
      <c r="C3113" s="48"/>
      <c r="D3113" s="48"/>
      <c r="E3113" s="48"/>
      <c r="F3113" s="48"/>
      <c r="G3113" s="48"/>
      <c r="H3113" s="48"/>
      <c r="I3113" s="48"/>
      <c r="J3113" s="48"/>
      <c r="K3113" s="48"/>
      <c r="L3113" s="48"/>
      <c r="M3113" s="48"/>
      <c r="N3113" s="48"/>
      <c r="O3113" s="48"/>
      <c r="P3113" s="48"/>
      <c r="Q3113" s="48"/>
      <c r="R3113" s="48"/>
      <c r="S3113" s="48"/>
      <c r="T3113" s="48"/>
      <c r="U3113" s="48"/>
      <c r="V3113" s="48"/>
      <c r="W3113" s="48"/>
      <c r="X3113" s="48"/>
      <c r="Y3113" s="48"/>
      <c r="Z3113" s="48"/>
      <c r="AA3113" s="48"/>
      <c r="AB3113" s="48"/>
      <c r="AC3113" s="48"/>
    </row>
    <row r="3114" spans="1:29">
      <c r="A3114" s="48"/>
      <c r="B3114" s="48"/>
      <c r="C3114" s="48"/>
      <c r="D3114" s="48"/>
      <c r="E3114" s="48"/>
      <c r="F3114" s="48"/>
      <c r="G3114" s="48"/>
      <c r="H3114" s="48"/>
      <c r="I3114" s="48"/>
      <c r="J3114" s="48"/>
      <c r="K3114" s="48"/>
      <c r="L3114" s="48"/>
      <c r="M3114" s="48"/>
      <c r="N3114" s="48"/>
      <c r="O3114" s="48"/>
      <c r="P3114" s="48"/>
      <c r="Q3114" s="48"/>
      <c r="R3114" s="48"/>
      <c r="S3114" s="48"/>
      <c r="T3114" s="48"/>
      <c r="U3114" s="48"/>
      <c r="V3114" s="48"/>
      <c r="W3114" s="48"/>
      <c r="X3114" s="48"/>
      <c r="Y3114" s="48"/>
      <c r="Z3114" s="48"/>
      <c r="AA3114" s="48"/>
      <c r="AB3114" s="48"/>
      <c r="AC3114" s="48"/>
    </row>
    <row r="3115" spans="1:29">
      <c r="A3115" s="48"/>
      <c r="B3115" s="48"/>
      <c r="C3115" s="48"/>
      <c r="D3115" s="48"/>
      <c r="E3115" s="48"/>
      <c r="F3115" s="48"/>
      <c r="G3115" s="48"/>
      <c r="H3115" s="48"/>
      <c r="I3115" s="48"/>
      <c r="J3115" s="48"/>
      <c r="K3115" s="48"/>
      <c r="L3115" s="48"/>
      <c r="M3115" s="48"/>
      <c r="N3115" s="48"/>
      <c r="O3115" s="48"/>
      <c r="P3115" s="48"/>
      <c r="Q3115" s="48"/>
      <c r="R3115" s="48"/>
      <c r="S3115" s="48"/>
      <c r="T3115" s="48"/>
      <c r="U3115" s="48"/>
      <c r="V3115" s="48"/>
      <c r="W3115" s="48"/>
      <c r="X3115" s="48"/>
      <c r="Y3115" s="48"/>
      <c r="Z3115" s="48"/>
      <c r="AA3115" s="48"/>
      <c r="AB3115" s="48"/>
      <c r="AC3115" s="48"/>
    </row>
    <row r="3116" spans="1:29">
      <c r="A3116" s="48"/>
      <c r="B3116" s="48"/>
      <c r="C3116" s="48"/>
      <c r="D3116" s="48"/>
      <c r="E3116" s="48"/>
      <c r="F3116" s="48"/>
      <c r="G3116" s="48"/>
      <c r="H3116" s="48"/>
      <c r="I3116" s="48"/>
      <c r="J3116" s="48"/>
      <c r="K3116" s="48"/>
      <c r="L3116" s="48"/>
      <c r="M3116" s="48"/>
      <c r="N3116" s="48"/>
      <c r="O3116" s="48"/>
      <c r="P3116" s="48"/>
      <c r="Q3116" s="48"/>
      <c r="R3116" s="48"/>
      <c r="S3116" s="48"/>
      <c r="T3116" s="48"/>
      <c r="U3116" s="48"/>
      <c r="V3116" s="48"/>
      <c r="W3116" s="48"/>
      <c r="X3116" s="48"/>
      <c r="Y3116" s="48"/>
      <c r="Z3116" s="48"/>
      <c r="AA3116" s="48"/>
      <c r="AB3116" s="48"/>
      <c r="AC3116" s="48"/>
    </row>
    <row r="3117" spans="1:29">
      <c r="A3117" s="48"/>
      <c r="B3117" s="48"/>
      <c r="C3117" s="48"/>
      <c r="D3117" s="48"/>
      <c r="E3117" s="48"/>
      <c r="F3117" s="48"/>
      <c r="G3117" s="48"/>
      <c r="H3117" s="48"/>
      <c r="I3117" s="48"/>
      <c r="J3117" s="48"/>
      <c r="K3117" s="48"/>
      <c r="L3117" s="48"/>
      <c r="M3117" s="48"/>
      <c r="N3117" s="48"/>
      <c r="O3117" s="48"/>
      <c r="P3117" s="48"/>
      <c r="Q3117" s="48"/>
      <c r="R3117" s="48"/>
      <c r="S3117" s="48"/>
      <c r="T3117" s="48"/>
      <c r="U3117" s="48"/>
      <c r="V3117" s="48"/>
      <c r="W3117" s="48"/>
      <c r="X3117" s="48"/>
      <c r="Y3117" s="48"/>
      <c r="Z3117" s="48"/>
      <c r="AA3117" s="48"/>
      <c r="AB3117" s="48"/>
      <c r="AC3117" s="48"/>
    </row>
    <row r="3118" spans="1:29">
      <c r="A3118" s="48"/>
      <c r="B3118" s="48"/>
      <c r="C3118" s="48"/>
      <c r="D3118" s="48"/>
      <c r="E3118" s="48"/>
      <c r="F3118" s="48"/>
      <c r="G3118" s="48"/>
      <c r="H3118" s="48"/>
      <c r="I3118" s="48"/>
      <c r="J3118" s="48"/>
      <c r="K3118" s="48"/>
      <c r="L3118" s="48"/>
      <c r="M3118" s="48"/>
      <c r="N3118" s="48"/>
      <c r="O3118" s="48"/>
      <c r="P3118" s="48"/>
      <c r="Q3118" s="48"/>
      <c r="R3118" s="48"/>
      <c r="S3118" s="48"/>
      <c r="T3118" s="48"/>
      <c r="U3118" s="48"/>
      <c r="V3118" s="48"/>
      <c r="W3118" s="48"/>
      <c r="X3118" s="48"/>
      <c r="Y3118" s="48"/>
      <c r="Z3118" s="48"/>
      <c r="AA3118" s="48"/>
      <c r="AB3118" s="48"/>
      <c r="AC3118" s="48"/>
    </row>
    <row r="3119" spans="1:29">
      <c r="A3119" s="48"/>
      <c r="B3119" s="48"/>
      <c r="C3119" s="48"/>
      <c r="D3119" s="48"/>
      <c r="E3119" s="48"/>
      <c r="F3119" s="48"/>
      <c r="G3119" s="48"/>
      <c r="H3119" s="48"/>
      <c r="I3119" s="48"/>
      <c r="J3119" s="48"/>
      <c r="K3119" s="48"/>
      <c r="L3119" s="48"/>
      <c r="M3119" s="48"/>
      <c r="N3119" s="48"/>
      <c r="O3119" s="48"/>
      <c r="P3119" s="48"/>
      <c r="Q3119" s="48"/>
      <c r="R3119" s="48"/>
      <c r="S3119" s="48"/>
      <c r="T3119" s="48"/>
      <c r="U3119" s="48"/>
      <c r="V3119" s="48"/>
      <c r="W3119" s="48"/>
      <c r="X3119" s="48"/>
      <c r="Y3119" s="48"/>
      <c r="Z3119" s="48"/>
      <c r="AA3119" s="48"/>
      <c r="AB3119" s="48"/>
      <c r="AC3119" s="48"/>
    </row>
    <row r="3120" spans="1:29">
      <c r="A3120" s="48"/>
      <c r="B3120" s="48"/>
      <c r="C3120" s="48"/>
      <c r="D3120" s="48"/>
      <c r="E3120" s="48"/>
      <c r="F3120" s="48"/>
      <c r="G3120" s="48"/>
      <c r="H3120" s="48"/>
      <c r="I3120" s="48"/>
      <c r="J3120" s="48"/>
      <c r="K3120" s="48"/>
      <c r="L3120" s="48"/>
      <c r="M3120" s="48"/>
      <c r="N3120" s="48"/>
      <c r="O3120" s="48"/>
      <c r="P3120" s="48"/>
      <c r="Q3120" s="48"/>
      <c r="R3120" s="48"/>
      <c r="S3120" s="48"/>
      <c r="T3120" s="48"/>
      <c r="U3120" s="48"/>
      <c r="V3120" s="48"/>
      <c r="W3120" s="48"/>
      <c r="X3120" s="48"/>
      <c r="Y3120" s="48"/>
      <c r="Z3120" s="48"/>
      <c r="AA3120" s="48"/>
      <c r="AB3120" s="48"/>
      <c r="AC3120" s="48"/>
    </row>
    <row r="3121" spans="1:29">
      <c r="A3121" s="48"/>
      <c r="B3121" s="48"/>
      <c r="C3121" s="48"/>
      <c r="D3121" s="48"/>
      <c r="E3121" s="48"/>
      <c r="F3121" s="48"/>
      <c r="G3121" s="48"/>
      <c r="H3121" s="48"/>
      <c r="I3121" s="48"/>
      <c r="J3121" s="48"/>
      <c r="K3121" s="48"/>
      <c r="L3121" s="48"/>
      <c r="M3121" s="48"/>
      <c r="N3121" s="48"/>
      <c r="O3121" s="48"/>
      <c r="P3121" s="48"/>
      <c r="Q3121" s="48"/>
      <c r="R3121" s="48"/>
      <c r="S3121" s="48"/>
      <c r="T3121" s="48"/>
      <c r="U3121" s="48"/>
      <c r="V3121" s="48"/>
      <c r="W3121" s="48"/>
      <c r="X3121" s="48"/>
      <c r="Y3121" s="48"/>
      <c r="Z3121" s="48"/>
      <c r="AA3121" s="48"/>
      <c r="AB3121" s="48"/>
      <c r="AC3121" s="48"/>
    </row>
    <row r="3122" spans="1:29">
      <c r="A3122" s="48"/>
      <c r="B3122" s="48"/>
      <c r="C3122" s="48"/>
      <c r="D3122" s="48"/>
      <c r="E3122" s="48"/>
      <c r="F3122" s="48"/>
      <c r="G3122" s="48"/>
      <c r="H3122" s="48"/>
      <c r="I3122" s="48"/>
      <c r="J3122" s="48"/>
      <c r="K3122" s="48"/>
      <c r="L3122" s="48"/>
      <c r="M3122" s="48"/>
      <c r="N3122" s="48"/>
      <c r="O3122" s="48"/>
      <c r="P3122" s="48"/>
      <c r="Q3122" s="48"/>
      <c r="R3122" s="48"/>
      <c r="S3122" s="48"/>
      <c r="T3122" s="48"/>
      <c r="U3122" s="48"/>
      <c r="V3122" s="48"/>
      <c r="W3122" s="48"/>
      <c r="X3122" s="48"/>
      <c r="Y3122" s="48"/>
      <c r="Z3122" s="48"/>
      <c r="AA3122" s="48"/>
      <c r="AB3122" s="48"/>
      <c r="AC3122" s="48"/>
    </row>
    <row r="3123" spans="1:29">
      <c r="A3123" s="48"/>
      <c r="B3123" s="48"/>
      <c r="C3123" s="48"/>
      <c r="D3123" s="48"/>
      <c r="E3123" s="48"/>
      <c r="F3123" s="48"/>
      <c r="G3123" s="48"/>
      <c r="H3123" s="48"/>
      <c r="I3123" s="48"/>
      <c r="J3123" s="48"/>
      <c r="K3123" s="48"/>
      <c r="L3123" s="48"/>
      <c r="M3123" s="48"/>
      <c r="N3123" s="48"/>
      <c r="O3123" s="48"/>
      <c r="P3123" s="48"/>
      <c r="Q3123" s="48"/>
      <c r="R3123" s="48"/>
      <c r="S3123" s="48"/>
      <c r="T3123" s="48"/>
      <c r="U3123" s="48"/>
      <c r="V3123" s="48"/>
      <c r="W3123" s="48"/>
      <c r="X3123" s="48"/>
      <c r="Y3123" s="48"/>
      <c r="Z3123" s="48"/>
      <c r="AA3123" s="48"/>
      <c r="AB3123" s="48"/>
      <c r="AC3123" s="48"/>
    </row>
    <row r="3124" spans="1:29">
      <c r="A3124" s="48"/>
      <c r="B3124" s="48"/>
      <c r="C3124" s="48"/>
      <c r="D3124" s="48"/>
      <c r="E3124" s="48"/>
      <c r="F3124" s="48"/>
      <c r="G3124" s="48"/>
      <c r="H3124" s="48"/>
      <c r="I3124" s="48"/>
      <c r="J3124" s="48"/>
      <c r="K3124" s="48"/>
      <c r="L3124" s="48"/>
      <c r="M3124" s="48"/>
      <c r="N3124" s="48"/>
      <c r="O3124" s="48"/>
      <c r="P3124" s="48"/>
      <c r="Q3124" s="48"/>
      <c r="R3124" s="48"/>
      <c r="S3124" s="48"/>
      <c r="T3124" s="48"/>
      <c r="U3124" s="48"/>
      <c r="V3124" s="48"/>
      <c r="W3124" s="48"/>
      <c r="X3124" s="48"/>
      <c r="Y3124" s="48"/>
      <c r="Z3124" s="48"/>
      <c r="AA3124" s="48"/>
      <c r="AB3124" s="48"/>
      <c r="AC3124" s="48"/>
    </row>
    <row r="3125" spans="1:29">
      <c r="A3125" s="48"/>
      <c r="B3125" s="48"/>
      <c r="C3125" s="48"/>
      <c r="D3125" s="48"/>
      <c r="E3125" s="48"/>
      <c r="F3125" s="48"/>
      <c r="G3125" s="48"/>
      <c r="H3125" s="48"/>
      <c r="I3125" s="48"/>
      <c r="J3125" s="48"/>
      <c r="K3125" s="48"/>
      <c r="L3125" s="48"/>
      <c r="M3125" s="48"/>
      <c r="N3125" s="48"/>
      <c r="O3125" s="48"/>
      <c r="P3125" s="48"/>
      <c r="Q3125" s="48"/>
      <c r="R3125" s="48"/>
      <c r="S3125" s="48"/>
      <c r="T3125" s="48"/>
      <c r="U3125" s="48"/>
      <c r="V3125" s="48"/>
      <c r="W3125" s="48"/>
      <c r="X3125" s="48"/>
      <c r="Y3125" s="48"/>
      <c r="Z3125" s="48"/>
      <c r="AA3125" s="48"/>
      <c r="AB3125" s="48"/>
      <c r="AC3125" s="48"/>
    </row>
    <row r="3126" spans="1:29">
      <c r="A3126" s="48"/>
      <c r="B3126" s="48"/>
      <c r="C3126" s="48"/>
      <c r="D3126" s="48"/>
      <c r="E3126" s="48"/>
      <c r="F3126" s="48"/>
      <c r="G3126" s="48"/>
      <c r="H3126" s="48"/>
      <c r="I3126" s="48"/>
      <c r="J3126" s="48"/>
      <c r="K3126" s="48"/>
      <c r="L3126" s="48"/>
      <c r="M3126" s="48"/>
      <c r="N3126" s="48"/>
      <c r="O3126" s="48"/>
      <c r="P3126" s="48"/>
      <c r="Q3126" s="48"/>
      <c r="R3126" s="48"/>
      <c r="S3126" s="48"/>
      <c r="T3126" s="48"/>
      <c r="U3126" s="48"/>
      <c r="V3126" s="48"/>
      <c r="W3126" s="48"/>
      <c r="X3126" s="48"/>
      <c r="Y3126" s="48"/>
      <c r="Z3126" s="48"/>
      <c r="AA3126" s="48"/>
      <c r="AB3126" s="48"/>
      <c r="AC3126" s="48"/>
    </row>
    <row r="3127" spans="1:29">
      <c r="A3127" s="48"/>
      <c r="B3127" s="48"/>
      <c r="C3127" s="48"/>
      <c r="D3127" s="48"/>
      <c r="E3127" s="48"/>
      <c r="F3127" s="48"/>
      <c r="G3127" s="48"/>
      <c r="H3127" s="48"/>
      <c r="I3127" s="48"/>
      <c r="J3127" s="48"/>
      <c r="K3127" s="48"/>
      <c r="L3127" s="48"/>
      <c r="M3127" s="48"/>
      <c r="N3127" s="48"/>
      <c r="O3127" s="48"/>
      <c r="P3127" s="48"/>
      <c r="Q3127" s="48"/>
      <c r="R3127" s="48"/>
      <c r="S3127" s="48"/>
      <c r="T3127" s="48"/>
      <c r="U3127" s="48"/>
      <c r="V3127" s="48"/>
      <c r="W3127" s="48"/>
      <c r="X3127" s="48"/>
      <c r="Y3127" s="48"/>
      <c r="Z3127" s="48"/>
      <c r="AA3127" s="48"/>
      <c r="AB3127" s="48"/>
      <c r="AC3127" s="48"/>
    </row>
    <row r="3128" spans="1:29">
      <c r="A3128" s="48"/>
      <c r="B3128" s="48"/>
      <c r="C3128" s="48"/>
      <c r="D3128" s="48"/>
      <c r="E3128" s="48"/>
      <c r="F3128" s="48"/>
      <c r="G3128" s="48"/>
      <c r="H3128" s="48"/>
      <c r="I3128" s="48"/>
      <c r="J3128" s="48"/>
      <c r="K3128" s="48"/>
      <c r="L3128" s="48"/>
      <c r="M3128" s="48"/>
      <c r="N3128" s="48"/>
      <c r="O3128" s="48"/>
      <c r="P3128" s="48"/>
      <c r="Q3128" s="48"/>
      <c r="R3128" s="48"/>
      <c r="S3128" s="48"/>
      <c r="T3128" s="48"/>
      <c r="U3128" s="48"/>
      <c r="V3128" s="48"/>
      <c r="W3128" s="48"/>
      <c r="X3128" s="48"/>
      <c r="Y3128" s="48"/>
      <c r="Z3128" s="48"/>
      <c r="AA3128" s="48"/>
      <c r="AB3128" s="48"/>
      <c r="AC3128" s="48"/>
    </row>
    <row r="3129" spans="1:29">
      <c r="A3129" s="48"/>
      <c r="B3129" s="48"/>
      <c r="C3129" s="48"/>
      <c r="D3129" s="48"/>
      <c r="E3129" s="48"/>
      <c r="F3129" s="48"/>
      <c r="G3129" s="48"/>
      <c r="H3129" s="48"/>
      <c r="I3129" s="48"/>
      <c r="J3129" s="48"/>
      <c r="K3129" s="48"/>
      <c r="L3129" s="48"/>
      <c r="M3129" s="48"/>
      <c r="N3129" s="48"/>
      <c r="O3129" s="48"/>
      <c r="P3129" s="48"/>
      <c r="Q3129" s="48"/>
      <c r="R3129" s="48"/>
      <c r="S3129" s="48"/>
      <c r="T3129" s="48"/>
      <c r="U3129" s="48"/>
      <c r="V3129" s="48"/>
      <c r="W3129" s="48"/>
      <c r="X3129" s="48"/>
      <c r="Y3129" s="48"/>
      <c r="Z3129" s="48"/>
      <c r="AA3129" s="48"/>
      <c r="AB3129" s="48"/>
      <c r="AC3129" s="48"/>
    </row>
    <row r="3130" spans="1:29">
      <c r="A3130" s="48"/>
      <c r="B3130" s="48"/>
      <c r="C3130" s="48"/>
      <c r="D3130" s="48"/>
      <c r="E3130" s="48"/>
      <c r="F3130" s="48"/>
      <c r="G3130" s="48"/>
      <c r="H3130" s="48"/>
      <c r="I3130" s="48"/>
      <c r="J3130" s="48"/>
      <c r="K3130" s="48"/>
      <c r="L3130" s="48"/>
      <c r="M3130" s="48"/>
      <c r="N3130" s="48"/>
      <c r="O3130" s="48"/>
      <c r="P3130" s="48"/>
      <c r="Q3130" s="48"/>
      <c r="R3130" s="48"/>
      <c r="S3130" s="48"/>
      <c r="T3130" s="48"/>
      <c r="U3130" s="48"/>
      <c r="V3130" s="48"/>
      <c r="W3130" s="48"/>
      <c r="X3130" s="48"/>
      <c r="Y3130" s="48"/>
      <c r="Z3130" s="48"/>
      <c r="AA3130" s="48"/>
      <c r="AB3130" s="48"/>
      <c r="AC3130" s="48"/>
    </row>
    <row r="3131" spans="1:29">
      <c r="A3131" s="48"/>
      <c r="B3131" s="48"/>
      <c r="C3131" s="48"/>
      <c r="D3131" s="48"/>
      <c r="E3131" s="48"/>
      <c r="F3131" s="48"/>
      <c r="G3131" s="48"/>
      <c r="H3131" s="48"/>
      <c r="I3131" s="48"/>
      <c r="J3131" s="48"/>
      <c r="K3131" s="48"/>
      <c r="L3131" s="48"/>
      <c r="M3131" s="48"/>
      <c r="N3131" s="48"/>
      <c r="O3131" s="48"/>
      <c r="P3131" s="48"/>
      <c r="Q3131" s="48"/>
      <c r="R3131" s="48"/>
      <c r="S3131" s="48"/>
      <c r="T3131" s="48"/>
      <c r="U3131" s="48"/>
      <c r="V3131" s="48"/>
      <c r="W3131" s="48"/>
      <c r="X3131" s="48"/>
      <c r="Y3131" s="48"/>
      <c r="Z3131" s="48"/>
      <c r="AA3131" s="48"/>
      <c r="AB3131" s="48"/>
      <c r="AC3131" s="48"/>
    </row>
    <row r="3132" spans="1:29">
      <c r="A3132" s="48"/>
      <c r="B3132" s="48"/>
      <c r="C3132" s="48"/>
      <c r="D3132" s="48"/>
      <c r="E3132" s="48"/>
      <c r="F3132" s="48"/>
      <c r="G3132" s="48"/>
      <c r="H3132" s="48"/>
      <c r="I3132" s="48"/>
      <c r="J3132" s="48"/>
      <c r="K3132" s="48"/>
      <c r="L3132" s="48"/>
      <c r="M3132" s="48"/>
      <c r="N3132" s="48"/>
      <c r="O3132" s="48"/>
      <c r="P3132" s="48"/>
      <c r="Q3132" s="48"/>
      <c r="R3132" s="48"/>
      <c r="S3132" s="48"/>
      <c r="T3132" s="48"/>
      <c r="U3132" s="48"/>
      <c r="V3132" s="48"/>
      <c r="W3132" s="48"/>
      <c r="X3132" s="48"/>
      <c r="Y3132" s="48"/>
      <c r="Z3132" s="48"/>
      <c r="AA3132" s="48"/>
      <c r="AB3132" s="48"/>
      <c r="AC3132" s="48"/>
    </row>
    <row r="3133" spans="1:29">
      <c r="A3133" s="48"/>
      <c r="B3133" s="48"/>
      <c r="C3133" s="48"/>
      <c r="D3133" s="48"/>
      <c r="E3133" s="48"/>
      <c r="F3133" s="48"/>
      <c r="G3133" s="48"/>
      <c r="H3133" s="48"/>
      <c r="I3133" s="48"/>
      <c r="J3133" s="48"/>
      <c r="K3133" s="48"/>
      <c r="L3133" s="48"/>
      <c r="M3133" s="48"/>
      <c r="N3133" s="48"/>
      <c r="O3133" s="48"/>
      <c r="P3133" s="48"/>
      <c r="Q3133" s="48"/>
      <c r="R3133" s="48"/>
      <c r="S3133" s="48"/>
      <c r="T3133" s="48"/>
      <c r="U3133" s="48"/>
      <c r="V3133" s="48"/>
      <c r="W3133" s="48"/>
      <c r="X3133" s="48"/>
      <c r="Y3133" s="48"/>
      <c r="Z3133" s="48"/>
      <c r="AA3133" s="48"/>
      <c r="AB3133" s="48"/>
      <c r="AC3133" s="48"/>
    </row>
    <row r="3134" spans="1:29">
      <c r="A3134" s="48"/>
      <c r="B3134" s="48"/>
      <c r="C3134" s="48"/>
      <c r="D3134" s="48"/>
      <c r="E3134" s="48"/>
      <c r="F3134" s="48"/>
      <c r="G3134" s="48"/>
      <c r="H3134" s="48"/>
      <c r="I3134" s="48"/>
      <c r="J3134" s="48"/>
      <c r="K3134" s="48"/>
      <c r="L3134" s="48"/>
      <c r="M3134" s="48"/>
      <c r="N3134" s="48"/>
      <c r="O3134" s="48"/>
      <c r="P3134" s="48"/>
      <c r="Q3134" s="48"/>
      <c r="R3134" s="48"/>
      <c r="S3134" s="48"/>
      <c r="T3134" s="48"/>
      <c r="U3134" s="48"/>
      <c r="V3134" s="48"/>
      <c r="W3134" s="48"/>
      <c r="X3134" s="48"/>
      <c r="Y3134" s="48"/>
      <c r="Z3134" s="48"/>
      <c r="AA3134" s="48"/>
      <c r="AB3134" s="48"/>
      <c r="AC3134" s="48"/>
    </row>
    <row r="3135" spans="1:29">
      <c r="A3135" s="48"/>
      <c r="B3135" s="48"/>
      <c r="C3135" s="48"/>
      <c r="D3135" s="48"/>
      <c r="E3135" s="48"/>
      <c r="F3135" s="48"/>
      <c r="G3135" s="48"/>
      <c r="H3135" s="48"/>
      <c r="I3135" s="48"/>
      <c r="J3135" s="48"/>
      <c r="K3135" s="48"/>
      <c r="L3135" s="48"/>
      <c r="M3135" s="48"/>
      <c r="N3135" s="48"/>
      <c r="O3135" s="48"/>
      <c r="P3135" s="48"/>
      <c r="Q3135" s="48"/>
      <c r="R3135" s="48"/>
      <c r="S3135" s="48"/>
      <c r="T3135" s="48"/>
      <c r="U3135" s="48"/>
      <c r="V3135" s="48"/>
      <c r="W3135" s="48"/>
      <c r="X3135" s="48"/>
      <c r="Y3135" s="48"/>
      <c r="Z3135" s="48"/>
      <c r="AA3135" s="48"/>
      <c r="AB3135" s="48"/>
      <c r="AC3135" s="48"/>
    </row>
    <row r="3136" spans="1:29">
      <c r="A3136" s="48"/>
      <c r="B3136" s="48"/>
      <c r="C3136" s="48"/>
      <c r="D3136" s="48"/>
      <c r="E3136" s="48"/>
      <c r="F3136" s="48"/>
      <c r="G3136" s="48"/>
      <c r="H3136" s="48"/>
      <c r="I3136" s="48"/>
      <c r="J3136" s="48"/>
      <c r="K3136" s="48"/>
      <c r="L3136" s="48"/>
      <c r="M3136" s="48"/>
      <c r="N3136" s="48"/>
      <c r="O3136" s="48"/>
      <c r="P3136" s="48"/>
      <c r="Q3136" s="48"/>
      <c r="R3136" s="48"/>
      <c r="S3136" s="48"/>
      <c r="T3136" s="48"/>
      <c r="U3136" s="48"/>
      <c r="V3136" s="48"/>
      <c r="W3136" s="48"/>
      <c r="X3136" s="48"/>
      <c r="Y3136" s="48"/>
      <c r="Z3136" s="48"/>
      <c r="AA3136" s="48"/>
      <c r="AB3136" s="48"/>
      <c r="AC3136" s="48"/>
    </row>
    <row r="3137" spans="1:29">
      <c r="A3137" s="48"/>
      <c r="B3137" s="48"/>
      <c r="C3137" s="48"/>
      <c r="D3137" s="48"/>
      <c r="E3137" s="48"/>
      <c r="F3137" s="48"/>
      <c r="G3137" s="48"/>
      <c r="H3137" s="48"/>
      <c r="I3137" s="48"/>
      <c r="J3137" s="48"/>
      <c r="K3137" s="48"/>
      <c r="L3137" s="48"/>
      <c r="M3137" s="48"/>
      <c r="N3137" s="48"/>
      <c r="O3137" s="48"/>
      <c r="P3137" s="48"/>
      <c r="Q3137" s="48"/>
      <c r="R3137" s="48"/>
      <c r="S3137" s="48"/>
      <c r="T3137" s="48"/>
      <c r="U3137" s="48"/>
      <c r="V3137" s="48"/>
      <c r="W3137" s="48"/>
      <c r="X3137" s="48"/>
      <c r="Y3137" s="48"/>
      <c r="Z3137" s="48"/>
      <c r="AA3137" s="48"/>
      <c r="AB3137" s="48"/>
      <c r="AC3137" s="48"/>
    </row>
    <row r="3138" spans="1:29">
      <c r="A3138" s="48"/>
      <c r="B3138" s="48"/>
      <c r="C3138" s="48"/>
      <c r="D3138" s="48"/>
      <c r="E3138" s="48"/>
      <c r="F3138" s="48"/>
      <c r="G3138" s="48"/>
      <c r="H3138" s="48"/>
      <c r="I3138" s="48"/>
      <c r="J3138" s="48"/>
      <c r="K3138" s="48"/>
      <c r="L3138" s="48"/>
      <c r="M3138" s="48"/>
      <c r="N3138" s="48"/>
      <c r="O3138" s="48"/>
      <c r="P3138" s="48"/>
      <c r="Q3138" s="48"/>
      <c r="R3138" s="48"/>
      <c r="S3138" s="48"/>
      <c r="T3138" s="48"/>
      <c r="U3138" s="48"/>
      <c r="V3138" s="48"/>
      <c r="W3138" s="48"/>
      <c r="X3138" s="48"/>
      <c r="Y3138" s="48"/>
      <c r="Z3138" s="48"/>
      <c r="AA3138" s="48"/>
      <c r="AB3138" s="48"/>
      <c r="AC3138" s="48"/>
    </row>
    <row r="3139" spans="1:29">
      <c r="A3139" s="48"/>
      <c r="B3139" s="48"/>
      <c r="C3139" s="48"/>
      <c r="D3139" s="48"/>
      <c r="E3139" s="48"/>
      <c r="F3139" s="48"/>
      <c r="G3139" s="48"/>
      <c r="H3139" s="48"/>
      <c r="I3139" s="48"/>
      <c r="J3139" s="48"/>
      <c r="K3139" s="48"/>
      <c r="L3139" s="48"/>
      <c r="M3139" s="48"/>
      <c r="N3139" s="48"/>
      <c r="O3139" s="48"/>
      <c r="P3139" s="48"/>
      <c r="Q3139" s="48"/>
      <c r="R3139" s="48"/>
      <c r="S3139" s="48"/>
      <c r="T3139" s="48"/>
      <c r="U3139" s="48"/>
      <c r="V3139" s="48"/>
      <c r="W3139" s="48"/>
      <c r="X3139" s="48"/>
      <c r="Y3139" s="48"/>
      <c r="Z3139" s="48"/>
      <c r="AA3139" s="48"/>
      <c r="AB3139" s="48"/>
      <c r="AC3139" s="48"/>
    </row>
    <row r="3140" spans="1:29">
      <c r="A3140" s="48"/>
      <c r="B3140" s="48"/>
      <c r="C3140" s="48"/>
      <c r="D3140" s="48"/>
      <c r="E3140" s="48"/>
      <c r="F3140" s="48"/>
      <c r="G3140" s="48"/>
      <c r="H3140" s="48"/>
      <c r="I3140" s="48"/>
      <c r="J3140" s="48"/>
      <c r="K3140" s="48"/>
      <c r="L3140" s="48"/>
      <c r="M3140" s="48"/>
      <c r="N3140" s="48"/>
      <c r="O3140" s="48"/>
      <c r="P3140" s="48"/>
      <c r="Q3140" s="48"/>
      <c r="R3140" s="48"/>
      <c r="S3140" s="48"/>
      <c r="T3140" s="48"/>
      <c r="U3140" s="48"/>
      <c r="V3140" s="48"/>
      <c r="W3140" s="48"/>
      <c r="X3140" s="48"/>
      <c r="Y3140" s="48"/>
      <c r="Z3140" s="48"/>
      <c r="AA3140" s="48"/>
      <c r="AB3140" s="48"/>
      <c r="AC3140" s="48"/>
    </row>
    <row r="3141" spans="1:29">
      <c r="A3141" s="48"/>
      <c r="B3141" s="48"/>
      <c r="C3141" s="48"/>
      <c r="D3141" s="48"/>
      <c r="E3141" s="48"/>
      <c r="F3141" s="48"/>
      <c r="G3141" s="48"/>
      <c r="H3141" s="48"/>
      <c r="I3141" s="48"/>
      <c r="J3141" s="48"/>
      <c r="K3141" s="48"/>
      <c r="L3141" s="48"/>
      <c r="M3141" s="48"/>
      <c r="N3141" s="48"/>
      <c r="O3141" s="48"/>
      <c r="P3141" s="48"/>
      <c r="Q3141" s="48"/>
      <c r="R3141" s="48"/>
      <c r="S3141" s="48"/>
      <c r="T3141" s="48"/>
      <c r="U3141" s="48"/>
      <c r="V3141" s="48"/>
      <c r="W3141" s="48"/>
      <c r="X3141" s="48"/>
      <c r="Y3141" s="48"/>
      <c r="Z3141" s="48"/>
      <c r="AA3141" s="48"/>
      <c r="AB3141" s="48"/>
      <c r="AC3141" s="48"/>
    </row>
    <row r="3142" spans="1:29">
      <c r="A3142" s="48"/>
      <c r="B3142" s="48"/>
      <c r="C3142" s="48"/>
      <c r="D3142" s="48"/>
      <c r="E3142" s="48"/>
      <c r="F3142" s="48"/>
      <c r="G3142" s="48"/>
      <c r="H3142" s="48"/>
      <c r="I3142" s="48"/>
      <c r="J3142" s="48"/>
      <c r="K3142" s="48"/>
      <c r="L3142" s="48"/>
      <c r="M3142" s="48"/>
      <c r="N3142" s="48"/>
      <c r="O3142" s="48"/>
      <c r="P3142" s="48"/>
      <c r="Q3142" s="48"/>
      <c r="R3142" s="48"/>
      <c r="S3142" s="48"/>
      <c r="T3142" s="48"/>
      <c r="U3142" s="48"/>
      <c r="V3142" s="48"/>
      <c r="W3142" s="48"/>
      <c r="X3142" s="48"/>
      <c r="Y3142" s="48"/>
      <c r="Z3142" s="48"/>
      <c r="AA3142" s="48"/>
      <c r="AB3142" s="48"/>
      <c r="AC3142" s="48"/>
    </row>
    <row r="3143" spans="1:29">
      <c r="A3143" s="48"/>
      <c r="B3143" s="48"/>
      <c r="C3143" s="48"/>
      <c r="D3143" s="48"/>
      <c r="E3143" s="48"/>
      <c r="F3143" s="48"/>
      <c r="G3143" s="48"/>
      <c r="H3143" s="48"/>
      <c r="I3143" s="48"/>
      <c r="J3143" s="48"/>
      <c r="K3143" s="48"/>
      <c r="L3143" s="48"/>
      <c r="M3143" s="48"/>
      <c r="N3143" s="48"/>
      <c r="O3143" s="48"/>
      <c r="P3143" s="48"/>
      <c r="Q3143" s="48"/>
      <c r="R3143" s="48"/>
      <c r="S3143" s="48"/>
      <c r="T3143" s="48"/>
      <c r="U3143" s="48"/>
      <c r="V3143" s="48"/>
      <c r="W3143" s="48"/>
      <c r="X3143" s="48"/>
      <c r="Y3143" s="48"/>
      <c r="Z3143" s="48"/>
      <c r="AA3143" s="48"/>
      <c r="AB3143" s="48"/>
      <c r="AC3143" s="48"/>
    </row>
    <row r="3144" spans="1:29">
      <c r="A3144" s="48"/>
      <c r="B3144" s="48"/>
      <c r="C3144" s="48"/>
      <c r="D3144" s="48"/>
      <c r="E3144" s="48"/>
      <c r="F3144" s="48"/>
      <c r="G3144" s="48"/>
      <c r="H3144" s="48"/>
      <c r="I3144" s="48"/>
      <c r="J3144" s="48"/>
      <c r="K3144" s="48"/>
      <c r="L3144" s="48"/>
      <c r="M3144" s="48"/>
      <c r="N3144" s="48"/>
      <c r="O3144" s="48"/>
      <c r="P3144" s="48"/>
      <c r="Q3144" s="48"/>
      <c r="R3144" s="48"/>
      <c r="S3144" s="48"/>
      <c r="T3144" s="48"/>
      <c r="U3144" s="48"/>
      <c r="V3144" s="48"/>
      <c r="W3144" s="48"/>
      <c r="X3144" s="48"/>
      <c r="Y3144" s="48"/>
      <c r="Z3144" s="48"/>
      <c r="AA3144" s="48"/>
      <c r="AB3144" s="48"/>
      <c r="AC3144" s="48"/>
    </row>
    <row r="3145" spans="1:29">
      <c r="A3145" s="48"/>
      <c r="B3145" s="48"/>
      <c r="C3145" s="48"/>
      <c r="D3145" s="48"/>
      <c r="E3145" s="48"/>
      <c r="F3145" s="48"/>
      <c r="G3145" s="48"/>
      <c r="H3145" s="48"/>
      <c r="I3145" s="48"/>
      <c r="J3145" s="48"/>
      <c r="K3145" s="48"/>
      <c r="L3145" s="48"/>
      <c r="M3145" s="48"/>
      <c r="N3145" s="48"/>
      <c r="O3145" s="48"/>
      <c r="P3145" s="48"/>
      <c r="Q3145" s="48"/>
      <c r="R3145" s="48"/>
      <c r="S3145" s="48"/>
      <c r="T3145" s="48"/>
      <c r="U3145" s="48"/>
      <c r="V3145" s="48"/>
      <c r="W3145" s="48"/>
      <c r="X3145" s="48"/>
      <c r="Y3145" s="48"/>
      <c r="Z3145" s="48"/>
      <c r="AA3145" s="48"/>
      <c r="AB3145" s="48"/>
      <c r="AC3145" s="48"/>
    </row>
    <row r="3146" spans="1:29">
      <c r="A3146" s="48"/>
      <c r="B3146" s="48"/>
      <c r="C3146" s="48"/>
      <c r="D3146" s="48"/>
      <c r="E3146" s="48"/>
      <c r="F3146" s="48"/>
      <c r="G3146" s="48"/>
      <c r="H3146" s="48"/>
      <c r="I3146" s="48"/>
      <c r="J3146" s="48"/>
      <c r="K3146" s="48"/>
      <c r="L3146" s="48"/>
      <c r="M3146" s="48"/>
      <c r="N3146" s="48"/>
      <c r="O3146" s="48"/>
      <c r="P3146" s="48"/>
      <c r="Q3146" s="48"/>
      <c r="R3146" s="48"/>
      <c r="S3146" s="48"/>
      <c r="T3146" s="48"/>
      <c r="U3146" s="48"/>
      <c r="V3146" s="48"/>
      <c r="W3146" s="48"/>
      <c r="X3146" s="48"/>
      <c r="Y3146" s="48"/>
      <c r="Z3146" s="48"/>
      <c r="AA3146" s="48"/>
      <c r="AB3146" s="48"/>
      <c r="AC3146" s="48"/>
    </row>
    <row r="3147" spans="1:29">
      <c r="A3147" s="48"/>
      <c r="B3147" s="48"/>
      <c r="C3147" s="48"/>
      <c r="D3147" s="48"/>
      <c r="E3147" s="48"/>
      <c r="F3147" s="48"/>
      <c r="G3147" s="48"/>
      <c r="H3147" s="48"/>
      <c r="I3147" s="48"/>
      <c r="J3147" s="48"/>
      <c r="K3147" s="48"/>
      <c r="L3147" s="48"/>
      <c r="M3147" s="48"/>
      <c r="N3147" s="48"/>
      <c r="O3147" s="48"/>
      <c r="P3147" s="48"/>
      <c r="Q3147" s="48"/>
      <c r="R3147" s="48"/>
      <c r="S3147" s="48"/>
      <c r="T3147" s="48"/>
      <c r="U3147" s="48"/>
      <c r="V3147" s="48"/>
      <c r="W3147" s="48"/>
      <c r="X3147" s="48"/>
      <c r="Y3147" s="48"/>
      <c r="Z3147" s="48"/>
      <c r="AA3147" s="48"/>
      <c r="AB3147" s="48"/>
      <c r="AC3147" s="48"/>
    </row>
    <row r="3148" spans="1:29">
      <c r="A3148" s="48"/>
      <c r="B3148" s="48"/>
      <c r="C3148" s="48"/>
      <c r="D3148" s="48"/>
      <c r="E3148" s="48"/>
      <c r="F3148" s="48"/>
      <c r="G3148" s="48"/>
      <c r="H3148" s="48"/>
      <c r="I3148" s="48"/>
      <c r="J3148" s="48"/>
      <c r="K3148" s="48"/>
      <c r="L3148" s="48"/>
      <c r="M3148" s="48"/>
      <c r="N3148" s="48"/>
      <c r="O3148" s="48"/>
      <c r="P3148" s="48"/>
      <c r="Q3148" s="48"/>
      <c r="R3148" s="48"/>
      <c r="S3148" s="48"/>
      <c r="T3148" s="48"/>
      <c r="U3148" s="48"/>
      <c r="V3148" s="48"/>
      <c r="W3148" s="48"/>
      <c r="X3148" s="48"/>
      <c r="Y3148" s="48"/>
      <c r="Z3148" s="48"/>
      <c r="AA3148" s="48"/>
      <c r="AB3148" s="48"/>
      <c r="AC3148" s="48"/>
    </row>
    <row r="3149" spans="1:29">
      <c r="A3149" s="48"/>
      <c r="B3149" s="48"/>
      <c r="C3149" s="48"/>
      <c r="D3149" s="48"/>
      <c r="E3149" s="48"/>
      <c r="F3149" s="48"/>
      <c r="G3149" s="48"/>
      <c r="H3149" s="48"/>
      <c r="I3149" s="48"/>
      <c r="J3149" s="48"/>
      <c r="K3149" s="48"/>
      <c r="L3149" s="48"/>
      <c r="M3149" s="48"/>
      <c r="N3149" s="48"/>
      <c r="O3149" s="48"/>
      <c r="P3149" s="48"/>
      <c r="Q3149" s="48"/>
      <c r="R3149" s="48"/>
      <c r="S3149" s="48"/>
      <c r="T3149" s="48"/>
      <c r="U3149" s="48"/>
      <c r="V3149" s="48"/>
      <c r="W3149" s="48"/>
      <c r="X3149" s="48"/>
      <c r="Y3149" s="48"/>
      <c r="Z3149" s="48"/>
      <c r="AA3149" s="48"/>
      <c r="AB3149" s="48"/>
      <c r="AC3149" s="48"/>
    </row>
    <row r="3150" spans="1:29">
      <c r="A3150" s="48"/>
      <c r="B3150" s="48"/>
      <c r="C3150" s="48"/>
      <c r="D3150" s="48"/>
      <c r="E3150" s="48"/>
      <c r="F3150" s="48"/>
      <c r="G3150" s="48"/>
      <c r="H3150" s="48"/>
      <c r="I3150" s="48"/>
      <c r="J3150" s="48"/>
      <c r="K3150" s="48"/>
      <c r="L3150" s="48"/>
      <c r="M3150" s="48"/>
      <c r="N3150" s="48"/>
      <c r="O3150" s="48"/>
      <c r="P3150" s="48"/>
      <c r="Q3150" s="48"/>
      <c r="R3150" s="48"/>
      <c r="S3150" s="48"/>
      <c r="T3150" s="48"/>
      <c r="U3150" s="48"/>
      <c r="V3150" s="48"/>
      <c r="W3150" s="48"/>
      <c r="X3150" s="48"/>
      <c r="Y3150" s="48"/>
      <c r="Z3150" s="48"/>
      <c r="AA3150" s="48"/>
      <c r="AB3150" s="48"/>
      <c r="AC3150" s="48"/>
    </row>
    <row r="3151" spans="1:29">
      <c r="A3151" s="48"/>
      <c r="B3151" s="48"/>
      <c r="C3151" s="48"/>
      <c r="D3151" s="48"/>
      <c r="E3151" s="48"/>
      <c r="F3151" s="48"/>
      <c r="G3151" s="48"/>
      <c r="H3151" s="48"/>
      <c r="I3151" s="48"/>
      <c r="J3151" s="48"/>
      <c r="K3151" s="48"/>
      <c r="L3151" s="48"/>
      <c r="M3151" s="48"/>
      <c r="N3151" s="48"/>
      <c r="O3151" s="48"/>
      <c r="P3151" s="48"/>
      <c r="Q3151" s="48"/>
      <c r="R3151" s="48"/>
      <c r="S3151" s="48"/>
      <c r="T3151" s="48"/>
      <c r="U3151" s="48"/>
      <c r="V3151" s="48"/>
      <c r="W3151" s="48"/>
      <c r="X3151" s="48"/>
      <c r="Y3151" s="48"/>
      <c r="Z3151" s="48"/>
      <c r="AA3151" s="48"/>
      <c r="AB3151" s="48"/>
      <c r="AC3151" s="48"/>
    </row>
    <row r="3152" spans="1:29">
      <c r="A3152" s="48"/>
      <c r="B3152" s="48"/>
      <c r="C3152" s="48"/>
      <c r="D3152" s="48"/>
      <c r="E3152" s="48"/>
      <c r="F3152" s="48"/>
      <c r="G3152" s="48"/>
      <c r="H3152" s="48"/>
      <c r="I3152" s="48"/>
      <c r="J3152" s="48"/>
      <c r="K3152" s="48"/>
      <c r="L3152" s="48"/>
      <c r="M3152" s="48"/>
      <c r="N3152" s="48"/>
      <c r="O3152" s="48"/>
      <c r="P3152" s="48"/>
      <c r="Q3152" s="48"/>
      <c r="R3152" s="48"/>
      <c r="S3152" s="48"/>
      <c r="T3152" s="48"/>
      <c r="U3152" s="48"/>
      <c r="V3152" s="48"/>
      <c r="W3152" s="48"/>
      <c r="X3152" s="48"/>
      <c r="Y3152" s="48"/>
      <c r="Z3152" s="48"/>
      <c r="AA3152" s="48"/>
      <c r="AB3152" s="48"/>
      <c r="AC3152" s="48"/>
    </row>
    <row r="3153" spans="1:29">
      <c r="A3153" s="48"/>
      <c r="B3153" s="48"/>
      <c r="C3153" s="48"/>
      <c r="D3153" s="48"/>
      <c r="E3153" s="48"/>
      <c r="F3153" s="48"/>
      <c r="G3153" s="48"/>
      <c r="H3153" s="48"/>
      <c r="I3153" s="48"/>
      <c r="J3153" s="48"/>
      <c r="K3153" s="48"/>
      <c r="L3153" s="48"/>
      <c r="M3153" s="48"/>
      <c r="N3153" s="48"/>
      <c r="O3153" s="48"/>
      <c r="P3153" s="48"/>
      <c r="Q3153" s="48"/>
      <c r="R3153" s="48"/>
      <c r="S3153" s="48"/>
      <c r="T3153" s="48"/>
      <c r="U3153" s="48"/>
      <c r="V3153" s="48"/>
      <c r="W3153" s="48"/>
      <c r="X3153" s="48"/>
      <c r="Y3153" s="48"/>
      <c r="Z3153" s="48"/>
      <c r="AA3153" s="48"/>
      <c r="AB3153" s="48"/>
      <c r="AC3153" s="48"/>
    </row>
    <row r="3154" spans="1:29">
      <c r="A3154" s="48"/>
      <c r="B3154" s="48"/>
      <c r="C3154" s="48"/>
      <c r="D3154" s="48"/>
      <c r="E3154" s="48"/>
      <c r="F3154" s="48"/>
      <c r="G3154" s="48"/>
      <c r="H3154" s="48"/>
      <c r="I3154" s="48"/>
      <c r="J3154" s="48"/>
      <c r="K3154" s="48"/>
      <c r="L3154" s="48"/>
      <c r="M3154" s="48"/>
      <c r="N3154" s="48"/>
      <c r="O3154" s="48"/>
      <c r="P3154" s="48"/>
      <c r="Q3154" s="48"/>
      <c r="R3154" s="48"/>
      <c r="S3154" s="48"/>
      <c r="T3154" s="48"/>
      <c r="U3154" s="48"/>
      <c r="V3154" s="48"/>
      <c r="W3154" s="48"/>
      <c r="X3154" s="48"/>
      <c r="Y3154" s="48"/>
      <c r="Z3154" s="48"/>
      <c r="AA3154" s="48"/>
      <c r="AB3154" s="48"/>
      <c r="AC3154" s="48"/>
    </row>
    <row r="3155" spans="1:29">
      <c r="A3155" s="48"/>
      <c r="B3155" s="48"/>
      <c r="C3155" s="48"/>
      <c r="D3155" s="48"/>
      <c r="E3155" s="48"/>
      <c r="F3155" s="48"/>
      <c r="G3155" s="48"/>
      <c r="H3155" s="48"/>
      <c r="I3155" s="48"/>
      <c r="J3155" s="48"/>
      <c r="K3155" s="48"/>
      <c r="L3155" s="48"/>
      <c r="M3155" s="48"/>
      <c r="N3155" s="48"/>
      <c r="O3155" s="48"/>
      <c r="P3155" s="48"/>
      <c r="Q3155" s="48"/>
      <c r="R3155" s="48"/>
      <c r="S3155" s="48"/>
      <c r="T3155" s="48"/>
      <c r="U3155" s="48"/>
      <c r="V3155" s="48"/>
      <c r="W3155" s="48"/>
      <c r="X3155" s="48"/>
      <c r="Y3155" s="48"/>
      <c r="Z3155" s="48"/>
      <c r="AA3155" s="48"/>
      <c r="AB3155" s="48"/>
      <c r="AC3155" s="48"/>
    </row>
    <row r="3156" spans="1:29">
      <c r="A3156" s="48"/>
      <c r="B3156" s="48"/>
      <c r="C3156" s="48"/>
      <c r="D3156" s="48"/>
      <c r="E3156" s="48"/>
      <c r="F3156" s="48"/>
      <c r="G3156" s="48"/>
      <c r="H3156" s="48"/>
      <c r="I3156" s="48"/>
      <c r="J3156" s="48"/>
      <c r="K3156" s="48"/>
      <c r="L3156" s="48"/>
      <c r="M3156" s="48"/>
      <c r="N3156" s="48"/>
      <c r="O3156" s="48"/>
      <c r="P3156" s="48"/>
      <c r="Q3156" s="48"/>
      <c r="R3156" s="48"/>
      <c r="S3156" s="48"/>
      <c r="T3156" s="48"/>
      <c r="U3156" s="48"/>
      <c r="V3156" s="48"/>
      <c r="W3156" s="48"/>
      <c r="X3156" s="48"/>
      <c r="Y3156" s="48"/>
      <c r="Z3156" s="48"/>
      <c r="AA3156" s="48"/>
      <c r="AB3156" s="48"/>
      <c r="AC3156" s="48"/>
    </row>
    <row r="3157" spans="1:29">
      <c r="A3157" s="48"/>
      <c r="B3157" s="48"/>
      <c r="C3157" s="48"/>
      <c r="D3157" s="48"/>
      <c r="E3157" s="48"/>
      <c r="F3157" s="48"/>
      <c r="G3157" s="48"/>
      <c r="H3157" s="48"/>
      <c r="I3157" s="48"/>
      <c r="J3157" s="48"/>
      <c r="K3157" s="48"/>
      <c r="L3157" s="48"/>
      <c r="M3157" s="48"/>
      <c r="N3157" s="48"/>
      <c r="O3157" s="48"/>
      <c r="P3157" s="48"/>
      <c r="Q3157" s="48"/>
      <c r="R3157" s="48"/>
      <c r="S3157" s="48"/>
      <c r="T3157" s="48"/>
      <c r="U3157" s="48"/>
      <c r="V3157" s="48"/>
      <c r="W3157" s="48"/>
      <c r="X3157" s="48"/>
      <c r="Y3157" s="48"/>
      <c r="Z3157" s="48"/>
      <c r="AA3157" s="48"/>
      <c r="AB3157" s="48"/>
      <c r="AC3157" s="48"/>
    </row>
    <row r="3158" spans="1:29">
      <c r="A3158" s="48"/>
      <c r="B3158" s="48"/>
      <c r="C3158" s="48"/>
      <c r="D3158" s="48"/>
      <c r="E3158" s="48"/>
      <c r="F3158" s="48"/>
      <c r="G3158" s="48"/>
      <c r="H3158" s="48"/>
      <c r="I3158" s="48"/>
      <c r="J3158" s="48"/>
      <c r="K3158" s="48"/>
      <c r="L3158" s="48"/>
      <c r="M3158" s="48"/>
      <c r="N3158" s="48"/>
      <c r="O3158" s="48"/>
      <c r="P3158" s="48"/>
      <c r="Q3158" s="48"/>
      <c r="R3158" s="48"/>
      <c r="S3158" s="48"/>
      <c r="T3158" s="48"/>
      <c r="U3158" s="48"/>
      <c r="V3158" s="48"/>
      <c r="W3158" s="48"/>
      <c r="X3158" s="48"/>
      <c r="Y3158" s="48"/>
      <c r="Z3158" s="48"/>
      <c r="AA3158" s="48"/>
      <c r="AB3158" s="48"/>
      <c r="AC3158" s="48"/>
    </row>
    <row r="3159" spans="1:29">
      <c r="A3159" s="48"/>
      <c r="B3159" s="48"/>
      <c r="C3159" s="48"/>
      <c r="D3159" s="48"/>
      <c r="E3159" s="48"/>
      <c r="F3159" s="48"/>
      <c r="G3159" s="48"/>
      <c r="H3159" s="48"/>
      <c r="I3159" s="48"/>
      <c r="J3159" s="48"/>
      <c r="K3159" s="48"/>
      <c r="L3159" s="48"/>
      <c r="M3159" s="48"/>
      <c r="N3159" s="48"/>
      <c r="O3159" s="48"/>
      <c r="P3159" s="48"/>
      <c r="Q3159" s="48"/>
      <c r="R3159" s="48"/>
      <c r="S3159" s="48"/>
      <c r="T3159" s="48"/>
      <c r="U3159" s="48"/>
      <c r="V3159" s="48"/>
      <c r="W3159" s="48"/>
      <c r="X3159" s="48"/>
      <c r="Y3159" s="48"/>
      <c r="Z3159" s="48"/>
      <c r="AA3159" s="48"/>
      <c r="AB3159" s="48"/>
      <c r="AC3159" s="48"/>
    </row>
    <row r="3160" spans="1:29">
      <c r="A3160" s="48"/>
      <c r="B3160" s="48"/>
      <c r="C3160" s="48"/>
      <c r="D3160" s="48"/>
      <c r="E3160" s="48"/>
      <c r="F3160" s="48"/>
      <c r="G3160" s="48"/>
      <c r="H3160" s="48"/>
      <c r="I3160" s="48"/>
      <c r="J3160" s="48"/>
      <c r="K3160" s="48"/>
      <c r="L3160" s="48"/>
      <c r="M3160" s="48"/>
      <c r="N3160" s="48"/>
      <c r="O3160" s="48"/>
      <c r="P3160" s="48"/>
      <c r="Q3160" s="48"/>
      <c r="R3160" s="48"/>
      <c r="S3160" s="48"/>
      <c r="T3160" s="48"/>
      <c r="U3160" s="48"/>
      <c r="V3160" s="48"/>
      <c r="W3160" s="48"/>
      <c r="X3160" s="48"/>
      <c r="Y3160" s="48"/>
      <c r="Z3160" s="48"/>
      <c r="AA3160" s="48"/>
      <c r="AB3160" s="48"/>
      <c r="AC3160" s="48"/>
    </row>
    <row r="3161" spans="1:29">
      <c r="A3161" s="48"/>
      <c r="B3161" s="48"/>
      <c r="C3161" s="48"/>
      <c r="D3161" s="48"/>
      <c r="E3161" s="48"/>
      <c r="F3161" s="48"/>
      <c r="G3161" s="48"/>
      <c r="H3161" s="48"/>
      <c r="I3161" s="48"/>
      <c r="J3161" s="48"/>
      <c r="K3161" s="48"/>
      <c r="L3161" s="48"/>
      <c r="M3161" s="48"/>
      <c r="N3161" s="48"/>
      <c r="O3161" s="48"/>
      <c r="P3161" s="48"/>
      <c r="Q3161" s="48"/>
      <c r="R3161" s="48"/>
      <c r="S3161" s="48"/>
      <c r="T3161" s="48"/>
      <c r="U3161" s="48"/>
      <c r="V3161" s="48"/>
      <c r="W3161" s="48"/>
      <c r="X3161" s="48"/>
      <c r="Y3161" s="48"/>
      <c r="Z3161" s="48"/>
      <c r="AA3161" s="48"/>
      <c r="AB3161" s="48"/>
      <c r="AC3161" s="48"/>
    </row>
    <row r="3162" spans="1:29">
      <c r="A3162" s="48"/>
      <c r="B3162" s="48"/>
      <c r="C3162" s="48"/>
      <c r="D3162" s="48"/>
      <c r="E3162" s="48"/>
      <c r="F3162" s="48"/>
      <c r="G3162" s="48"/>
      <c r="H3162" s="48"/>
      <c r="I3162" s="48"/>
      <c r="J3162" s="48"/>
      <c r="K3162" s="48"/>
      <c r="L3162" s="48"/>
      <c r="M3162" s="48"/>
      <c r="N3162" s="48"/>
      <c r="O3162" s="48"/>
      <c r="P3162" s="48"/>
      <c r="Q3162" s="48"/>
      <c r="R3162" s="48"/>
      <c r="S3162" s="48"/>
      <c r="T3162" s="48"/>
      <c r="U3162" s="48"/>
      <c r="V3162" s="48"/>
      <c r="W3162" s="48"/>
      <c r="X3162" s="48"/>
      <c r="Y3162" s="48"/>
      <c r="Z3162" s="48"/>
      <c r="AA3162" s="48"/>
      <c r="AB3162" s="48"/>
      <c r="AC3162" s="48"/>
    </row>
    <row r="3163" spans="1:29">
      <c r="A3163" s="48"/>
      <c r="B3163" s="48"/>
      <c r="C3163" s="48"/>
      <c r="D3163" s="48"/>
      <c r="E3163" s="48"/>
      <c r="F3163" s="48"/>
      <c r="G3163" s="48"/>
      <c r="H3163" s="48"/>
      <c r="I3163" s="48"/>
      <c r="J3163" s="48"/>
      <c r="K3163" s="48"/>
      <c r="L3163" s="48"/>
      <c r="M3163" s="48"/>
      <c r="N3163" s="48"/>
      <c r="O3163" s="48"/>
      <c r="P3163" s="48"/>
      <c r="Q3163" s="48"/>
      <c r="R3163" s="48"/>
      <c r="S3163" s="48"/>
      <c r="T3163" s="48"/>
      <c r="U3163" s="48"/>
      <c r="V3163" s="48"/>
      <c r="W3163" s="48"/>
      <c r="X3163" s="48"/>
      <c r="Y3163" s="48"/>
      <c r="Z3163" s="48"/>
      <c r="AA3163" s="48"/>
      <c r="AB3163" s="48"/>
      <c r="AC3163" s="48"/>
    </row>
    <row r="3164" spans="1:29">
      <c r="A3164" s="48"/>
      <c r="B3164" s="48"/>
      <c r="C3164" s="48"/>
      <c r="D3164" s="48"/>
      <c r="E3164" s="48"/>
      <c r="F3164" s="48"/>
      <c r="G3164" s="48"/>
      <c r="H3164" s="48"/>
      <c r="I3164" s="48"/>
      <c r="J3164" s="48"/>
      <c r="K3164" s="48"/>
      <c r="L3164" s="48"/>
      <c r="M3164" s="48"/>
      <c r="N3164" s="48"/>
      <c r="O3164" s="48"/>
      <c r="P3164" s="48"/>
      <c r="Q3164" s="48"/>
      <c r="R3164" s="48"/>
      <c r="S3164" s="48"/>
      <c r="T3164" s="48"/>
      <c r="U3164" s="48"/>
      <c r="V3164" s="48"/>
      <c r="W3164" s="48"/>
      <c r="X3164" s="48"/>
      <c r="Y3164" s="48"/>
      <c r="Z3164" s="48"/>
      <c r="AA3164" s="48"/>
      <c r="AB3164" s="48"/>
      <c r="AC3164" s="48"/>
    </row>
    <row r="3165" spans="1:29">
      <c r="A3165" s="48"/>
      <c r="B3165" s="48"/>
      <c r="C3165" s="48"/>
      <c r="D3165" s="48"/>
      <c r="E3165" s="48"/>
      <c r="F3165" s="48"/>
      <c r="G3165" s="48"/>
      <c r="H3165" s="48"/>
      <c r="I3165" s="48"/>
      <c r="J3165" s="48"/>
      <c r="K3165" s="48"/>
      <c r="L3165" s="48"/>
      <c r="M3165" s="48"/>
      <c r="N3165" s="48"/>
      <c r="O3165" s="48"/>
      <c r="P3165" s="48"/>
      <c r="Q3165" s="48"/>
      <c r="R3165" s="48"/>
      <c r="S3165" s="48"/>
      <c r="T3165" s="48"/>
      <c r="U3165" s="48"/>
      <c r="V3165" s="48"/>
      <c r="W3165" s="48"/>
      <c r="X3165" s="48"/>
      <c r="Y3165" s="48"/>
      <c r="Z3165" s="48"/>
      <c r="AA3165" s="48"/>
      <c r="AB3165" s="48"/>
      <c r="AC3165" s="48"/>
    </row>
    <row r="3166" spans="1:29">
      <c r="A3166" s="48"/>
      <c r="B3166" s="48"/>
      <c r="C3166" s="48"/>
      <c r="D3166" s="48"/>
      <c r="E3166" s="48"/>
      <c r="F3166" s="48"/>
      <c r="G3166" s="48"/>
      <c r="H3166" s="48"/>
      <c r="I3166" s="48"/>
      <c r="J3166" s="48"/>
      <c r="K3166" s="48"/>
      <c r="L3166" s="48"/>
      <c r="M3166" s="48"/>
      <c r="N3166" s="48"/>
      <c r="O3166" s="48"/>
      <c r="P3166" s="48"/>
      <c r="Q3166" s="48"/>
      <c r="R3166" s="48"/>
      <c r="S3166" s="48"/>
      <c r="T3166" s="48"/>
      <c r="U3166" s="48"/>
      <c r="V3166" s="48"/>
      <c r="W3166" s="48"/>
      <c r="X3166" s="48"/>
      <c r="Y3166" s="48"/>
      <c r="Z3166" s="48"/>
      <c r="AA3166" s="48"/>
      <c r="AB3166" s="48"/>
      <c r="AC3166" s="48"/>
    </row>
    <row r="3167" spans="1:29">
      <c r="A3167" s="48"/>
      <c r="B3167" s="48"/>
      <c r="C3167" s="48"/>
      <c r="D3167" s="48"/>
      <c r="E3167" s="48"/>
      <c r="F3167" s="48"/>
      <c r="G3167" s="48"/>
      <c r="H3167" s="48"/>
      <c r="I3167" s="48"/>
      <c r="J3167" s="48"/>
      <c r="K3167" s="48"/>
      <c r="L3167" s="48"/>
      <c r="M3167" s="48"/>
      <c r="N3167" s="48"/>
      <c r="O3167" s="48"/>
      <c r="P3167" s="48"/>
      <c r="Q3167" s="48"/>
      <c r="R3167" s="48"/>
      <c r="S3167" s="48"/>
      <c r="T3167" s="48"/>
      <c r="U3167" s="48"/>
      <c r="V3167" s="48"/>
      <c r="W3167" s="48"/>
      <c r="X3167" s="48"/>
      <c r="Y3167" s="48"/>
      <c r="Z3167" s="48"/>
      <c r="AA3167" s="48"/>
      <c r="AB3167" s="48"/>
      <c r="AC3167" s="48"/>
    </row>
    <row r="3168" spans="1:29">
      <c r="A3168" s="48"/>
      <c r="B3168" s="48"/>
      <c r="C3168" s="48"/>
      <c r="D3168" s="48"/>
      <c r="E3168" s="48"/>
      <c r="F3168" s="48"/>
      <c r="G3168" s="48"/>
      <c r="H3168" s="48"/>
      <c r="I3168" s="48"/>
      <c r="J3168" s="48"/>
      <c r="K3168" s="48"/>
      <c r="L3168" s="48"/>
      <c r="M3168" s="48"/>
      <c r="N3168" s="48"/>
      <c r="O3168" s="48"/>
      <c r="P3168" s="48"/>
      <c r="Q3168" s="48"/>
      <c r="R3168" s="48"/>
      <c r="S3168" s="48"/>
      <c r="T3168" s="48"/>
      <c r="U3168" s="48"/>
      <c r="V3168" s="48"/>
      <c r="W3168" s="48"/>
      <c r="X3168" s="48"/>
      <c r="Y3168" s="48"/>
      <c r="Z3168" s="48"/>
      <c r="AA3168" s="48"/>
      <c r="AB3168" s="48"/>
      <c r="AC3168" s="48"/>
    </row>
    <row r="3169" spans="1:29">
      <c r="A3169" s="48"/>
      <c r="B3169" s="48"/>
      <c r="C3169" s="48"/>
      <c r="D3169" s="48"/>
      <c r="E3169" s="48"/>
      <c r="F3169" s="48"/>
      <c r="G3169" s="48"/>
      <c r="H3169" s="48"/>
      <c r="I3169" s="48"/>
      <c r="J3169" s="48"/>
      <c r="K3169" s="48"/>
      <c r="L3169" s="48"/>
      <c r="M3169" s="48"/>
      <c r="N3169" s="48"/>
      <c r="O3169" s="48"/>
      <c r="P3169" s="48"/>
      <c r="Q3169" s="48"/>
      <c r="R3169" s="48"/>
      <c r="S3169" s="48"/>
      <c r="T3169" s="48"/>
      <c r="U3169" s="48"/>
      <c r="V3169" s="48"/>
      <c r="W3169" s="48"/>
      <c r="X3169" s="48"/>
      <c r="Y3169" s="48"/>
      <c r="Z3169" s="48"/>
      <c r="AA3169" s="48"/>
      <c r="AB3169" s="48"/>
      <c r="AC3169" s="48"/>
    </row>
    <row r="3170" spans="1:29">
      <c r="A3170" s="48"/>
      <c r="B3170" s="48"/>
      <c r="C3170" s="48"/>
      <c r="D3170" s="48"/>
      <c r="E3170" s="48"/>
      <c r="F3170" s="48"/>
      <c r="G3170" s="48"/>
      <c r="H3170" s="48"/>
      <c r="I3170" s="48"/>
      <c r="J3170" s="48"/>
      <c r="K3170" s="48"/>
      <c r="L3170" s="48"/>
      <c r="M3170" s="48"/>
      <c r="N3170" s="48"/>
      <c r="O3170" s="48"/>
      <c r="P3170" s="48"/>
      <c r="Q3170" s="48"/>
      <c r="R3170" s="48"/>
      <c r="S3170" s="48"/>
      <c r="T3170" s="48"/>
      <c r="U3170" s="48"/>
      <c r="V3170" s="48"/>
      <c r="W3170" s="48"/>
      <c r="X3170" s="48"/>
      <c r="Y3170" s="48"/>
      <c r="Z3170" s="48"/>
      <c r="AA3170" s="48"/>
      <c r="AB3170" s="48"/>
      <c r="AC3170" s="48"/>
    </row>
    <row r="3171" spans="1:29">
      <c r="A3171" s="48"/>
      <c r="B3171" s="48"/>
      <c r="C3171" s="48"/>
      <c r="D3171" s="48"/>
      <c r="E3171" s="48"/>
      <c r="F3171" s="48"/>
      <c r="G3171" s="48"/>
      <c r="H3171" s="48"/>
      <c r="I3171" s="48"/>
      <c r="J3171" s="48"/>
      <c r="K3171" s="48"/>
      <c r="L3171" s="48"/>
      <c r="M3171" s="48"/>
      <c r="N3171" s="48"/>
      <c r="O3171" s="48"/>
      <c r="P3171" s="48"/>
      <c r="Q3171" s="48"/>
      <c r="R3171" s="48"/>
      <c r="S3171" s="48"/>
      <c r="T3171" s="48"/>
      <c r="U3171" s="48"/>
      <c r="V3171" s="48"/>
      <c r="W3171" s="48"/>
      <c r="X3171" s="48"/>
      <c r="Y3171" s="48"/>
      <c r="Z3171" s="48"/>
      <c r="AA3171" s="48"/>
      <c r="AB3171" s="48"/>
      <c r="AC3171" s="48"/>
    </row>
    <row r="3172" spans="1:29">
      <c r="A3172" s="48"/>
      <c r="B3172" s="48"/>
      <c r="C3172" s="48"/>
      <c r="D3172" s="48"/>
      <c r="E3172" s="48"/>
      <c r="F3172" s="48"/>
      <c r="G3172" s="48"/>
      <c r="H3172" s="48"/>
      <c r="I3172" s="48"/>
      <c r="J3172" s="48"/>
      <c r="K3172" s="48"/>
      <c r="L3172" s="48"/>
      <c r="M3172" s="48"/>
      <c r="N3172" s="48"/>
      <c r="O3172" s="48"/>
      <c r="P3172" s="48"/>
      <c r="Q3172" s="48"/>
      <c r="R3172" s="48"/>
      <c r="S3172" s="48"/>
      <c r="T3172" s="48"/>
      <c r="U3172" s="48"/>
      <c r="V3172" s="48"/>
      <c r="W3172" s="48"/>
      <c r="X3172" s="48"/>
      <c r="Y3172" s="48"/>
      <c r="Z3172" s="48"/>
      <c r="AA3172" s="48"/>
      <c r="AB3172" s="48"/>
      <c r="AC3172" s="48"/>
    </row>
    <row r="3173" spans="1:29">
      <c r="A3173" s="48"/>
      <c r="B3173" s="48"/>
      <c r="C3173" s="48"/>
      <c r="D3173" s="48"/>
      <c r="E3173" s="48"/>
      <c r="F3173" s="48"/>
      <c r="G3173" s="48"/>
      <c r="H3173" s="48"/>
      <c r="I3173" s="48"/>
      <c r="J3173" s="48"/>
      <c r="K3173" s="48"/>
      <c r="L3173" s="48"/>
      <c r="M3173" s="48"/>
      <c r="N3173" s="48"/>
      <c r="O3173" s="48"/>
      <c r="P3173" s="48"/>
      <c r="Q3173" s="48"/>
      <c r="R3173" s="48"/>
      <c r="S3173" s="48"/>
      <c r="T3173" s="48"/>
      <c r="U3173" s="48"/>
      <c r="V3173" s="48"/>
      <c r="W3173" s="48"/>
      <c r="X3173" s="48"/>
      <c r="Y3173" s="48"/>
      <c r="Z3173" s="48"/>
      <c r="AA3173" s="48"/>
      <c r="AB3173" s="48"/>
      <c r="AC3173" s="48"/>
    </row>
    <row r="3174" spans="1:29">
      <c r="A3174" s="48"/>
      <c r="B3174" s="48"/>
      <c r="C3174" s="48"/>
      <c r="D3174" s="48"/>
      <c r="E3174" s="48"/>
      <c r="F3174" s="48"/>
      <c r="G3174" s="48"/>
      <c r="H3174" s="48"/>
      <c r="I3174" s="48"/>
      <c r="J3174" s="48"/>
      <c r="K3174" s="48"/>
      <c r="L3174" s="48"/>
      <c r="M3174" s="48"/>
      <c r="N3174" s="48"/>
      <c r="O3174" s="48"/>
      <c r="P3174" s="48"/>
      <c r="Q3174" s="48"/>
      <c r="R3174" s="48"/>
      <c r="S3174" s="48"/>
      <c r="T3174" s="48"/>
      <c r="U3174" s="48"/>
      <c r="V3174" s="48"/>
      <c r="W3174" s="48"/>
      <c r="X3174" s="48"/>
      <c r="Y3174" s="48"/>
      <c r="Z3174" s="48"/>
      <c r="AA3174" s="48"/>
      <c r="AB3174" s="48"/>
      <c r="AC3174" s="48"/>
    </row>
    <row r="3175" spans="1:29">
      <c r="A3175" s="48"/>
      <c r="B3175" s="48"/>
      <c r="C3175" s="48"/>
      <c r="D3175" s="48"/>
      <c r="E3175" s="48"/>
      <c r="F3175" s="48"/>
      <c r="G3175" s="48"/>
      <c r="H3175" s="48"/>
      <c r="I3175" s="48"/>
      <c r="J3175" s="48"/>
      <c r="K3175" s="48"/>
      <c r="L3175" s="48"/>
      <c r="M3175" s="48"/>
      <c r="N3175" s="48"/>
      <c r="O3175" s="48"/>
      <c r="P3175" s="48"/>
      <c r="Q3175" s="48"/>
      <c r="R3175" s="48"/>
      <c r="S3175" s="48"/>
      <c r="T3175" s="48"/>
      <c r="U3175" s="48"/>
      <c r="V3175" s="48"/>
      <c r="W3175" s="48"/>
      <c r="X3175" s="48"/>
      <c r="Y3175" s="48"/>
      <c r="Z3175" s="48"/>
      <c r="AA3175" s="48"/>
      <c r="AB3175" s="48"/>
      <c r="AC3175" s="48"/>
    </row>
    <row r="3176" spans="1:29">
      <c r="A3176" s="48"/>
      <c r="B3176" s="48"/>
      <c r="C3176" s="48"/>
      <c r="D3176" s="48"/>
      <c r="E3176" s="48"/>
      <c r="F3176" s="48"/>
      <c r="G3176" s="48"/>
      <c r="H3176" s="48"/>
      <c r="I3176" s="48"/>
      <c r="J3176" s="48"/>
      <c r="K3176" s="48"/>
      <c r="L3176" s="48"/>
      <c r="M3176" s="48"/>
      <c r="N3176" s="48"/>
      <c r="O3176" s="48"/>
      <c r="P3176" s="48"/>
      <c r="Q3176" s="48"/>
      <c r="R3176" s="48"/>
      <c r="S3176" s="48"/>
      <c r="T3176" s="48"/>
      <c r="U3176" s="48"/>
      <c r="V3176" s="48"/>
      <c r="W3176" s="48"/>
      <c r="X3176" s="48"/>
      <c r="Y3176" s="48"/>
      <c r="Z3176" s="48"/>
      <c r="AA3176" s="48"/>
      <c r="AB3176" s="48"/>
      <c r="AC3176" s="48"/>
    </row>
    <row r="3177" spans="1:29">
      <c r="A3177" s="48"/>
      <c r="B3177" s="48"/>
      <c r="C3177" s="48"/>
      <c r="D3177" s="48"/>
      <c r="E3177" s="48"/>
      <c r="F3177" s="48"/>
      <c r="G3177" s="48"/>
      <c r="H3177" s="48"/>
      <c r="I3177" s="48"/>
      <c r="J3177" s="48"/>
      <c r="K3177" s="48"/>
      <c r="L3177" s="48"/>
      <c r="M3177" s="48"/>
      <c r="N3177" s="48"/>
      <c r="O3177" s="48"/>
      <c r="P3177" s="48"/>
      <c r="Q3177" s="48"/>
      <c r="R3177" s="48"/>
      <c r="S3177" s="48"/>
      <c r="T3177" s="48"/>
      <c r="U3177" s="48"/>
      <c r="V3177" s="48"/>
      <c r="W3177" s="48"/>
      <c r="X3177" s="48"/>
      <c r="Y3177" s="48"/>
      <c r="Z3177" s="48"/>
      <c r="AA3177" s="48"/>
      <c r="AB3177" s="48"/>
      <c r="AC3177" s="48"/>
    </row>
    <row r="3178" spans="1:29">
      <c r="A3178" s="48"/>
      <c r="B3178" s="48"/>
      <c r="C3178" s="48"/>
      <c r="D3178" s="48"/>
      <c r="E3178" s="48"/>
      <c r="F3178" s="48"/>
      <c r="G3178" s="48"/>
      <c r="H3178" s="48"/>
      <c r="I3178" s="48"/>
      <c r="J3178" s="48"/>
      <c r="K3178" s="48"/>
      <c r="L3178" s="48"/>
      <c r="M3178" s="48"/>
      <c r="N3178" s="48"/>
      <c r="O3178" s="48"/>
      <c r="P3178" s="48"/>
      <c r="Q3178" s="48"/>
      <c r="R3178" s="48"/>
      <c r="S3178" s="48"/>
      <c r="T3178" s="48"/>
      <c r="U3178" s="48"/>
      <c r="V3178" s="48"/>
      <c r="W3178" s="48"/>
      <c r="X3178" s="48"/>
      <c r="Y3178" s="48"/>
      <c r="Z3178" s="48"/>
      <c r="AA3178" s="48"/>
      <c r="AB3178" s="48"/>
      <c r="AC3178" s="48"/>
    </row>
    <row r="3179" spans="1:29">
      <c r="A3179" s="48"/>
      <c r="B3179" s="48"/>
      <c r="C3179" s="48"/>
      <c r="D3179" s="48"/>
      <c r="E3179" s="48"/>
      <c r="F3179" s="48"/>
      <c r="G3179" s="48"/>
      <c r="H3179" s="48"/>
      <c r="I3179" s="48"/>
      <c r="J3179" s="48"/>
      <c r="K3179" s="48"/>
      <c r="L3179" s="48"/>
      <c r="M3179" s="48"/>
      <c r="N3179" s="48"/>
      <c r="O3179" s="48"/>
      <c r="P3179" s="48"/>
      <c r="Q3179" s="48"/>
      <c r="R3179" s="48"/>
      <c r="S3179" s="48"/>
      <c r="T3179" s="48"/>
      <c r="U3179" s="48"/>
      <c r="V3179" s="48"/>
      <c r="W3179" s="48"/>
      <c r="X3179" s="48"/>
      <c r="Y3179" s="48"/>
      <c r="Z3179" s="48"/>
      <c r="AA3179" s="48"/>
      <c r="AB3179" s="48"/>
      <c r="AC3179" s="48"/>
    </row>
    <row r="3180" spans="1:29">
      <c r="A3180" s="48"/>
      <c r="B3180" s="48"/>
      <c r="C3180" s="48"/>
      <c r="D3180" s="48"/>
      <c r="E3180" s="48"/>
      <c r="F3180" s="48"/>
      <c r="G3180" s="48"/>
      <c r="H3180" s="48"/>
      <c r="I3180" s="48"/>
      <c r="J3180" s="48"/>
      <c r="K3180" s="48"/>
      <c r="L3180" s="48"/>
      <c r="M3180" s="48"/>
      <c r="N3180" s="48"/>
      <c r="O3180" s="48"/>
      <c r="P3180" s="48"/>
      <c r="Q3180" s="48"/>
      <c r="R3180" s="48"/>
      <c r="S3180" s="48"/>
      <c r="T3180" s="48"/>
      <c r="U3180" s="48"/>
      <c r="V3180" s="48"/>
      <c r="W3180" s="48"/>
      <c r="X3180" s="48"/>
      <c r="Y3180" s="48"/>
      <c r="Z3180" s="48"/>
      <c r="AA3180" s="48"/>
      <c r="AB3180" s="48"/>
      <c r="AC3180" s="48"/>
    </row>
    <row r="3181" spans="1:29">
      <c r="A3181" s="48"/>
      <c r="B3181" s="48"/>
      <c r="C3181" s="48"/>
      <c r="D3181" s="48"/>
      <c r="E3181" s="48"/>
      <c r="F3181" s="48"/>
      <c r="G3181" s="48"/>
      <c r="H3181" s="48"/>
      <c r="I3181" s="48"/>
      <c r="J3181" s="48"/>
      <c r="K3181" s="48"/>
      <c r="L3181" s="48"/>
      <c r="M3181" s="48"/>
      <c r="N3181" s="48"/>
      <c r="O3181" s="48"/>
      <c r="P3181" s="48"/>
      <c r="Q3181" s="48"/>
      <c r="R3181" s="48"/>
      <c r="S3181" s="48"/>
      <c r="T3181" s="48"/>
      <c r="U3181" s="48"/>
      <c r="V3181" s="48"/>
      <c r="W3181" s="48"/>
      <c r="X3181" s="48"/>
      <c r="Y3181" s="48"/>
      <c r="Z3181" s="48"/>
      <c r="AA3181" s="48"/>
      <c r="AB3181" s="48"/>
      <c r="AC3181" s="48"/>
    </row>
    <row r="3182" spans="1:29">
      <c r="A3182" s="48"/>
      <c r="B3182" s="48"/>
      <c r="C3182" s="48"/>
      <c r="D3182" s="48"/>
      <c r="E3182" s="48"/>
      <c r="F3182" s="48"/>
      <c r="G3182" s="48"/>
      <c r="H3182" s="48"/>
      <c r="I3182" s="48"/>
      <c r="J3182" s="48"/>
      <c r="K3182" s="48"/>
      <c r="L3182" s="48"/>
      <c r="M3182" s="48"/>
      <c r="N3182" s="48"/>
      <c r="O3182" s="48"/>
      <c r="P3182" s="48"/>
      <c r="Q3182" s="48"/>
      <c r="R3182" s="48"/>
      <c r="S3182" s="48"/>
      <c r="T3182" s="48"/>
      <c r="U3182" s="48"/>
      <c r="V3182" s="48"/>
      <c r="W3182" s="48"/>
      <c r="X3182" s="48"/>
      <c r="Y3182" s="48"/>
      <c r="Z3182" s="48"/>
      <c r="AA3182" s="48"/>
      <c r="AB3182" s="48"/>
      <c r="AC3182" s="48"/>
    </row>
    <row r="3183" spans="1:29">
      <c r="A3183" s="48"/>
      <c r="B3183" s="48"/>
      <c r="C3183" s="48"/>
      <c r="D3183" s="48"/>
      <c r="E3183" s="48"/>
      <c r="F3183" s="48"/>
      <c r="G3183" s="48"/>
      <c r="H3183" s="48"/>
      <c r="I3183" s="48"/>
      <c r="J3183" s="48"/>
      <c r="K3183" s="48"/>
      <c r="L3183" s="48"/>
      <c r="M3183" s="48"/>
      <c r="N3183" s="48"/>
      <c r="O3183" s="48"/>
      <c r="P3183" s="48"/>
      <c r="Q3183" s="48"/>
      <c r="R3183" s="48"/>
      <c r="S3183" s="48"/>
      <c r="T3183" s="48"/>
      <c r="U3183" s="48"/>
      <c r="V3183" s="48"/>
      <c r="W3183" s="48"/>
      <c r="X3183" s="48"/>
      <c r="Y3183" s="48"/>
      <c r="Z3183" s="48"/>
      <c r="AA3183" s="48"/>
      <c r="AB3183" s="48"/>
      <c r="AC3183" s="48"/>
    </row>
    <row r="3184" spans="1:29">
      <c r="A3184" s="48"/>
      <c r="B3184" s="48"/>
      <c r="C3184" s="48"/>
      <c r="D3184" s="48"/>
      <c r="E3184" s="48"/>
      <c r="F3184" s="48"/>
      <c r="G3184" s="48"/>
      <c r="H3184" s="48"/>
      <c r="I3184" s="48"/>
      <c r="J3184" s="48"/>
      <c r="K3184" s="48"/>
      <c r="L3184" s="48"/>
      <c r="M3184" s="48"/>
      <c r="N3184" s="48"/>
      <c r="O3184" s="48"/>
      <c r="P3184" s="48"/>
      <c r="Q3184" s="48"/>
      <c r="R3184" s="48"/>
      <c r="S3184" s="48"/>
      <c r="T3184" s="48"/>
      <c r="U3184" s="48"/>
      <c r="V3184" s="48"/>
      <c r="W3184" s="48"/>
      <c r="X3184" s="48"/>
      <c r="Y3184" s="48"/>
      <c r="Z3184" s="48"/>
      <c r="AA3184" s="48"/>
      <c r="AB3184" s="48"/>
      <c r="AC3184" s="48"/>
    </row>
    <row r="3185" spans="1:29">
      <c r="A3185" s="48"/>
      <c r="B3185" s="48"/>
      <c r="C3185" s="48"/>
      <c r="D3185" s="48"/>
      <c r="E3185" s="48"/>
      <c r="F3185" s="48"/>
      <c r="G3185" s="48"/>
      <c r="H3185" s="48"/>
      <c r="I3185" s="48"/>
      <c r="J3185" s="48"/>
      <c r="K3185" s="48"/>
      <c r="L3185" s="48"/>
      <c r="M3185" s="48"/>
      <c r="N3185" s="48"/>
      <c r="O3185" s="48"/>
      <c r="P3185" s="48"/>
      <c r="Q3185" s="48"/>
      <c r="R3185" s="48"/>
      <c r="S3185" s="48"/>
      <c r="T3185" s="48"/>
      <c r="U3185" s="48"/>
      <c r="V3185" s="48"/>
      <c r="W3185" s="48"/>
      <c r="X3185" s="48"/>
      <c r="Y3185" s="48"/>
      <c r="Z3185" s="48"/>
      <c r="AA3185" s="48"/>
      <c r="AB3185" s="48"/>
      <c r="AC3185" s="48"/>
    </row>
    <row r="3186" spans="1:29">
      <c r="A3186" s="48"/>
      <c r="B3186" s="48"/>
      <c r="C3186" s="48"/>
      <c r="D3186" s="48"/>
      <c r="E3186" s="48"/>
      <c r="F3186" s="48"/>
      <c r="G3186" s="48"/>
      <c r="H3186" s="48"/>
      <c r="I3186" s="48"/>
      <c r="J3186" s="48"/>
      <c r="K3186" s="48"/>
      <c r="L3186" s="48"/>
      <c r="M3186" s="48"/>
      <c r="N3186" s="48"/>
      <c r="O3186" s="48"/>
      <c r="P3186" s="48"/>
      <c r="Q3186" s="48"/>
      <c r="R3186" s="48"/>
      <c r="S3186" s="48"/>
      <c r="T3186" s="48"/>
      <c r="U3186" s="48"/>
      <c r="V3186" s="48"/>
      <c r="W3186" s="48"/>
      <c r="X3186" s="48"/>
      <c r="Y3186" s="48"/>
      <c r="Z3186" s="48"/>
      <c r="AA3186" s="48"/>
      <c r="AB3186" s="48"/>
      <c r="AC3186" s="48"/>
    </row>
    <row r="3187" spans="1:29">
      <c r="A3187" s="48"/>
      <c r="B3187" s="48"/>
      <c r="C3187" s="48"/>
      <c r="D3187" s="48"/>
      <c r="E3187" s="48"/>
      <c r="F3187" s="48"/>
      <c r="G3187" s="48"/>
      <c r="H3187" s="48"/>
      <c r="I3187" s="48"/>
      <c r="J3187" s="48"/>
      <c r="K3187" s="48"/>
      <c r="L3187" s="48"/>
      <c r="M3187" s="48"/>
      <c r="N3187" s="48"/>
      <c r="O3187" s="48"/>
      <c r="P3187" s="48"/>
      <c r="Q3187" s="48"/>
      <c r="R3187" s="48"/>
      <c r="S3187" s="48"/>
      <c r="T3187" s="48"/>
      <c r="U3187" s="48"/>
      <c r="V3187" s="48"/>
      <c r="W3187" s="48"/>
      <c r="X3187" s="48"/>
      <c r="Y3187" s="48"/>
      <c r="Z3187" s="48"/>
      <c r="AA3187" s="48"/>
      <c r="AB3187" s="48"/>
      <c r="AC3187" s="48"/>
    </row>
    <row r="3188" spans="1:29">
      <c r="A3188" s="48"/>
      <c r="B3188" s="48"/>
      <c r="C3188" s="48"/>
      <c r="D3188" s="48"/>
      <c r="E3188" s="48"/>
      <c r="F3188" s="48"/>
      <c r="G3188" s="48"/>
      <c r="H3188" s="48"/>
      <c r="I3188" s="48"/>
      <c r="J3188" s="48"/>
      <c r="K3188" s="48"/>
      <c r="L3188" s="48"/>
      <c r="M3188" s="48"/>
      <c r="N3188" s="48"/>
      <c r="O3188" s="48"/>
      <c r="P3188" s="48"/>
      <c r="Q3188" s="48"/>
      <c r="R3188" s="48"/>
      <c r="S3188" s="48"/>
      <c r="T3188" s="48"/>
      <c r="U3188" s="48"/>
      <c r="V3188" s="48"/>
      <c r="W3188" s="48"/>
      <c r="X3188" s="48"/>
      <c r="Y3188" s="48"/>
      <c r="Z3188" s="48"/>
      <c r="AA3188" s="48"/>
      <c r="AB3188" s="48"/>
      <c r="AC3188" s="48"/>
    </row>
    <row r="3189" spans="1:29">
      <c r="A3189" s="48"/>
      <c r="B3189" s="48"/>
      <c r="C3189" s="48"/>
      <c r="D3189" s="48"/>
      <c r="E3189" s="48"/>
      <c r="F3189" s="48"/>
      <c r="G3189" s="48"/>
      <c r="H3189" s="48"/>
      <c r="I3189" s="48"/>
      <c r="J3189" s="48"/>
      <c r="K3189" s="48"/>
      <c r="L3189" s="48"/>
      <c r="M3189" s="48"/>
      <c r="N3189" s="48"/>
      <c r="O3189" s="48"/>
      <c r="P3189" s="48"/>
      <c r="Q3189" s="48"/>
      <c r="R3189" s="48"/>
      <c r="S3189" s="48"/>
      <c r="T3189" s="48"/>
      <c r="U3189" s="48"/>
      <c r="V3189" s="48"/>
      <c r="W3189" s="48"/>
      <c r="X3189" s="48"/>
      <c r="Y3189" s="48"/>
      <c r="Z3189" s="48"/>
      <c r="AA3189" s="48"/>
      <c r="AB3189" s="48"/>
      <c r="AC3189" s="48"/>
    </row>
    <row r="3190" spans="1:29">
      <c r="A3190" s="48"/>
      <c r="B3190" s="48"/>
      <c r="C3190" s="48"/>
      <c r="D3190" s="48"/>
      <c r="E3190" s="48"/>
      <c r="F3190" s="48"/>
      <c r="G3190" s="48"/>
      <c r="H3190" s="48"/>
      <c r="I3190" s="48"/>
      <c r="J3190" s="48"/>
      <c r="K3190" s="48"/>
      <c r="L3190" s="48"/>
      <c r="M3190" s="48"/>
      <c r="N3190" s="48"/>
      <c r="O3190" s="48"/>
      <c r="P3190" s="48"/>
      <c r="Q3190" s="48"/>
      <c r="R3190" s="48"/>
      <c r="S3190" s="48"/>
      <c r="T3190" s="48"/>
      <c r="U3190" s="48"/>
      <c r="V3190" s="48"/>
      <c r="W3190" s="48"/>
      <c r="X3190" s="48"/>
      <c r="Y3190" s="48"/>
      <c r="Z3190" s="48"/>
      <c r="AA3190" s="48"/>
      <c r="AB3190" s="48"/>
      <c r="AC3190" s="48"/>
    </row>
    <row r="3191" spans="1:29">
      <c r="A3191" s="48"/>
      <c r="B3191" s="48"/>
      <c r="C3191" s="48"/>
      <c r="D3191" s="48"/>
      <c r="E3191" s="48"/>
      <c r="F3191" s="48"/>
      <c r="G3191" s="48"/>
      <c r="H3191" s="48"/>
      <c r="I3191" s="48"/>
      <c r="J3191" s="48"/>
      <c r="K3191" s="48"/>
      <c r="L3191" s="48"/>
      <c r="M3191" s="48"/>
      <c r="N3191" s="48"/>
      <c r="O3191" s="48"/>
      <c r="P3191" s="48"/>
      <c r="Q3191" s="48"/>
      <c r="R3191" s="48"/>
      <c r="S3191" s="48"/>
      <c r="T3191" s="48"/>
      <c r="U3191" s="48"/>
      <c r="V3191" s="48"/>
      <c r="W3191" s="48"/>
      <c r="X3191" s="48"/>
      <c r="Y3191" s="48"/>
      <c r="Z3191" s="48"/>
      <c r="AA3191" s="48"/>
      <c r="AB3191" s="48"/>
      <c r="AC3191" s="48"/>
    </row>
    <row r="3192" spans="1:29">
      <c r="A3192" s="48"/>
      <c r="B3192" s="48"/>
      <c r="C3192" s="48"/>
      <c r="D3192" s="48"/>
      <c r="E3192" s="48"/>
      <c r="F3192" s="48"/>
      <c r="G3192" s="48"/>
      <c r="H3192" s="48"/>
      <c r="I3192" s="48"/>
      <c r="J3192" s="48"/>
      <c r="K3192" s="48"/>
      <c r="L3192" s="48"/>
      <c r="M3192" s="48"/>
      <c r="N3192" s="48"/>
      <c r="O3192" s="48"/>
      <c r="P3192" s="48"/>
      <c r="Q3192" s="48"/>
      <c r="R3192" s="48"/>
      <c r="S3192" s="48"/>
      <c r="T3192" s="48"/>
      <c r="U3192" s="48"/>
      <c r="V3192" s="48"/>
      <c r="W3192" s="48"/>
      <c r="X3192" s="48"/>
      <c r="Y3192" s="48"/>
      <c r="Z3192" s="48"/>
      <c r="AA3192" s="48"/>
      <c r="AB3192" s="48"/>
      <c r="AC3192" s="48"/>
    </row>
    <row r="3193" spans="1:29">
      <c r="A3193" s="48"/>
      <c r="B3193" s="48"/>
      <c r="C3193" s="48"/>
      <c r="D3193" s="48"/>
      <c r="E3193" s="48"/>
      <c r="F3193" s="48"/>
      <c r="G3193" s="48"/>
      <c r="H3193" s="48"/>
      <c r="I3193" s="48"/>
      <c r="J3193" s="48"/>
      <c r="K3193" s="48"/>
      <c r="L3193" s="48"/>
      <c r="M3193" s="48"/>
      <c r="N3193" s="48"/>
      <c r="O3193" s="48"/>
      <c r="P3193" s="48"/>
      <c r="Q3193" s="48"/>
      <c r="R3193" s="48"/>
      <c r="S3193" s="48"/>
      <c r="T3193" s="48"/>
      <c r="U3193" s="48"/>
      <c r="V3193" s="48"/>
      <c r="W3193" s="48"/>
      <c r="X3193" s="48"/>
      <c r="Y3193" s="48"/>
      <c r="Z3193" s="48"/>
      <c r="AA3193" s="48"/>
      <c r="AB3193" s="48"/>
      <c r="AC3193" s="48"/>
    </row>
    <row r="3194" spans="1:29">
      <c r="A3194" s="48"/>
      <c r="B3194" s="48"/>
      <c r="C3194" s="48"/>
      <c r="D3194" s="48"/>
      <c r="E3194" s="48"/>
      <c r="F3194" s="48"/>
      <c r="G3194" s="48"/>
      <c r="H3194" s="48"/>
      <c r="I3194" s="48"/>
      <c r="J3194" s="48"/>
      <c r="K3194" s="48"/>
      <c r="L3194" s="48"/>
      <c r="M3194" s="48"/>
      <c r="N3194" s="48"/>
      <c r="O3194" s="48"/>
      <c r="P3194" s="48"/>
      <c r="Q3194" s="48"/>
      <c r="R3194" s="48"/>
      <c r="S3194" s="48"/>
      <c r="T3194" s="48"/>
      <c r="U3194" s="48"/>
      <c r="V3194" s="48"/>
      <c r="W3194" s="48"/>
      <c r="X3194" s="48"/>
      <c r="Y3194" s="48"/>
      <c r="Z3194" s="48"/>
      <c r="AA3194" s="48"/>
      <c r="AB3194" s="48"/>
      <c r="AC3194" s="48"/>
    </row>
    <row r="3195" spans="1:29">
      <c r="A3195" s="48"/>
      <c r="B3195" s="48"/>
      <c r="C3195" s="48"/>
      <c r="D3195" s="48"/>
      <c r="E3195" s="48"/>
      <c r="F3195" s="48"/>
      <c r="G3195" s="48"/>
      <c r="H3195" s="48"/>
      <c r="I3195" s="48"/>
      <c r="J3195" s="48"/>
      <c r="K3195" s="48"/>
      <c r="L3195" s="48"/>
      <c r="M3195" s="48"/>
      <c r="N3195" s="48"/>
      <c r="O3195" s="48"/>
      <c r="P3195" s="48"/>
      <c r="Q3195" s="48"/>
      <c r="R3195" s="48"/>
      <c r="S3195" s="48"/>
      <c r="T3195" s="48"/>
      <c r="U3195" s="48"/>
      <c r="V3195" s="48"/>
      <c r="W3195" s="48"/>
      <c r="X3195" s="48"/>
      <c r="Y3195" s="48"/>
      <c r="Z3195" s="48"/>
      <c r="AA3195" s="48"/>
      <c r="AB3195" s="48"/>
      <c r="AC3195" s="48"/>
    </row>
    <row r="3196" spans="1:29">
      <c r="A3196" s="48"/>
      <c r="B3196" s="48"/>
      <c r="C3196" s="48"/>
      <c r="D3196" s="48"/>
      <c r="E3196" s="48"/>
      <c r="F3196" s="48"/>
      <c r="G3196" s="48"/>
      <c r="H3196" s="48"/>
      <c r="I3196" s="48"/>
      <c r="J3196" s="48"/>
      <c r="K3196" s="48"/>
      <c r="L3196" s="48"/>
      <c r="M3196" s="48"/>
      <c r="N3196" s="48"/>
      <c r="O3196" s="48"/>
      <c r="P3196" s="48"/>
      <c r="Q3196" s="48"/>
      <c r="R3196" s="48"/>
      <c r="S3196" s="48"/>
      <c r="T3196" s="48"/>
      <c r="U3196" s="48"/>
      <c r="V3196" s="48"/>
      <c r="W3196" s="48"/>
      <c r="X3196" s="48"/>
      <c r="Y3196" s="48"/>
      <c r="Z3196" s="48"/>
      <c r="AA3196" s="48"/>
      <c r="AB3196" s="48"/>
      <c r="AC3196" s="48"/>
    </row>
    <row r="3197" spans="1:29">
      <c r="A3197" s="48"/>
      <c r="B3197" s="48"/>
      <c r="C3197" s="48"/>
      <c r="D3197" s="48"/>
      <c r="E3197" s="48"/>
      <c r="F3197" s="48"/>
      <c r="G3197" s="48"/>
      <c r="H3197" s="48"/>
      <c r="I3197" s="48"/>
      <c r="J3197" s="48"/>
      <c r="K3197" s="48"/>
      <c r="L3197" s="48"/>
      <c r="M3197" s="48"/>
      <c r="N3197" s="48"/>
      <c r="O3197" s="48"/>
      <c r="P3197" s="48"/>
      <c r="Q3197" s="48"/>
      <c r="R3197" s="48"/>
      <c r="S3197" s="48"/>
      <c r="T3197" s="48"/>
      <c r="U3197" s="48"/>
      <c r="V3197" s="48"/>
      <c r="W3197" s="48"/>
      <c r="X3197" s="48"/>
      <c r="Y3197" s="48"/>
      <c r="Z3197" s="48"/>
      <c r="AA3197" s="48"/>
      <c r="AB3197" s="48"/>
      <c r="AC3197" s="48"/>
    </row>
    <row r="3198" spans="1:29">
      <c r="A3198" s="48"/>
      <c r="B3198" s="48"/>
      <c r="C3198" s="48"/>
      <c r="D3198" s="48"/>
      <c r="E3198" s="48"/>
      <c r="F3198" s="48"/>
      <c r="G3198" s="48"/>
      <c r="H3198" s="48"/>
      <c r="I3198" s="48"/>
      <c r="J3198" s="48"/>
      <c r="K3198" s="48"/>
      <c r="L3198" s="48"/>
      <c r="M3198" s="48"/>
      <c r="N3198" s="48"/>
      <c r="O3198" s="48"/>
      <c r="P3198" s="48"/>
      <c r="Q3198" s="48"/>
      <c r="R3198" s="48"/>
      <c r="S3198" s="48"/>
      <c r="T3198" s="48"/>
      <c r="U3198" s="48"/>
      <c r="V3198" s="48"/>
      <c r="W3198" s="48"/>
      <c r="X3198" s="48"/>
      <c r="Y3198" s="48"/>
      <c r="Z3198" s="48"/>
      <c r="AA3198" s="48"/>
      <c r="AB3198" s="48"/>
      <c r="AC3198" s="48"/>
    </row>
    <row r="3199" spans="1:29">
      <c r="A3199" s="48"/>
      <c r="B3199" s="48"/>
      <c r="C3199" s="48"/>
      <c r="D3199" s="48"/>
      <c r="E3199" s="48"/>
      <c r="F3199" s="48"/>
      <c r="G3199" s="48"/>
      <c r="H3199" s="48"/>
      <c r="I3199" s="48"/>
      <c r="J3199" s="48"/>
      <c r="K3199" s="48"/>
      <c r="L3199" s="48"/>
      <c r="M3199" s="48"/>
      <c r="N3199" s="48"/>
      <c r="O3199" s="48"/>
      <c r="P3199" s="48"/>
      <c r="Q3199" s="48"/>
      <c r="R3199" s="48"/>
      <c r="S3199" s="48"/>
      <c r="T3199" s="48"/>
      <c r="U3199" s="48"/>
      <c r="V3199" s="48"/>
      <c r="W3199" s="48"/>
      <c r="X3199" s="48"/>
      <c r="Y3199" s="48"/>
      <c r="Z3199" s="48"/>
      <c r="AA3199" s="48"/>
      <c r="AB3199" s="48"/>
      <c r="AC3199" s="48"/>
    </row>
    <row r="3200" spans="1:29">
      <c r="A3200" s="48"/>
      <c r="B3200" s="48"/>
      <c r="C3200" s="48"/>
      <c r="D3200" s="48"/>
      <c r="E3200" s="48"/>
      <c r="F3200" s="48"/>
      <c r="G3200" s="48"/>
      <c r="H3200" s="48"/>
      <c r="I3200" s="48"/>
      <c r="J3200" s="48"/>
      <c r="K3200" s="48"/>
      <c r="L3200" s="48"/>
      <c r="M3200" s="48"/>
      <c r="N3200" s="48"/>
      <c r="O3200" s="48"/>
      <c r="P3200" s="48"/>
      <c r="Q3200" s="48"/>
      <c r="R3200" s="48"/>
      <c r="S3200" s="48"/>
      <c r="T3200" s="48"/>
      <c r="U3200" s="48"/>
      <c r="V3200" s="48"/>
      <c r="W3200" s="48"/>
      <c r="X3200" s="48"/>
      <c r="Y3200" s="48"/>
      <c r="Z3200" s="48"/>
      <c r="AA3200" s="48"/>
      <c r="AB3200" s="48"/>
      <c r="AC3200" s="48"/>
    </row>
    <row r="3201" spans="1:29">
      <c r="A3201" s="48"/>
      <c r="B3201" s="48"/>
      <c r="C3201" s="48"/>
      <c r="D3201" s="48"/>
      <c r="E3201" s="48"/>
      <c r="F3201" s="48"/>
      <c r="G3201" s="48"/>
      <c r="H3201" s="48"/>
      <c r="I3201" s="48"/>
      <c r="J3201" s="48"/>
      <c r="K3201" s="48"/>
      <c r="L3201" s="48"/>
      <c r="M3201" s="48"/>
      <c r="N3201" s="48"/>
      <c r="O3201" s="48"/>
      <c r="P3201" s="48"/>
      <c r="Q3201" s="48"/>
      <c r="R3201" s="48"/>
      <c r="S3201" s="48"/>
      <c r="T3201" s="48"/>
      <c r="U3201" s="48"/>
      <c r="V3201" s="48"/>
      <c r="W3201" s="48"/>
      <c r="X3201" s="48"/>
      <c r="Y3201" s="48"/>
      <c r="Z3201" s="48"/>
      <c r="AA3201" s="48"/>
      <c r="AB3201" s="48"/>
      <c r="AC3201" s="48"/>
    </row>
    <row r="3202" spans="1:29">
      <c r="A3202" s="48"/>
      <c r="B3202" s="48"/>
      <c r="C3202" s="48"/>
      <c r="D3202" s="48"/>
      <c r="E3202" s="48"/>
      <c r="F3202" s="48"/>
      <c r="G3202" s="48"/>
      <c r="H3202" s="48"/>
      <c r="I3202" s="48"/>
      <c r="J3202" s="48"/>
      <c r="K3202" s="48"/>
      <c r="L3202" s="48"/>
      <c r="M3202" s="48"/>
      <c r="N3202" s="48"/>
      <c r="O3202" s="48"/>
      <c r="P3202" s="48"/>
      <c r="Q3202" s="48"/>
      <c r="R3202" s="48"/>
      <c r="S3202" s="48"/>
      <c r="T3202" s="48"/>
      <c r="U3202" s="48"/>
      <c r="V3202" s="48"/>
      <c r="W3202" s="48"/>
      <c r="X3202" s="48"/>
      <c r="Y3202" s="48"/>
      <c r="Z3202" s="48"/>
      <c r="AA3202" s="48"/>
      <c r="AB3202" s="48"/>
      <c r="AC3202" s="48"/>
    </row>
    <row r="3203" spans="1:29">
      <c r="A3203" s="48"/>
      <c r="B3203" s="48"/>
      <c r="C3203" s="48"/>
      <c r="D3203" s="48"/>
      <c r="E3203" s="48"/>
      <c r="F3203" s="48"/>
      <c r="G3203" s="48"/>
      <c r="H3203" s="48"/>
      <c r="I3203" s="48"/>
      <c r="J3203" s="48"/>
      <c r="K3203" s="48"/>
      <c r="L3203" s="48"/>
      <c r="M3203" s="48"/>
      <c r="N3203" s="48"/>
      <c r="O3203" s="48"/>
      <c r="P3203" s="48"/>
      <c r="Q3203" s="48"/>
      <c r="R3203" s="48"/>
      <c r="S3203" s="48"/>
      <c r="T3203" s="48"/>
      <c r="U3203" s="48"/>
      <c r="V3203" s="48"/>
      <c r="W3203" s="48"/>
      <c r="X3203" s="48"/>
      <c r="Y3203" s="48"/>
      <c r="Z3203" s="48"/>
      <c r="AA3203" s="48"/>
      <c r="AB3203" s="48"/>
      <c r="AC3203" s="48"/>
    </row>
    <row r="3204" spans="1:29">
      <c r="A3204" s="48"/>
      <c r="B3204" s="48"/>
      <c r="C3204" s="48"/>
      <c r="D3204" s="48"/>
      <c r="E3204" s="48"/>
      <c r="F3204" s="48"/>
      <c r="G3204" s="48"/>
      <c r="H3204" s="48"/>
      <c r="I3204" s="48"/>
      <c r="J3204" s="48"/>
      <c r="K3204" s="48"/>
      <c r="L3204" s="48"/>
      <c r="M3204" s="48"/>
      <c r="N3204" s="48"/>
      <c r="O3204" s="48"/>
      <c r="P3204" s="48"/>
      <c r="Q3204" s="48"/>
      <c r="R3204" s="48"/>
      <c r="S3204" s="48"/>
      <c r="T3204" s="48"/>
      <c r="U3204" s="48"/>
      <c r="V3204" s="48"/>
      <c r="W3204" s="48"/>
      <c r="X3204" s="48"/>
      <c r="Y3204" s="48"/>
      <c r="Z3204" s="48"/>
      <c r="AA3204" s="48"/>
      <c r="AB3204" s="48"/>
      <c r="AC3204" s="48"/>
    </row>
    <row r="3205" spans="1:29">
      <c r="A3205" s="48"/>
      <c r="B3205" s="48"/>
      <c r="C3205" s="48"/>
      <c r="D3205" s="48"/>
      <c r="E3205" s="48"/>
      <c r="F3205" s="48"/>
      <c r="G3205" s="48"/>
      <c r="H3205" s="48"/>
      <c r="I3205" s="48"/>
      <c r="J3205" s="48"/>
      <c r="K3205" s="48"/>
      <c r="L3205" s="48"/>
      <c r="M3205" s="48"/>
      <c r="N3205" s="48"/>
      <c r="O3205" s="48"/>
      <c r="P3205" s="48"/>
      <c r="Q3205" s="48"/>
      <c r="R3205" s="48"/>
      <c r="S3205" s="48"/>
      <c r="T3205" s="48"/>
      <c r="U3205" s="48"/>
      <c r="V3205" s="48"/>
      <c r="W3205" s="48"/>
      <c r="X3205" s="48"/>
      <c r="Y3205" s="48"/>
      <c r="Z3205" s="48"/>
      <c r="AA3205" s="48"/>
      <c r="AB3205" s="48"/>
      <c r="AC3205" s="48"/>
    </row>
    <row r="3206" spans="1:29">
      <c r="A3206" s="48"/>
      <c r="B3206" s="48"/>
      <c r="C3206" s="48"/>
      <c r="D3206" s="48"/>
      <c r="E3206" s="48"/>
      <c r="F3206" s="48"/>
      <c r="G3206" s="48"/>
      <c r="H3206" s="48"/>
      <c r="I3206" s="48"/>
      <c r="J3206" s="48"/>
      <c r="K3206" s="48"/>
      <c r="L3206" s="48"/>
      <c r="M3206" s="48"/>
      <c r="N3206" s="48"/>
      <c r="O3206" s="48"/>
      <c r="P3206" s="48"/>
      <c r="Q3206" s="48"/>
      <c r="R3206" s="48"/>
      <c r="S3206" s="48"/>
      <c r="T3206" s="48"/>
      <c r="U3206" s="48"/>
      <c r="V3206" s="48"/>
      <c r="W3206" s="48"/>
      <c r="X3206" s="48"/>
      <c r="Y3206" s="48"/>
      <c r="Z3206" s="48"/>
      <c r="AA3206" s="48"/>
      <c r="AB3206" s="48"/>
      <c r="AC3206" s="48"/>
    </row>
    <row r="3207" spans="1:29">
      <c r="A3207" s="48"/>
      <c r="B3207" s="48"/>
      <c r="C3207" s="48"/>
      <c r="D3207" s="48"/>
      <c r="E3207" s="48"/>
      <c r="F3207" s="48"/>
      <c r="G3207" s="48"/>
      <c r="H3207" s="48"/>
      <c r="I3207" s="48"/>
      <c r="J3207" s="48"/>
      <c r="K3207" s="48"/>
      <c r="L3207" s="48"/>
      <c r="M3207" s="48"/>
      <c r="N3207" s="48"/>
      <c r="O3207" s="48"/>
      <c r="P3207" s="48"/>
      <c r="Q3207" s="48"/>
      <c r="R3207" s="48"/>
      <c r="S3207" s="48"/>
      <c r="T3207" s="48"/>
      <c r="U3207" s="48"/>
      <c r="V3207" s="48"/>
      <c r="W3207" s="48"/>
      <c r="X3207" s="48"/>
      <c r="Y3207" s="48"/>
      <c r="Z3207" s="48"/>
      <c r="AA3207" s="48"/>
      <c r="AB3207" s="48"/>
      <c r="AC3207" s="48"/>
    </row>
    <row r="3208" spans="1:29">
      <c r="A3208" s="48"/>
      <c r="B3208" s="48"/>
      <c r="C3208" s="48"/>
      <c r="D3208" s="48"/>
      <c r="E3208" s="48"/>
      <c r="F3208" s="48"/>
      <c r="G3208" s="48"/>
      <c r="H3208" s="48"/>
      <c r="I3208" s="48"/>
      <c r="J3208" s="48"/>
      <c r="K3208" s="48"/>
      <c r="L3208" s="48"/>
      <c r="M3208" s="48"/>
      <c r="N3208" s="48"/>
      <c r="O3208" s="48"/>
      <c r="P3208" s="48"/>
      <c r="Q3208" s="48"/>
      <c r="R3208" s="48"/>
      <c r="S3208" s="48"/>
      <c r="T3208" s="48"/>
      <c r="U3208" s="48"/>
      <c r="V3208" s="48"/>
      <c r="W3208" s="48"/>
      <c r="X3208" s="48"/>
      <c r="Y3208" s="48"/>
      <c r="Z3208" s="48"/>
      <c r="AA3208" s="48"/>
      <c r="AB3208" s="48"/>
      <c r="AC3208" s="48"/>
    </row>
    <row r="3209" spans="1:29">
      <c r="A3209" s="48"/>
      <c r="B3209" s="48"/>
      <c r="C3209" s="48"/>
      <c r="D3209" s="48"/>
      <c r="E3209" s="48"/>
      <c r="F3209" s="48"/>
      <c r="G3209" s="48"/>
      <c r="H3209" s="48"/>
      <c r="I3209" s="48"/>
      <c r="J3209" s="48"/>
      <c r="K3209" s="48"/>
      <c r="L3209" s="48"/>
      <c r="M3209" s="48"/>
      <c r="N3209" s="48"/>
      <c r="O3209" s="48"/>
      <c r="P3209" s="48"/>
      <c r="Q3209" s="48"/>
      <c r="R3209" s="48"/>
      <c r="S3209" s="48"/>
      <c r="T3209" s="48"/>
      <c r="U3209" s="48"/>
      <c r="V3209" s="48"/>
      <c r="W3209" s="48"/>
      <c r="X3209" s="48"/>
      <c r="Y3209" s="48"/>
      <c r="Z3209" s="48"/>
      <c r="AA3209" s="48"/>
      <c r="AB3209" s="48"/>
      <c r="AC3209" s="48"/>
    </row>
    <row r="3210" spans="1:29">
      <c r="A3210" s="48"/>
      <c r="B3210" s="48"/>
      <c r="C3210" s="48"/>
      <c r="D3210" s="48"/>
      <c r="E3210" s="48"/>
      <c r="F3210" s="48"/>
      <c r="G3210" s="48"/>
      <c r="H3210" s="48"/>
      <c r="I3210" s="48"/>
      <c r="J3210" s="48"/>
      <c r="K3210" s="48"/>
      <c r="L3210" s="48"/>
      <c r="M3210" s="48"/>
      <c r="N3210" s="48"/>
      <c r="O3210" s="48"/>
      <c r="P3210" s="48"/>
      <c r="Q3210" s="48"/>
      <c r="R3210" s="48"/>
      <c r="S3210" s="48"/>
      <c r="T3210" s="48"/>
      <c r="U3210" s="48"/>
      <c r="V3210" s="48"/>
      <c r="W3210" s="48"/>
      <c r="X3210" s="48"/>
      <c r="Y3210" s="48"/>
      <c r="Z3210" s="48"/>
      <c r="AA3210" s="48"/>
      <c r="AB3210" s="48"/>
      <c r="AC3210" s="48"/>
    </row>
    <row r="3211" spans="1:29">
      <c r="A3211" s="48"/>
      <c r="B3211" s="48"/>
      <c r="C3211" s="48"/>
      <c r="D3211" s="48"/>
      <c r="E3211" s="48"/>
      <c r="F3211" s="48"/>
      <c r="G3211" s="48"/>
      <c r="H3211" s="48"/>
      <c r="I3211" s="48"/>
      <c r="J3211" s="48"/>
      <c r="K3211" s="48"/>
      <c r="L3211" s="48"/>
      <c r="M3211" s="48"/>
      <c r="N3211" s="48"/>
      <c r="O3211" s="48"/>
      <c r="P3211" s="48"/>
      <c r="Q3211" s="48"/>
      <c r="R3211" s="48"/>
      <c r="S3211" s="48"/>
      <c r="T3211" s="48"/>
      <c r="U3211" s="48"/>
      <c r="V3211" s="48"/>
      <c r="W3211" s="48"/>
      <c r="X3211" s="48"/>
      <c r="Y3211" s="48"/>
      <c r="Z3211" s="48"/>
      <c r="AA3211" s="48"/>
      <c r="AB3211" s="48"/>
      <c r="AC3211" s="48"/>
    </row>
    <row r="3212" spans="1:29">
      <c r="A3212" s="48"/>
      <c r="B3212" s="48"/>
      <c r="C3212" s="48"/>
      <c r="D3212" s="48"/>
      <c r="E3212" s="48"/>
      <c r="F3212" s="48"/>
      <c r="G3212" s="48"/>
      <c r="H3212" s="48"/>
      <c r="I3212" s="48"/>
      <c r="J3212" s="48"/>
      <c r="K3212" s="48"/>
      <c r="L3212" s="48"/>
      <c r="M3212" s="48"/>
      <c r="N3212" s="48"/>
      <c r="O3212" s="48"/>
      <c r="P3212" s="48"/>
      <c r="Q3212" s="48"/>
      <c r="R3212" s="48"/>
      <c r="S3212" s="48"/>
      <c r="T3212" s="48"/>
      <c r="U3212" s="48"/>
      <c r="V3212" s="48"/>
      <c r="W3212" s="48"/>
      <c r="X3212" s="48"/>
      <c r="Y3212" s="48"/>
      <c r="Z3212" s="48"/>
      <c r="AA3212" s="48"/>
      <c r="AB3212" s="48"/>
      <c r="AC3212" s="48"/>
    </row>
    <row r="3213" spans="1:29">
      <c r="A3213" s="48"/>
      <c r="B3213" s="48"/>
      <c r="C3213" s="48"/>
      <c r="D3213" s="48"/>
      <c r="E3213" s="48"/>
      <c r="F3213" s="48"/>
      <c r="G3213" s="48"/>
      <c r="H3213" s="48"/>
      <c r="I3213" s="48"/>
      <c r="J3213" s="48"/>
      <c r="K3213" s="48"/>
      <c r="L3213" s="48"/>
      <c r="M3213" s="48"/>
      <c r="N3213" s="48"/>
      <c r="O3213" s="48"/>
      <c r="P3213" s="48"/>
      <c r="Q3213" s="48"/>
      <c r="R3213" s="48"/>
      <c r="S3213" s="48"/>
      <c r="T3213" s="48"/>
      <c r="U3213" s="48"/>
      <c r="V3213" s="48"/>
      <c r="W3213" s="48"/>
      <c r="X3213" s="48"/>
      <c r="Y3213" s="48"/>
      <c r="Z3213" s="48"/>
      <c r="AA3213" s="48"/>
      <c r="AB3213" s="48"/>
      <c r="AC3213" s="48"/>
    </row>
    <row r="3214" spans="1:29">
      <c r="A3214" s="48"/>
      <c r="B3214" s="48"/>
      <c r="C3214" s="48"/>
      <c r="D3214" s="48"/>
      <c r="E3214" s="48"/>
      <c r="F3214" s="48"/>
      <c r="G3214" s="48"/>
      <c r="H3214" s="48"/>
      <c r="I3214" s="48"/>
      <c r="J3214" s="48"/>
      <c r="K3214" s="48"/>
      <c r="L3214" s="48"/>
      <c r="M3214" s="48"/>
      <c r="N3214" s="48"/>
      <c r="O3214" s="48"/>
      <c r="P3214" s="48"/>
      <c r="Q3214" s="48"/>
      <c r="R3214" s="48"/>
      <c r="S3214" s="48"/>
      <c r="T3214" s="48"/>
      <c r="U3214" s="48"/>
      <c r="V3214" s="48"/>
      <c r="W3214" s="48"/>
      <c r="X3214" s="48"/>
      <c r="Y3214" s="48"/>
      <c r="Z3214" s="48"/>
      <c r="AA3214" s="48"/>
      <c r="AB3214" s="48"/>
      <c r="AC3214" s="48"/>
    </row>
    <row r="3215" spans="1:29">
      <c r="A3215" s="48"/>
      <c r="B3215" s="48"/>
      <c r="C3215" s="48"/>
      <c r="D3215" s="48"/>
      <c r="E3215" s="48"/>
      <c r="F3215" s="48"/>
      <c r="G3215" s="48"/>
      <c r="H3215" s="48"/>
      <c r="I3215" s="48"/>
      <c r="J3215" s="48"/>
      <c r="K3215" s="48"/>
      <c r="L3215" s="48"/>
      <c r="M3215" s="48"/>
      <c r="N3215" s="48"/>
      <c r="O3215" s="48"/>
      <c r="P3215" s="48"/>
      <c r="Q3215" s="48"/>
      <c r="R3215" s="48"/>
      <c r="S3215" s="48"/>
      <c r="T3215" s="48"/>
      <c r="U3215" s="48"/>
      <c r="V3215" s="48"/>
      <c r="W3215" s="48"/>
      <c r="X3215" s="48"/>
      <c r="Y3215" s="48"/>
      <c r="Z3215" s="48"/>
      <c r="AA3215" s="48"/>
      <c r="AB3215" s="48"/>
      <c r="AC3215" s="48"/>
    </row>
    <row r="3216" spans="1:29">
      <c r="A3216" s="48"/>
      <c r="B3216" s="48"/>
      <c r="C3216" s="48"/>
      <c r="D3216" s="48"/>
      <c r="E3216" s="48"/>
      <c r="F3216" s="48"/>
      <c r="G3216" s="48"/>
      <c r="H3216" s="48"/>
      <c r="I3216" s="48"/>
      <c r="J3216" s="48"/>
      <c r="K3216" s="48"/>
      <c r="L3216" s="48"/>
      <c r="M3216" s="48"/>
      <c r="N3216" s="48"/>
      <c r="O3216" s="48"/>
      <c r="P3216" s="48"/>
      <c r="Q3216" s="48"/>
      <c r="R3216" s="48"/>
      <c r="S3216" s="48"/>
      <c r="T3216" s="48"/>
      <c r="U3216" s="48"/>
      <c r="V3216" s="48"/>
      <c r="W3216" s="48"/>
      <c r="X3216" s="48"/>
      <c r="Y3216" s="48"/>
      <c r="Z3216" s="48"/>
      <c r="AA3216" s="48"/>
      <c r="AB3216" s="48"/>
      <c r="AC3216" s="48"/>
    </row>
    <row r="3217" spans="1:29">
      <c r="A3217" s="48"/>
      <c r="B3217" s="48"/>
      <c r="C3217" s="48"/>
      <c r="D3217" s="48"/>
      <c r="E3217" s="48"/>
      <c r="F3217" s="48"/>
      <c r="G3217" s="48"/>
      <c r="H3217" s="48"/>
      <c r="I3217" s="48"/>
      <c r="J3217" s="48"/>
      <c r="K3217" s="48"/>
      <c r="L3217" s="48"/>
      <c r="M3217" s="48"/>
      <c r="N3217" s="48"/>
      <c r="O3217" s="48"/>
      <c r="P3217" s="48"/>
      <c r="Q3217" s="48"/>
      <c r="R3217" s="48"/>
      <c r="S3217" s="48"/>
      <c r="T3217" s="48"/>
      <c r="U3217" s="48"/>
      <c r="V3217" s="48"/>
      <c r="W3217" s="48"/>
      <c r="X3217" s="48"/>
      <c r="Y3217" s="48"/>
      <c r="Z3217" s="48"/>
      <c r="AA3217" s="48"/>
      <c r="AB3217" s="48"/>
      <c r="AC3217" s="48"/>
    </row>
    <row r="3218" spans="1:29">
      <c r="A3218" s="48"/>
      <c r="B3218" s="48"/>
      <c r="C3218" s="48"/>
      <c r="D3218" s="48"/>
      <c r="E3218" s="48"/>
      <c r="F3218" s="48"/>
      <c r="G3218" s="48"/>
      <c r="H3218" s="48"/>
      <c r="I3218" s="48"/>
      <c r="J3218" s="48"/>
      <c r="K3218" s="48"/>
      <c r="L3218" s="48"/>
      <c r="M3218" s="48"/>
      <c r="N3218" s="48"/>
      <c r="O3218" s="48"/>
      <c r="P3218" s="48"/>
      <c r="Q3218" s="48"/>
      <c r="R3218" s="48"/>
      <c r="S3218" s="48"/>
      <c r="T3218" s="48"/>
      <c r="U3218" s="48"/>
      <c r="V3218" s="48"/>
      <c r="W3218" s="48"/>
      <c r="X3218" s="48"/>
      <c r="Y3218" s="48"/>
      <c r="Z3218" s="48"/>
      <c r="AA3218" s="48"/>
      <c r="AB3218" s="48"/>
      <c r="AC3218" s="48"/>
    </row>
    <row r="3219" spans="1:29">
      <c r="A3219" s="48"/>
      <c r="B3219" s="48"/>
      <c r="C3219" s="48"/>
      <c r="D3219" s="48"/>
      <c r="E3219" s="48"/>
      <c r="F3219" s="48"/>
      <c r="G3219" s="48"/>
      <c r="H3219" s="48"/>
      <c r="I3219" s="48"/>
      <c r="J3219" s="48"/>
      <c r="K3219" s="48"/>
      <c r="L3219" s="48"/>
      <c r="M3219" s="48"/>
      <c r="N3219" s="48"/>
      <c r="O3219" s="48"/>
      <c r="P3219" s="48"/>
      <c r="Q3219" s="48"/>
      <c r="R3219" s="48"/>
      <c r="S3219" s="48"/>
      <c r="T3219" s="48"/>
      <c r="U3219" s="48"/>
      <c r="V3219" s="48"/>
      <c r="W3219" s="48"/>
      <c r="X3219" s="48"/>
      <c r="Y3219" s="48"/>
      <c r="Z3219" s="48"/>
      <c r="AA3219" s="48"/>
      <c r="AB3219" s="48"/>
      <c r="AC3219" s="48"/>
    </row>
    <row r="3220" spans="1:29">
      <c r="A3220" s="48"/>
      <c r="B3220" s="48"/>
      <c r="C3220" s="48"/>
      <c r="D3220" s="48"/>
      <c r="E3220" s="48"/>
      <c r="F3220" s="48"/>
      <c r="G3220" s="48"/>
      <c r="H3220" s="48"/>
      <c r="I3220" s="48"/>
      <c r="J3220" s="48"/>
      <c r="K3220" s="48"/>
      <c r="L3220" s="48"/>
      <c r="M3220" s="48"/>
      <c r="N3220" s="48"/>
      <c r="O3220" s="48"/>
      <c r="P3220" s="48"/>
      <c r="Q3220" s="48"/>
      <c r="R3220" s="48"/>
      <c r="S3220" s="48"/>
      <c r="T3220" s="48"/>
      <c r="U3220" s="48"/>
      <c r="V3220" s="48"/>
      <c r="W3220" s="48"/>
      <c r="X3220" s="48"/>
      <c r="Y3220" s="48"/>
      <c r="Z3220" s="48"/>
      <c r="AA3220" s="48"/>
      <c r="AB3220" s="48"/>
      <c r="AC3220" s="48"/>
    </row>
    <row r="3221" spans="1:29">
      <c r="A3221" s="48"/>
      <c r="B3221" s="48"/>
      <c r="C3221" s="48"/>
      <c r="D3221" s="48"/>
      <c r="E3221" s="48"/>
      <c r="F3221" s="48"/>
      <c r="G3221" s="48"/>
      <c r="H3221" s="48"/>
      <c r="I3221" s="48"/>
      <c r="J3221" s="48"/>
      <c r="K3221" s="48"/>
      <c r="L3221" s="48"/>
      <c r="M3221" s="48"/>
      <c r="N3221" s="48"/>
      <c r="O3221" s="48"/>
      <c r="P3221" s="48"/>
      <c r="Q3221" s="48"/>
      <c r="R3221" s="48"/>
      <c r="S3221" s="48"/>
      <c r="T3221" s="48"/>
      <c r="U3221" s="48"/>
      <c r="V3221" s="48"/>
      <c r="W3221" s="48"/>
      <c r="X3221" s="48"/>
      <c r="Y3221" s="48"/>
      <c r="Z3221" s="48"/>
      <c r="AA3221" s="48"/>
      <c r="AB3221" s="48"/>
      <c r="AC3221" s="48"/>
    </row>
    <row r="3222" spans="1:29">
      <c r="A3222" s="48"/>
      <c r="B3222" s="48"/>
      <c r="C3222" s="48"/>
      <c r="D3222" s="48"/>
      <c r="E3222" s="48"/>
      <c r="F3222" s="48"/>
      <c r="G3222" s="48"/>
      <c r="H3222" s="48"/>
      <c r="I3222" s="48"/>
      <c r="J3222" s="48"/>
      <c r="K3222" s="48"/>
      <c r="L3222" s="48"/>
      <c r="M3222" s="48"/>
      <c r="N3222" s="48"/>
      <c r="O3222" s="48"/>
      <c r="P3222" s="48"/>
      <c r="Q3222" s="48"/>
      <c r="R3222" s="48"/>
      <c r="S3222" s="48"/>
      <c r="T3222" s="48"/>
      <c r="U3222" s="48"/>
      <c r="V3222" s="48"/>
      <c r="W3222" s="48"/>
      <c r="X3222" s="48"/>
      <c r="Y3222" s="48"/>
      <c r="Z3222" s="48"/>
      <c r="AA3222" s="48"/>
      <c r="AB3222" s="48"/>
      <c r="AC3222" s="48"/>
    </row>
    <row r="3223" spans="1:29">
      <c r="A3223" s="48"/>
      <c r="B3223" s="48"/>
      <c r="C3223" s="48"/>
      <c r="D3223" s="48"/>
      <c r="E3223" s="48"/>
      <c r="F3223" s="48"/>
      <c r="G3223" s="48"/>
      <c r="H3223" s="48"/>
      <c r="I3223" s="48"/>
      <c r="J3223" s="48"/>
      <c r="K3223" s="48"/>
      <c r="L3223" s="48"/>
      <c r="M3223" s="48"/>
      <c r="N3223" s="48"/>
      <c r="O3223" s="48"/>
      <c r="P3223" s="48"/>
      <c r="Q3223" s="48"/>
      <c r="R3223" s="48"/>
      <c r="S3223" s="48"/>
      <c r="T3223" s="48"/>
      <c r="U3223" s="48"/>
      <c r="V3223" s="48"/>
      <c r="W3223" s="48"/>
      <c r="X3223" s="48"/>
      <c r="Y3223" s="48"/>
      <c r="Z3223" s="48"/>
      <c r="AA3223" s="48"/>
      <c r="AB3223" s="48"/>
      <c r="AC3223" s="48"/>
    </row>
    <row r="3224" spans="1:29">
      <c r="A3224" s="48"/>
      <c r="B3224" s="48"/>
      <c r="C3224" s="48"/>
      <c r="D3224" s="48"/>
      <c r="E3224" s="48"/>
      <c r="F3224" s="48"/>
      <c r="G3224" s="48"/>
      <c r="H3224" s="48"/>
      <c r="I3224" s="48"/>
      <c r="J3224" s="48"/>
      <c r="K3224" s="48"/>
      <c r="L3224" s="48"/>
      <c r="M3224" s="48"/>
      <c r="N3224" s="48"/>
      <c r="O3224" s="48"/>
      <c r="P3224" s="48"/>
      <c r="Q3224" s="48"/>
      <c r="R3224" s="48"/>
      <c r="S3224" s="48"/>
      <c r="T3224" s="48"/>
      <c r="U3224" s="48"/>
      <c r="V3224" s="48"/>
      <c r="W3224" s="48"/>
      <c r="X3224" s="48"/>
      <c r="Y3224" s="48"/>
      <c r="Z3224" s="48"/>
      <c r="AA3224" s="48"/>
      <c r="AB3224" s="48"/>
      <c r="AC3224" s="48"/>
    </row>
    <row r="3225" spans="1:29">
      <c r="A3225" s="48"/>
      <c r="B3225" s="48"/>
      <c r="C3225" s="48"/>
      <c r="D3225" s="48"/>
      <c r="E3225" s="48"/>
      <c r="F3225" s="48"/>
      <c r="G3225" s="48"/>
      <c r="H3225" s="48"/>
      <c r="I3225" s="48"/>
      <c r="J3225" s="48"/>
      <c r="K3225" s="48"/>
      <c r="L3225" s="48"/>
      <c r="M3225" s="48"/>
      <c r="N3225" s="48"/>
      <c r="O3225" s="48"/>
      <c r="P3225" s="48"/>
      <c r="Q3225" s="48"/>
      <c r="R3225" s="48"/>
      <c r="S3225" s="48"/>
      <c r="T3225" s="48"/>
      <c r="U3225" s="48"/>
      <c r="V3225" s="48"/>
      <c r="W3225" s="48"/>
      <c r="X3225" s="48"/>
      <c r="Y3225" s="48"/>
      <c r="Z3225" s="48"/>
      <c r="AA3225" s="48"/>
      <c r="AB3225" s="48"/>
      <c r="AC3225" s="48"/>
    </row>
    <row r="3226" spans="1:29">
      <c r="A3226" s="48"/>
      <c r="B3226" s="48"/>
      <c r="C3226" s="48"/>
      <c r="D3226" s="48"/>
      <c r="E3226" s="48"/>
      <c r="F3226" s="48"/>
      <c r="G3226" s="48"/>
      <c r="H3226" s="48"/>
      <c r="I3226" s="48"/>
      <c r="J3226" s="48"/>
      <c r="K3226" s="48"/>
      <c r="L3226" s="48"/>
      <c r="M3226" s="48"/>
      <c r="N3226" s="48"/>
      <c r="O3226" s="48"/>
      <c r="P3226" s="48"/>
      <c r="Q3226" s="48"/>
      <c r="R3226" s="48"/>
      <c r="S3226" s="48"/>
      <c r="T3226" s="48"/>
      <c r="U3226" s="48"/>
      <c r="V3226" s="48"/>
      <c r="W3226" s="48"/>
      <c r="X3226" s="48"/>
      <c r="Y3226" s="48"/>
      <c r="Z3226" s="48"/>
      <c r="AA3226" s="48"/>
      <c r="AB3226" s="48"/>
      <c r="AC3226" s="48"/>
    </row>
    <row r="3227" spans="1:29">
      <c r="A3227" s="48"/>
      <c r="B3227" s="48"/>
      <c r="C3227" s="48"/>
      <c r="D3227" s="48"/>
      <c r="E3227" s="48"/>
      <c r="F3227" s="48"/>
      <c r="G3227" s="48"/>
      <c r="H3227" s="48"/>
      <c r="I3227" s="48"/>
      <c r="J3227" s="48"/>
      <c r="K3227" s="48"/>
      <c r="L3227" s="48"/>
      <c r="M3227" s="48"/>
      <c r="N3227" s="48"/>
      <c r="O3227" s="48"/>
      <c r="P3227" s="48"/>
      <c r="Q3227" s="48"/>
      <c r="R3227" s="48"/>
      <c r="S3227" s="48"/>
      <c r="T3227" s="48"/>
      <c r="U3227" s="48"/>
      <c r="V3227" s="48"/>
      <c r="W3227" s="48"/>
      <c r="X3227" s="48"/>
      <c r="Y3227" s="48"/>
      <c r="Z3227" s="48"/>
      <c r="AA3227" s="48"/>
      <c r="AB3227" s="48"/>
      <c r="AC3227" s="48"/>
    </row>
    <row r="3228" spans="1:29">
      <c r="A3228" s="48"/>
      <c r="B3228" s="48"/>
      <c r="C3228" s="48"/>
      <c r="D3228" s="48"/>
      <c r="E3228" s="48"/>
      <c r="F3228" s="48"/>
      <c r="G3228" s="48"/>
      <c r="H3228" s="48"/>
      <c r="I3228" s="48"/>
      <c r="J3228" s="48"/>
      <c r="K3228" s="48"/>
      <c r="L3228" s="48"/>
      <c r="M3228" s="48"/>
      <c r="N3228" s="48"/>
      <c r="O3228" s="48"/>
      <c r="P3228" s="48"/>
      <c r="Q3228" s="48"/>
      <c r="R3228" s="48"/>
      <c r="S3228" s="48"/>
      <c r="T3228" s="48"/>
      <c r="U3228" s="48"/>
      <c r="V3228" s="48"/>
      <c r="W3228" s="48"/>
      <c r="X3228" s="48"/>
      <c r="Y3228" s="48"/>
      <c r="Z3228" s="48"/>
      <c r="AA3228" s="48"/>
      <c r="AB3228" s="48"/>
      <c r="AC3228" s="48"/>
    </row>
    <row r="3229" spans="1:29">
      <c r="A3229" s="48"/>
      <c r="B3229" s="48"/>
      <c r="C3229" s="48"/>
      <c r="D3229" s="48"/>
      <c r="E3229" s="48"/>
      <c r="F3229" s="48"/>
      <c r="G3229" s="48"/>
      <c r="H3229" s="48"/>
      <c r="I3229" s="48"/>
      <c r="J3229" s="48"/>
      <c r="K3229" s="48"/>
      <c r="L3229" s="48"/>
      <c r="M3229" s="48"/>
      <c r="N3229" s="48"/>
      <c r="O3229" s="48"/>
      <c r="P3229" s="48"/>
      <c r="Q3229" s="48"/>
      <c r="R3229" s="48"/>
      <c r="S3229" s="48"/>
      <c r="T3229" s="48"/>
      <c r="U3229" s="48"/>
      <c r="V3229" s="48"/>
      <c r="W3229" s="48"/>
      <c r="X3229" s="48"/>
      <c r="Y3229" s="48"/>
      <c r="Z3229" s="48"/>
      <c r="AA3229" s="48"/>
      <c r="AB3229" s="48"/>
      <c r="AC3229" s="48"/>
    </row>
    <row r="3230" spans="1:29">
      <c r="A3230" s="48"/>
      <c r="B3230" s="48"/>
      <c r="C3230" s="48"/>
      <c r="D3230" s="48"/>
      <c r="E3230" s="48"/>
      <c r="F3230" s="48"/>
      <c r="G3230" s="48"/>
      <c r="H3230" s="48"/>
      <c r="I3230" s="48"/>
      <c r="J3230" s="48"/>
      <c r="K3230" s="48"/>
      <c r="L3230" s="48"/>
      <c r="M3230" s="48"/>
      <c r="N3230" s="48"/>
      <c r="O3230" s="48"/>
      <c r="P3230" s="48"/>
      <c r="Q3230" s="48"/>
      <c r="R3230" s="48"/>
      <c r="S3230" s="48"/>
      <c r="T3230" s="48"/>
      <c r="U3230" s="48"/>
      <c r="V3230" s="48"/>
      <c r="W3230" s="48"/>
      <c r="X3230" s="48"/>
      <c r="Y3230" s="48"/>
      <c r="Z3230" s="48"/>
      <c r="AA3230" s="48"/>
      <c r="AB3230" s="48"/>
      <c r="AC3230" s="48"/>
    </row>
    <row r="3231" spans="1:29">
      <c r="A3231" s="48"/>
      <c r="B3231" s="48"/>
      <c r="C3231" s="48"/>
      <c r="D3231" s="48"/>
      <c r="E3231" s="48"/>
      <c r="F3231" s="48"/>
      <c r="G3231" s="48"/>
      <c r="H3231" s="48"/>
      <c r="I3231" s="48"/>
      <c r="J3231" s="48"/>
      <c r="K3231" s="48"/>
      <c r="L3231" s="48"/>
      <c r="M3231" s="48"/>
      <c r="N3231" s="48"/>
      <c r="O3231" s="48"/>
      <c r="P3231" s="48"/>
      <c r="Q3231" s="48"/>
      <c r="R3231" s="48"/>
      <c r="S3231" s="48"/>
      <c r="T3231" s="48"/>
      <c r="U3231" s="48"/>
      <c r="V3231" s="48"/>
      <c r="W3231" s="48"/>
      <c r="X3231" s="48"/>
      <c r="Y3231" s="48"/>
      <c r="Z3231" s="48"/>
      <c r="AA3231" s="48"/>
      <c r="AB3231" s="48"/>
      <c r="AC3231" s="48"/>
    </row>
    <row r="3232" spans="1:29">
      <c r="A3232" s="48"/>
      <c r="B3232" s="48"/>
      <c r="C3232" s="48"/>
      <c r="D3232" s="48"/>
      <c r="E3232" s="48"/>
      <c r="F3232" s="48"/>
      <c r="G3232" s="48"/>
      <c r="H3232" s="48"/>
      <c r="I3232" s="48"/>
      <c r="J3232" s="48"/>
      <c r="K3232" s="48"/>
      <c r="L3232" s="48"/>
      <c r="M3232" s="48"/>
      <c r="N3232" s="48"/>
      <c r="O3232" s="48"/>
      <c r="P3232" s="48"/>
      <c r="Q3232" s="48"/>
      <c r="R3232" s="48"/>
      <c r="S3232" s="48"/>
      <c r="T3232" s="48"/>
      <c r="U3232" s="48"/>
      <c r="V3232" s="48"/>
      <c r="W3232" s="48"/>
      <c r="X3232" s="48"/>
      <c r="Y3232" s="48"/>
      <c r="Z3232" s="48"/>
      <c r="AA3232" s="48"/>
      <c r="AB3232" s="48"/>
      <c r="AC3232" s="48"/>
    </row>
    <row r="3233" spans="1:29">
      <c r="A3233" s="48"/>
      <c r="B3233" s="48"/>
      <c r="C3233" s="48"/>
      <c r="D3233" s="48"/>
      <c r="E3233" s="48"/>
      <c r="F3233" s="48"/>
      <c r="G3233" s="48"/>
      <c r="H3233" s="48"/>
      <c r="I3233" s="48"/>
      <c r="J3233" s="48"/>
      <c r="K3233" s="48"/>
      <c r="L3233" s="48"/>
      <c r="M3233" s="48"/>
      <c r="N3233" s="48"/>
      <c r="O3233" s="48"/>
      <c r="P3233" s="48"/>
      <c r="Q3233" s="48"/>
      <c r="R3233" s="48"/>
      <c r="S3233" s="48"/>
      <c r="T3233" s="48"/>
      <c r="U3233" s="48"/>
      <c r="V3233" s="48"/>
      <c r="W3233" s="48"/>
      <c r="X3233" s="48"/>
      <c r="Y3233" s="48"/>
      <c r="Z3233" s="48"/>
      <c r="AA3233" s="48"/>
      <c r="AB3233" s="48"/>
      <c r="AC3233" s="48"/>
    </row>
    <row r="3234" spans="1:29">
      <c r="A3234" s="48"/>
      <c r="B3234" s="48"/>
      <c r="C3234" s="48"/>
      <c r="D3234" s="48"/>
      <c r="E3234" s="48"/>
      <c r="F3234" s="48"/>
      <c r="G3234" s="48"/>
      <c r="H3234" s="48"/>
      <c r="I3234" s="48"/>
      <c r="J3234" s="48"/>
      <c r="K3234" s="48"/>
      <c r="L3234" s="48"/>
      <c r="M3234" s="48"/>
      <c r="N3234" s="48"/>
      <c r="O3234" s="48"/>
      <c r="P3234" s="48"/>
      <c r="Q3234" s="48"/>
      <c r="R3234" s="48"/>
      <c r="S3234" s="48"/>
      <c r="T3234" s="48"/>
      <c r="U3234" s="48"/>
      <c r="V3234" s="48"/>
      <c r="W3234" s="48"/>
      <c r="X3234" s="48"/>
      <c r="Y3234" s="48"/>
      <c r="Z3234" s="48"/>
      <c r="AA3234" s="48"/>
      <c r="AB3234" s="48"/>
      <c r="AC3234" s="48"/>
    </row>
    <row r="3235" spans="1:29">
      <c r="A3235" s="48"/>
      <c r="B3235" s="48"/>
      <c r="C3235" s="48"/>
      <c r="D3235" s="48"/>
      <c r="E3235" s="48"/>
      <c r="F3235" s="48"/>
      <c r="G3235" s="48"/>
      <c r="H3235" s="48"/>
      <c r="I3235" s="48"/>
      <c r="J3235" s="48"/>
      <c r="K3235" s="48"/>
      <c r="L3235" s="48"/>
      <c r="M3235" s="48"/>
      <c r="N3235" s="48"/>
      <c r="O3235" s="48"/>
      <c r="P3235" s="48"/>
      <c r="Q3235" s="48"/>
      <c r="R3235" s="48"/>
      <c r="S3235" s="48"/>
      <c r="T3235" s="48"/>
      <c r="U3235" s="48"/>
      <c r="V3235" s="48"/>
      <c r="W3235" s="48"/>
      <c r="X3235" s="48"/>
      <c r="Y3235" s="48"/>
      <c r="Z3235" s="48"/>
      <c r="AA3235" s="48"/>
      <c r="AB3235" s="48"/>
      <c r="AC3235" s="48"/>
    </row>
    <row r="3236" spans="1:29">
      <c r="A3236" s="48"/>
      <c r="B3236" s="48"/>
      <c r="C3236" s="48"/>
      <c r="D3236" s="48"/>
      <c r="E3236" s="48"/>
      <c r="F3236" s="48"/>
      <c r="G3236" s="48"/>
      <c r="H3236" s="48"/>
      <c r="I3236" s="48"/>
      <c r="J3236" s="48"/>
      <c r="K3236" s="48"/>
      <c r="L3236" s="48"/>
      <c r="M3236" s="48"/>
      <c r="N3236" s="48"/>
      <c r="O3236" s="48"/>
      <c r="P3236" s="48"/>
      <c r="Q3236" s="48"/>
      <c r="R3236" s="48"/>
      <c r="S3236" s="48"/>
      <c r="T3236" s="48"/>
      <c r="U3236" s="48"/>
      <c r="V3236" s="48"/>
      <c r="W3236" s="48"/>
      <c r="X3236" s="48"/>
      <c r="Y3236" s="48"/>
      <c r="Z3236" s="48"/>
      <c r="AA3236" s="48"/>
      <c r="AB3236" s="48"/>
      <c r="AC3236" s="48"/>
    </row>
    <row r="3237" spans="1:29">
      <c r="A3237" s="48"/>
      <c r="B3237" s="48"/>
      <c r="C3237" s="48"/>
      <c r="D3237" s="48"/>
      <c r="E3237" s="48"/>
      <c r="F3237" s="48"/>
      <c r="G3237" s="48"/>
      <c r="H3237" s="48"/>
      <c r="I3237" s="48"/>
      <c r="J3237" s="48"/>
      <c r="K3237" s="48"/>
      <c r="L3237" s="48"/>
      <c r="M3237" s="48"/>
      <c r="N3237" s="48"/>
      <c r="O3237" s="48"/>
      <c r="P3237" s="48"/>
      <c r="Q3237" s="48"/>
      <c r="R3237" s="48"/>
      <c r="S3237" s="48"/>
      <c r="T3237" s="48"/>
      <c r="U3237" s="48"/>
      <c r="V3237" s="48"/>
      <c r="W3237" s="48"/>
      <c r="X3237" s="48"/>
      <c r="Y3237" s="48"/>
      <c r="Z3237" s="48"/>
      <c r="AA3237" s="48"/>
      <c r="AB3237" s="48"/>
      <c r="AC3237" s="48"/>
    </row>
    <row r="3238" spans="1:29">
      <c r="A3238" s="48"/>
      <c r="B3238" s="48"/>
      <c r="C3238" s="48"/>
      <c r="D3238" s="48"/>
      <c r="E3238" s="48"/>
      <c r="F3238" s="48"/>
      <c r="G3238" s="48"/>
      <c r="H3238" s="48"/>
      <c r="I3238" s="48"/>
      <c r="J3238" s="48"/>
      <c r="K3238" s="48"/>
      <c r="L3238" s="48"/>
      <c r="M3238" s="48"/>
      <c r="N3238" s="48"/>
      <c r="O3238" s="48"/>
      <c r="P3238" s="48"/>
      <c r="Q3238" s="48"/>
      <c r="R3238" s="48"/>
      <c r="S3238" s="48"/>
      <c r="T3238" s="48"/>
      <c r="U3238" s="48"/>
      <c r="V3238" s="48"/>
      <c r="W3238" s="48"/>
      <c r="X3238" s="48"/>
      <c r="Y3238" s="48"/>
      <c r="Z3238" s="48"/>
      <c r="AA3238" s="48"/>
      <c r="AB3238" s="48"/>
      <c r="AC3238" s="48"/>
    </row>
    <row r="3239" spans="1:29">
      <c r="A3239" s="48"/>
      <c r="B3239" s="48"/>
      <c r="C3239" s="48"/>
      <c r="D3239" s="48"/>
      <c r="E3239" s="48"/>
      <c r="F3239" s="48"/>
      <c r="G3239" s="48"/>
      <c r="H3239" s="48"/>
      <c r="I3239" s="48"/>
      <c r="J3239" s="48"/>
      <c r="K3239" s="48"/>
      <c r="L3239" s="48"/>
      <c r="M3239" s="48"/>
      <c r="N3239" s="48"/>
      <c r="O3239" s="48"/>
      <c r="P3239" s="48"/>
      <c r="Q3239" s="48"/>
      <c r="R3239" s="48"/>
      <c r="S3239" s="48"/>
      <c r="T3239" s="48"/>
      <c r="U3239" s="48"/>
      <c r="V3239" s="48"/>
      <c r="W3239" s="48"/>
      <c r="X3239" s="48"/>
      <c r="Y3239" s="48"/>
      <c r="Z3239" s="48"/>
      <c r="AA3239" s="48"/>
      <c r="AB3239" s="48"/>
      <c r="AC3239" s="48"/>
    </row>
    <row r="3240" spans="1:29">
      <c r="A3240" s="48"/>
      <c r="B3240" s="48"/>
      <c r="C3240" s="48"/>
      <c r="D3240" s="48"/>
      <c r="E3240" s="48"/>
      <c r="F3240" s="48"/>
      <c r="G3240" s="48"/>
      <c r="H3240" s="48"/>
      <c r="I3240" s="48"/>
      <c r="J3240" s="48"/>
      <c r="K3240" s="48"/>
      <c r="L3240" s="48"/>
      <c r="M3240" s="48"/>
      <c r="N3240" s="48"/>
      <c r="O3240" s="48"/>
      <c r="P3240" s="48"/>
      <c r="Q3240" s="48"/>
      <c r="R3240" s="48"/>
      <c r="S3240" s="48"/>
      <c r="T3240" s="48"/>
      <c r="U3240" s="48"/>
      <c r="V3240" s="48"/>
      <c r="W3240" s="48"/>
      <c r="X3240" s="48"/>
      <c r="Y3240" s="48"/>
      <c r="Z3240" s="48"/>
      <c r="AA3240" s="48"/>
      <c r="AB3240" s="48"/>
      <c r="AC3240" s="48"/>
    </row>
    <row r="3241" spans="1:29">
      <c r="A3241" s="48"/>
      <c r="B3241" s="48"/>
      <c r="C3241" s="48"/>
      <c r="D3241" s="48"/>
      <c r="E3241" s="48"/>
      <c r="F3241" s="48"/>
      <c r="G3241" s="48"/>
      <c r="H3241" s="48"/>
      <c r="I3241" s="48"/>
      <c r="J3241" s="48"/>
      <c r="K3241" s="48"/>
      <c r="L3241" s="48"/>
      <c r="M3241" s="48"/>
      <c r="N3241" s="48"/>
      <c r="O3241" s="48"/>
      <c r="P3241" s="48"/>
      <c r="Q3241" s="48"/>
      <c r="R3241" s="48"/>
      <c r="S3241" s="48"/>
      <c r="T3241" s="48"/>
      <c r="U3241" s="48"/>
      <c r="V3241" s="48"/>
      <c r="W3241" s="48"/>
      <c r="X3241" s="48"/>
      <c r="Y3241" s="48"/>
      <c r="Z3241" s="48"/>
      <c r="AA3241" s="48"/>
      <c r="AB3241" s="48"/>
      <c r="AC3241" s="48"/>
    </row>
    <row r="3242" spans="1:29">
      <c r="A3242" s="48"/>
      <c r="B3242" s="48"/>
      <c r="C3242" s="48"/>
      <c r="D3242" s="48"/>
      <c r="E3242" s="48"/>
      <c r="F3242" s="48"/>
      <c r="G3242" s="48"/>
      <c r="H3242" s="48"/>
      <c r="I3242" s="48"/>
      <c r="J3242" s="48"/>
      <c r="K3242" s="48"/>
      <c r="L3242" s="48"/>
      <c r="M3242" s="48"/>
      <c r="N3242" s="48"/>
      <c r="O3242" s="48"/>
      <c r="P3242" s="48"/>
      <c r="Q3242" s="48"/>
      <c r="R3242" s="48"/>
      <c r="S3242" s="48"/>
      <c r="T3242" s="48"/>
      <c r="U3242" s="48"/>
      <c r="V3242" s="48"/>
      <c r="W3242" s="48"/>
      <c r="X3242" s="48"/>
      <c r="Y3242" s="48"/>
      <c r="Z3242" s="48"/>
      <c r="AA3242" s="48"/>
      <c r="AB3242" s="48"/>
      <c r="AC3242" s="48"/>
    </row>
    <row r="3243" spans="1:29">
      <c r="A3243" s="48"/>
      <c r="B3243" s="48"/>
      <c r="C3243" s="48"/>
      <c r="D3243" s="48"/>
      <c r="E3243" s="48"/>
      <c r="F3243" s="48"/>
      <c r="G3243" s="48"/>
      <c r="H3243" s="48"/>
      <c r="I3243" s="48"/>
      <c r="J3243" s="48"/>
      <c r="K3243" s="48"/>
      <c r="L3243" s="48"/>
      <c r="M3243" s="48"/>
      <c r="N3243" s="48"/>
      <c r="O3243" s="48"/>
      <c r="P3243" s="48"/>
      <c r="Q3243" s="48"/>
      <c r="R3243" s="48"/>
      <c r="S3243" s="48"/>
      <c r="T3243" s="48"/>
      <c r="U3243" s="48"/>
      <c r="V3243" s="48"/>
      <c r="W3243" s="48"/>
      <c r="X3243" s="48"/>
      <c r="Y3243" s="48"/>
      <c r="Z3243" s="48"/>
      <c r="AA3243" s="48"/>
      <c r="AB3243" s="48"/>
      <c r="AC3243" s="48"/>
    </row>
    <row r="3244" spans="1:29">
      <c r="A3244" s="48"/>
      <c r="B3244" s="48"/>
      <c r="C3244" s="48"/>
      <c r="D3244" s="48"/>
      <c r="E3244" s="48"/>
      <c r="F3244" s="48"/>
      <c r="G3244" s="48"/>
      <c r="H3244" s="48"/>
      <c r="I3244" s="48"/>
      <c r="J3244" s="48"/>
      <c r="K3244" s="48"/>
      <c r="L3244" s="48"/>
      <c r="M3244" s="48"/>
      <c r="N3244" s="48"/>
      <c r="O3244" s="48"/>
      <c r="P3244" s="48"/>
      <c r="Q3244" s="48"/>
      <c r="R3244" s="48"/>
      <c r="S3244" s="48"/>
      <c r="T3244" s="48"/>
      <c r="U3244" s="48"/>
      <c r="V3244" s="48"/>
      <c r="W3244" s="48"/>
      <c r="X3244" s="48"/>
      <c r="Y3244" s="48"/>
      <c r="Z3244" s="48"/>
      <c r="AA3244" s="48"/>
      <c r="AB3244" s="48"/>
      <c r="AC3244" s="48"/>
    </row>
    <row r="3245" spans="1:29">
      <c r="A3245" s="48"/>
      <c r="B3245" s="48"/>
      <c r="C3245" s="48"/>
      <c r="D3245" s="48"/>
      <c r="E3245" s="48"/>
      <c r="F3245" s="48"/>
      <c r="G3245" s="48"/>
      <c r="H3245" s="48"/>
      <c r="I3245" s="48"/>
      <c r="J3245" s="48"/>
      <c r="K3245" s="48"/>
      <c r="L3245" s="48"/>
      <c r="M3245" s="48"/>
      <c r="N3245" s="48"/>
      <c r="O3245" s="48"/>
      <c r="P3245" s="48"/>
      <c r="Q3245" s="48"/>
      <c r="R3245" s="48"/>
      <c r="S3245" s="48"/>
      <c r="T3245" s="48"/>
      <c r="U3245" s="48"/>
      <c r="V3245" s="48"/>
      <c r="W3245" s="48"/>
      <c r="X3245" s="48"/>
      <c r="Y3245" s="48"/>
      <c r="Z3245" s="48"/>
      <c r="AA3245" s="48"/>
      <c r="AB3245" s="48"/>
      <c r="AC3245" s="48"/>
    </row>
    <row r="3246" spans="1:29">
      <c r="A3246" s="48"/>
      <c r="B3246" s="48"/>
      <c r="C3246" s="48"/>
      <c r="D3246" s="48"/>
      <c r="E3246" s="48"/>
      <c r="F3246" s="48"/>
      <c r="G3246" s="48"/>
      <c r="H3246" s="48"/>
      <c r="I3246" s="48"/>
      <c r="J3246" s="48"/>
      <c r="K3246" s="48"/>
      <c r="L3246" s="48"/>
      <c r="M3246" s="48"/>
      <c r="N3246" s="48"/>
      <c r="O3246" s="48"/>
      <c r="P3246" s="48"/>
      <c r="Q3246" s="48"/>
      <c r="R3246" s="48"/>
      <c r="S3246" s="48"/>
      <c r="T3246" s="48"/>
      <c r="U3246" s="48"/>
      <c r="V3246" s="48"/>
      <c r="W3246" s="48"/>
      <c r="X3246" s="48"/>
      <c r="Y3246" s="48"/>
      <c r="Z3246" s="48"/>
      <c r="AA3246" s="48"/>
      <c r="AB3246" s="48"/>
      <c r="AC3246" s="48"/>
    </row>
    <row r="3247" spans="1:29">
      <c r="A3247" s="48"/>
      <c r="B3247" s="48"/>
      <c r="C3247" s="48"/>
      <c r="D3247" s="48"/>
      <c r="E3247" s="48"/>
      <c r="F3247" s="48"/>
      <c r="G3247" s="48"/>
      <c r="H3247" s="48"/>
      <c r="I3247" s="48"/>
      <c r="J3247" s="48"/>
      <c r="K3247" s="48"/>
      <c r="L3247" s="48"/>
      <c r="M3247" s="48"/>
      <c r="N3247" s="48"/>
      <c r="O3247" s="48"/>
      <c r="P3247" s="48"/>
      <c r="Q3247" s="48"/>
      <c r="R3247" s="48"/>
      <c r="S3247" s="48"/>
      <c r="T3247" s="48"/>
      <c r="U3247" s="48"/>
      <c r="V3247" s="48"/>
      <c r="W3247" s="48"/>
      <c r="X3247" s="48"/>
      <c r="Y3247" s="48"/>
      <c r="Z3247" s="48"/>
      <c r="AA3247" s="48"/>
      <c r="AB3247" s="48"/>
      <c r="AC3247" s="48"/>
    </row>
    <row r="3248" spans="1:29">
      <c r="A3248" s="48"/>
      <c r="B3248" s="48"/>
      <c r="C3248" s="48"/>
      <c r="D3248" s="48"/>
      <c r="E3248" s="48"/>
      <c r="F3248" s="48"/>
      <c r="G3248" s="48"/>
      <c r="H3248" s="48"/>
      <c r="I3248" s="48"/>
      <c r="J3248" s="48"/>
      <c r="K3248" s="48"/>
      <c r="L3248" s="48"/>
      <c r="M3248" s="48"/>
      <c r="N3248" s="48"/>
      <c r="O3248" s="48"/>
      <c r="P3248" s="48"/>
      <c r="Q3248" s="48"/>
      <c r="R3248" s="48"/>
      <c r="S3248" s="48"/>
      <c r="T3248" s="48"/>
      <c r="U3248" s="48"/>
      <c r="V3248" s="48"/>
      <c r="W3248" s="48"/>
      <c r="X3248" s="48"/>
      <c r="Y3248" s="48"/>
      <c r="Z3248" s="48"/>
      <c r="AA3248" s="48"/>
      <c r="AB3248" s="48"/>
      <c r="AC3248" s="48"/>
    </row>
    <row r="3249" spans="1:29">
      <c r="A3249" s="48"/>
      <c r="B3249" s="48"/>
      <c r="C3249" s="48"/>
      <c r="D3249" s="48"/>
      <c r="E3249" s="48"/>
      <c r="F3249" s="48"/>
      <c r="G3249" s="48"/>
      <c r="H3249" s="48"/>
      <c r="I3249" s="48"/>
      <c r="J3249" s="48"/>
      <c r="K3249" s="48"/>
      <c r="L3249" s="48"/>
      <c r="M3249" s="48"/>
      <c r="N3249" s="48"/>
      <c r="O3249" s="48"/>
      <c r="P3249" s="48"/>
      <c r="Q3249" s="48"/>
      <c r="R3249" s="48"/>
      <c r="S3249" s="48"/>
      <c r="T3249" s="48"/>
      <c r="U3249" s="48"/>
      <c r="V3249" s="48"/>
      <c r="W3249" s="48"/>
      <c r="X3249" s="48"/>
      <c r="Y3249" s="48"/>
      <c r="Z3249" s="48"/>
      <c r="AA3249" s="48"/>
      <c r="AB3249" s="48"/>
      <c r="AC3249" s="48"/>
    </row>
    <row r="3250" spans="1:29">
      <c r="A3250" s="48"/>
      <c r="B3250" s="48"/>
      <c r="C3250" s="48"/>
      <c r="D3250" s="48"/>
      <c r="E3250" s="48"/>
      <c r="F3250" s="48"/>
      <c r="G3250" s="48"/>
      <c r="H3250" s="48"/>
      <c r="I3250" s="48"/>
      <c r="J3250" s="48"/>
      <c r="K3250" s="48"/>
      <c r="L3250" s="48"/>
      <c r="M3250" s="48"/>
      <c r="N3250" s="48"/>
      <c r="O3250" s="48"/>
      <c r="P3250" s="48"/>
      <c r="Q3250" s="48"/>
      <c r="R3250" s="48"/>
      <c r="S3250" s="48"/>
      <c r="T3250" s="48"/>
      <c r="U3250" s="48"/>
      <c r="V3250" s="48"/>
      <c r="W3250" s="48"/>
      <c r="X3250" s="48"/>
      <c r="Y3250" s="48"/>
      <c r="Z3250" s="48"/>
      <c r="AA3250" s="48"/>
      <c r="AB3250" s="48"/>
      <c r="AC3250" s="48"/>
    </row>
    <row r="3251" spans="1:29">
      <c r="A3251" s="48"/>
      <c r="B3251" s="48"/>
      <c r="C3251" s="48"/>
      <c r="D3251" s="48"/>
      <c r="E3251" s="48"/>
      <c r="F3251" s="48"/>
      <c r="G3251" s="48"/>
      <c r="H3251" s="48"/>
      <c r="I3251" s="48"/>
      <c r="J3251" s="48"/>
      <c r="K3251" s="48"/>
      <c r="L3251" s="48"/>
      <c r="M3251" s="48"/>
      <c r="N3251" s="48"/>
      <c r="O3251" s="48"/>
      <c r="P3251" s="48"/>
      <c r="Q3251" s="48"/>
      <c r="R3251" s="48"/>
      <c r="S3251" s="48"/>
      <c r="T3251" s="48"/>
      <c r="U3251" s="48"/>
      <c r="V3251" s="48"/>
      <c r="W3251" s="48"/>
      <c r="X3251" s="48"/>
      <c r="Y3251" s="48"/>
      <c r="Z3251" s="48"/>
      <c r="AA3251" s="48"/>
      <c r="AB3251" s="48"/>
      <c r="AC3251" s="48"/>
    </row>
    <row r="3252" spans="1:29">
      <c r="A3252" s="48"/>
      <c r="B3252" s="48"/>
      <c r="C3252" s="48"/>
      <c r="D3252" s="48"/>
      <c r="E3252" s="48"/>
      <c r="F3252" s="48"/>
      <c r="G3252" s="48"/>
      <c r="H3252" s="48"/>
      <c r="I3252" s="48"/>
      <c r="J3252" s="48"/>
      <c r="K3252" s="48"/>
      <c r="L3252" s="48"/>
      <c r="M3252" s="48"/>
      <c r="N3252" s="48"/>
      <c r="O3252" s="48"/>
      <c r="P3252" s="48"/>
      <c r="Q3252" s="48"/>
      <c r="R3252" s="48"/>
      <c r="S3252" s="48"/>
      <c r="T3252" s="48"/>
      <c r="U3252" s="48"/>
      <c r="V3252" s="48"/>
      <c r="W3252" s="48"/>
      <c r="X3252" s="48"/>
      <c r="Y3252" s="48"/>
      <c r="Z3252" s="48"/>
      <c r="AA3252" s="48"/>
      <c r="AB3252" s="48"/>
      <c r="AC3252" s="48"/>
    </row>
    <row r="3253" spans="1:29">
      <c r="A3253" s="48"/>
      <c r="B3253" s="48"/>
      <c r="C3253" s="48"/>
      <c r="D3253" s="48"/>
      <c r="E3253" s="48"/>
      <c r="F3253" s="48"/>
      <c r="G3253" s="48"/>
      <c r="H3253" s="48"/>
      <c r="I3253" s="48"/>
      <c r="J3253" s="48"/>
      <c r="K3253" s="48"/>
      <c r="L3253" s="48"/>
      <c r="M3253" s="48"/>
      <c r="N3253" s="48"/>
      <c r="O3253" s="48"/>
      <c r="P3253" s="48"/>
      <c r="Q3253" s="48"/>
      <c r="R3253" s="48"/>
      <c r="S3253" s="48"/>
      <c r="T3253" s="48"/>
      <c r="U3253" s="48"/>
      <c r="V3253" s="48"/>
      <c r="W3253" s="48"/>
      <c r="X3253" s="48"/>
      <c r="Y3253" s="48"/>
      <c r="Z3253" s="48"/>
      <c r="AA3253" s="48"/>
      <c r="AB3253" s="48"/>
      <c r="AC3253" s="48"/>
    </row>
    <row r="3254" spans="1:29">
      <c r="A3254" s="48"/>
      <c r="B3254" s="48"/>
      <c r="C3254" s="48"/>
      <c r="D3254" s="48"/>
      <c r="E3254" s="48"/>
      <c r="F3254" s="48"/>
      <c r="G3254" s="48"/>
      <c r="H3254" s="48"/>
      <c r="I3254" s="48"/>
      <c r="J3254" s="48"/>
      <c r="K3254" s="48"/>
      <c r="L3254" s="48"/>
      <c r="M3254" s="48"/>
      <c r="N3254" s="48"/>
      <c r="O3254" s="48"/>
      <c r="P3254" s="48"/>
      <c r="Q3254" s="48"/>
      <c r="R3254" s="48"/>
      <c r="S3254" s="48"/>
      <c r="T3254" s="48"/>
      <c r="U3254" s="48"/>
      <c r="V3254" s="48"/>
      <c r="W3254" s="48"/>
      <c r="X3254" s="48"/>
      <c r="Y3254" s="48"/>
      <c r="Z3254" s="48"/>
      <c r="AA3254" s="48"/>
      <c r="AB3254" s="48"/>
      <c r="AC3254" s="48"/>
    </row>
    <row r="3255" spans="1:29">
      <c r="A3255" s="48"/>
      <c r="B3255" s="48"/>
      <c r="C3255" s="48"/>
      <c r="D3255" s="48"/>
      <c r="E3255" s="48"/>
      <c r="F3255" s="48"/>
      <c r="G3255" s="48"/>
      <c r="H3255" s="48"/>
      <c r="I3255" s="48"/>
      <c r="J3255" s="48"/>
      <c r="K3255" s="48"/>
      <c r="L3255" s="48"/>
      <c r="M3255" s="48"/>
      <c r="N3255" s="48"/>
      <c r="O3255" s="48"/>
      <c r="P3255" s="48"/>
      <c r="Q3255" s="48"/>
      <c r="R3255" s="48"/>
      <c r="S3255" s="48"/>
      <c r="T3255" s="48"/>
      <c r="U3255" s="48"/>
      <c r="V3255" s="48"/>
      <c r="W3255" s="48"/>
      <c r="X3255" s="48"/>
      <c r="Y3255" s="48"/>
      <c r="Z3255" s="48"/>
      <c r="AA3255" s="48"/>
      <c r="AB3255" s="48"/>
      <c r="AC3255" s="48"/>
    </row>
    <row r="3256" spans="1:29">
      <c r="A3256" s="48"/>
      <c r="B3256" s="48"/>
      <c r="C3256" s="48"/>
      <c r="D3256" s="48"/>
      <c r="E3256" s="48"/>
      <c r="F3256" s="48"/>
      <c r="G3256" s="48"/>
      <c r="H3256" s="48"/>
      <c r="I3256" s="48"/>
      <c r="J3256" s="48"/>
      <c r="K3256" s="48"/>
      <c r="L3256" s="48"/>
      <c r="M3256" s="48"/>
      <c r="N3256" s="48"/>
      <c r="O3256" s="48"/>
      <c r="P3256" s="48"/>
      <c r="Q3256" s="48"/>
      <c r="R3256" s="48"/>
      <c r="S3256" s="48"/>
      <c r="T3256" s="48"/>
      <c r="U3256" s="48"/>
      <c r="V3256" s="48"/>
      <c r="W3256" s="48"/>
      <c r="X3256" s="48"/>
      <c r="Y3256" s="48"/>
      <c r="Z3256" s="48"/>
      <c r="AA3256" s="48"/>
      <c r="AB3256" s="48"/>
      <c r="AC3256" s="48"/>
    </row>
    <row r="3257" spans="1:29">
      <c r="A3257" s="48"/>
      <c r="B3257" s="48"/>
      <c r="C3257" s="48"/>
      <c r="D3257" s="48"/>
      <c r="E3257" s="48"/>
      <c r="F3257" s="48"/>
      <c r="G3257" s="48"/>
      <c r="H3257" s="48"/>
      <c r="I3257" s="48"/>
      <c r="J3257" s="48"/>
      <c r="K3257" s="48"/>
      <c r="L3257" s="48"/>
      <c r="M3257" s="48"/>
      <c r="N3257" s="48"/>
      <c r="O3257" s="48"/>
      <c r="P3257" s="48"/>
      <c r="Q3257" s="48"/>
      <c r="R3257" s="48"/>
      <c r="S3257" s="48"/>
      <c r="T3257" s="48"/>
      <c r="U3257" s="48"/>
      <c r="V3257" s="48"/>
      <c r="W3257" s="48"/>
      <c r="X3257" s="48"/>
      <c r="Y3257" s="48"/>
      <c r="Z3257" s="48"/>
      <c r="AA3257" s="48"/>
      <c r="AB3257" s="48"/>
      <c r="AC3257" s="48"/>
    </row>
    <row r="3258" spans="1:29">
      <c r="A3258" s="48"/>
      <c r="B3258" s="48"/>
      <c r="C3258" s="48"/>
      <c r="D3258" s="48"/>
      <c r="E3258" s="48"/>
      <c r="F3258" s="48"/>
      <c r="G3258" s="48"/>
      <c r="H3258" s="48"/>
      <c r="I3258" s="48"/>
      <c r="J3258" s="48"/>
      <c r="K3258" s="48"/>
      <c r="L3258" s="48"/>
      <c r="M3258" s="48"/>
      <c r="N3258" s="48"/>
      <c r="O3258" s="48"/>
      <c r="P3258" s="48"/>
      <c r="Q3258" s="48"/>
      <c r="R3258" s="48"/>
      <c r="S3258" s="48"/>
      <c r="T3258" s="48"/>
      <c r="U3258" s="48"/>
      <c r="V3258" s="48"/>
      <c r="W3258" s="48"/>
      <c r="X3258" s="48"/>
      <c r="Y3258" s="48"/>
      <c r="Z3258" s="48"/>
      <c r="AA3258" s="48"/>
      <c r="AB3258" s="48"/>
      <c r="AC3258" s="48"/>
    </row>
    <row r="3259" spans="1:29">
      <c r="A3259" s="48"/>
      <c r="B3259" s="48"/>
      <c r="C3259" s="48"/>
      <c r="D3259" s="48"/>
      <c r="E3259" s="48"/>
      <c r="F3259" s="48"/>
      <c r="G3259" s="48"/>
      <c r="H3259" s="48"/>
      <c r="I3259" s="48"/>
      <c r="J3259" s="48"/>
      <c r="K3259" s="48"/>
      <c r="L3259" s="48"/>
      <c r="M3259" s="48"/>
      <c r="N3259" s="48"/>
      <c r="O3259" s="48"/>
      <c r="P3259" s="48"/>
      <c r="Q3259" s="48"/>
      <c r="R3259" s="48"/>
      <c r="S3259" s="48"/>
      <c r="T3259" s="48"/>
      <c r="U3259" s="48"/>
      <c r="V3259" s="48"/>
      <c r="W3259" s="48"/>
      <c r="X3259" s="48"/>
      <c r="Y3259" s="48"/>
      <c r="Z3259" s="48"/>
      <c r="AA3259" s="48"/>
      <c r="AB3259" s="48"/>
      <c r="AC3259" s="48"/>
    </row>
    <row r="3260" spans="1:29">
      <c r="A3260" s="48"/>
      <c r="B3260" s="48"/>
      <c r="C3260" s="48"/>
      <c r="D3260" s="48"/>
      <c r="E3260" s="48"/>
      <c r="F3260" s="48"/>
      <c r="G3260" s="48"/>
      <c r="H3260" s="48"/>
      <c r="I3260" s="48"/>
      <c r="J3260" s="48"/>
      <c r="K3260" s="48"/>
      <c r="L3260" s="48"/>
      <c r="M3260" s="48"/>
      <c r="N3260" s="48"/>
      <c r="O3260" s="48"/>
      <c r="P3260" s="48"/>
      <c r="Q3260" s="48"/>
      <c r="R3260" s="48"/>
      <c r="S3260" s="48"/>
      <c r="T3260" s="48"/>
      <c r="U3260" s="48"/>
      <c r="V3260" s="48"/>
      <c r="W3260" s="48"/>
      <c r="X3260" s="48"/>
      <c r="Y3260" s="48"/>
      <c r="Z3260" s="48"/>
      <c r="AA3260" s="48"/>
      <c r="AB3260" s="48"/>
      <c r="AC3260" s="48"/>
    </row>
    <row r="3261" spans="1:29">
      <c r="A3261" s="48"/>
      <c r="B3261" s="48"/>
      <c r="C3261" s="48"/>
      <c r="D3261" s="48"/>
      <c r="E3261" s="48"/>
      <c r="F3261" s="48"/>
      <c r="G3261" s="48"/>
      <c r="H3261" s="48"/>
      <c r="I3261" s="48"/>
      <c r="J3261" s="48"/>
      <c r="K3261" s="48"/>
      <c r="L3261" s="48"/>
      <c r="M3261" s="48"/>
      <c r="N3261" s="48"/>
      <c r="O3261" s="48"/>
      <c r="P3261" s="48"/>
      <c r="Q3261" s="48"/>
      <c r="R3261" s="48"/>
      <c r="S3261" s="48"/>
      <c r="T3261" s="48"/>
      <c r="U3261" s="48"/>
      <c r="V3261" s="48"/>
      <c r="W3261" s="48"/>
      <c r="X3261" s="48"/>
      <c r="Y3261" s="48"/>
      <c r="Z3261" s="48"/>
      <c r="AA3261" s="48"/>
      <c r="AB3261" s="48"/>
      <c r="AC3261" s="48"/>
    </row>
    <row r="3262" spans="1:29">
      <c r="A3262" s="48"/>
      <c r="B3262" s="48"/>
      <c r="C3262" s="48"/>
      <c r="D3262" s="48"/>
      <c r="E3262" s="48"/>
      <c r="F3262" s="48"/>
      <c r="G3262" s="48"/>
      <c r="H3262" s="48"/>
      <c r="I3262" s="48"/>
      <c r="J3262" s="48"/>
      <c r="K3262" s="48"/>
      <c r="L3262" s="48"/>
      <c r="M3262" s="48"/>
      <c r="N3262" s="48"/>
      <c r="O3262" s="48"/>
      <c r="P3262" s="48"/>
      <c r="Q3262" s="48"/>
      <c r="R3262" s="48"/>
      <c r="S3262" s="48"/>
      <c r="T3262" s="48"/>
      <c r="U3262" s="48"/>
      <c r="V3262" s="48"/>
      <c r="W3262" s="48"/>
      <c r="X3262" s="48"/>
      <c r="Y3262" s="48"/>
      <c r="Z3262" s="48"/>
      <c r="AA3262" s="48"/>
      <c r="AB3262" s="48"/>
      <c r="AC3262" s="48"/>
    </row>
    <row r="3263" spans="1:29">
      <c r="A3263" s="48"/>
      <c r="B3263" s="48"/>
      <c r="C3263" s="48"/>
      <c r="D3263" s="48"/>
      <c r="E3263" s="48"/>
      <c r="F3263" s="48"/>
      <c r="G3263" s="48"/>
      <c r="H3263" s="48"/>
      <c r="I3263" s="48"/>
      <c r="J3263" s="48"/>
      <c r="K3263" s="48"/>
      <c r="L3263" s="48"/>
      <c r="M3263" s="48"/>
      <c r="N3263" s="48"/>
      <c r="O3263" s="48"/>
      <c r="P3263" s="48"/>
      <c r="Q3263" s="48"/>
      <c r="R3263" s="48"/>
      <c r="S3263" s="48"/>
      <c r="T3263" s="48"/>
      <c r="U3263" s="48"/>
      <c r="V3263" s="48"/>
      <c r="W3263" s="48"/>
      <c r="X3263" s="48"/>
      <c r="Y3263" s="48"/>
      <c r="Z3263" s="48"/>
      <c r="AA3263" s="48"/>
      <c r="AB3263" s="48"/>
      <c r="AC3263" s="48"/>
    </row>
    <row r="3264" spans="1:29">
      <c r="A3264" s="48"/>
      <c r="B3264" s="48"/>
      <c r="C3264" s="48"/>
      <c r="D3264" s="48"/>
      <c r="E3264" s="48"/>
      <c r="F3264" s="48"/>
      <c r="G3264" s="48"/>
      <c r="H3264" s="48"/>
      <c r="I3264" s="48"/>
      <c r="J3264" s="48"/>
      <c r="K3264" s="48"/>
      <c r="L3264" s="48"/>
      <c r="M3264" s="48"/>
      <c r="N3264" s="48"/>
      <c r="O3264" s="48"/>
      <c r="P3264" s="48"/>
      <c r="Q3264" s="48"/>
      <c r="R3264" s="48"/>
      <c r="S3264" s="48"/>
      <c r="T3264" s="48"/>
      <c r="U3264" s="48"/>
      <c r="V3264" s="48"/>
      <c r="W3264" s="48"/>
      <c r="X3264" s="48"/>
      <c r="Y3264" s="48"/>
      <c r="Z3264" s="48"/>
      <c r="AA3264" s="48"/>
      <c r="AB3264" s="48"/>
      <c r="AC3264" s="48"/>
    </row>
    <row r="3265" spans="1:29">
      <c r="A3265" s="48"/>
      <c r="B3265" s="48"/>
      <c r="C3265" s="48"/>
      <c r="D3265" s="48"/>
      <c r="E3265" s="48"/>
      <c r="F3265" s="48"/>
      <c r="G3265" s="48"/>
      <c r="H3265" s="48"/>
      <c r="I3265" s="48"/>
      <c r="J3265" s="48"/>
      <c r="K3265" s="48"/>
      <c r="L3265" s="48"/>
      <c r="M3265" s="48"/>
      <c r="N3265" s="48"/>
      <c r="O3265" s="48"/>
      <c r="P3265" s="48"/>
      <c r="Q3265" s="48"/>
      <c r="R3265" s="48"/>
      <c r="S3265" s="48"/>
      <c r="T3265" s="48"/>
      <c r="U3265" s="48"/>
      <c r="V3265" s="48"/>
      <c r="W3265" s="48"/>
      <c r="X3265" s="48"/>
      <c r="Y3265" s="48"/>
      <c r="Z3265" s="48"/>
      <c r="AA3265" s="48"/>
      <c r="AB3265" s="48"/>
      <c r="AC3265" s="48"/>
    </row>
    <row r="3266" spans="1:29">
      <c r="A3266" s="48"/>
      <c r="B3266" s="48"/>
      <c r="C3266" s="48"/>
      <c r="D3266" s="48"/>
      <c r="E3266" s="48"/>
      <c r="F3266" s="48"/>
      <c r="G3266" s="48"/>
      <c r="H3266" s="48"/>
      <c r="I3266" s="48"/>
      <c r="J3266" s="48"/>
      <c r="K3266" s="48"/>
      <c r="L3266" s="48"/>
      <c r="M3266" s="48"/>
      <c r="N3266" s="48"/>
      <c r="O3266" s="48"/>
      <c r="P3266" s="48"/>
      <c r="Q3266" s="48"/>
      <c r="R3266" s="48"/>
      <c r="S3266" s="48"/>
      <c r="T3266" s="48"/>
      <c r="U3266" s="48"/>
      <c r="V3266" s="48"/>
      <c r="W3266" s="48"/>
      <c r="X3266" s="48"/>
      <c r="Y3266" s="48"/>
      <c r="Z3266" s="48"/>
      <c r="AA3266" s="48"/>
      <c r="AB3266" s="48"/>
      <c r="AC3266" s="48"/>
    </row>
    <row r="3267" spans="1:29">
      <c r="A3267" s="48"/>
      <c r="B3267" s="48"/>
      <c r="C3267" s="48"/>
      <c r="D3267" s="48"/>
      <c r="E3267" s="48"/>
      <c r="F3267" s="48"/>
      <c r="G3267" s="48"/>
      <c r="H3267" s="48"/>
      <c r="I3267" s="48"/>
      <c r="J3267" s="48"/>
      <c r="K3267" s="48"/>
      <c r="L3267" s="48"/>
      <c r="M3267" s="48"/>
      <c r="N3267" s="48"/>
      <c r="O3267" s="48"/>
      <c r="P3267" s="48"/>
      <c r="Q3267" s="48"/>
      <c r="R3267" s="48"/>
      <c r="S3267" s="48"/>
      <c r="T3267" s="48"/>
      <c r="U3267" s="48"/>
      <c r="V3267" s="48"/>
      <c r="W3267" s="48"/>
      <c r="X3267" s="48"/>
      <c r="Y3267" s="48"/>
      <c r="Z3267" s="48"/>
      <c r="AA3267" s="48"/>
      <c r="AB3267" s="48"/>
      <c r="AC3267" s="48"/>
    </row>
    <row r="3268" spans="1:29">
      <c r="A3268" s="48"/>
      <c r="B3268" s="48"/>
      <c r="C3268" s="48"/>
      <c r="D3268" s="48"/>
      <c r="E3268" s="48"/>
      <c r="F3268" s="48"/>
      <c r="G3268" s="48"/>
      <c r="H3268" s="48"/>
      <c r="I3268" s="48"/>
      <c r="J3268" s="48"/>
      <c r="K3268" s="48"/>
      <c r="L3268" s="48"/>
      <c r="M3268" s="48"/>
      <c r="N3268" s="48"/>
      <c r="O3268" s="48"/>
      <c r="P3268" s="48"/>
      <c r="Q3268" s="48"/>
      <c r="R3268" s="48"/>
      <c r="S3268" s="48"/>
      <c r="T3268" s="48"/>
      <c r="U3268" s="48"/>
      <c r="V3268" s="48"/>
      <c r="W3268" s="48"/>
      <c r="X3268" s="48"/>
      <c r="Y3268" s="48"/>
      <c r="Z3268" s="48"/>
      <c r="AA3268" s="48"/>
      <c r="AB3268" s="48"/>
      <c r="AC3268" s="48"/>
    </row>
    <row r="3269" spans="1:29">
      <c r="A3269" s="48"/>
      <c r="B3269" s="48"/>
      <c r="C3269" s="48"/>
      <c r="D3269" s="48"/>
      <c r="E3269" s="48"/>
      <c r="F3269" s="48"/>
      <c r="G3269" s="48"/>
      <c r="H3269" s="48"/>
      <c r="I3269" s="48"/>
      <c r="J3269" s="48"/>
      <c r="K3269" s="48"/>
      <c r="L3269" s="48"/>
      <c r="M3269" s="48"/>
      <c r="N3269" s="48"/>
      <c r="O3269" s="48"/>
      <c r="P3269" s="48"/>
      <c r="Q3269" s="48"/>
      <c r="R3269" s="48"/>
      <c r="S3269" s="48"/>
      <c r="T3269" s="48"/>
      <c r="U3269" s="48"/>
      <c r="V3269" s="48"/>
      <c r="W3269" s="48"/>
      <c r="X3269" s="48"/>
      <c r="Y3269" s="48"/>
      <c r="Z3269" s="48"/>
      <c r="AA3269" s="48"/>
      <c r="AB3269" s="48"/>
      <c r="AC3269" s="48"/>
    </row>
    <row r="3270" spans="1:29">
      <c r="A3270" s="48"/>
      <c r="B3270" s="48"/>
      <c r="C3270" s="48"/>
      <c r="D3270" s="48"/>
      <c r="E3270" s="48"/>
      <c r="F3270" s="48"/>
      <c r="G3270" s="48"/>
      <c r="H3270" s="48"/>
      <c r="I3270" s="48"/>
      <c r="J3270" s="48"/>
      <c r="K3270" s="48"/>
      <c r="L3270" s="48"/>
      <c r="M3270" s="48"/>
      <c r="N3270" s="48"/>
      <c r="O3270" s="48"/>
      <c r="P3270" s="48"/>
      <c r="Q3270" s="48"/>
      <c r="R3270" s="48"/>
      <c r="S3270" s="48"/>
      <c r="T3270" s="48"/>
      <c r="U3270" s="48"/>
      <c r="V3270" s="48"/>
      <c r="W3270" s="48"/>
      <c r="X3270" s="48"/>
      <c r="Y3270" s="48"/>
      <c r="Z3270" s="48"/>
      <c r="AA3270" s="48"/>
      <c r="AB3270" s="48"/>
      <c r="AC3270" s="48"/>
    </row>
    <row r="3271" spans="1:29">
      <c r="A3271" s="48"/>
      <c r="B3271" s="48"/>
      <c r="C3271" s="48"/>
      <c r="D3271" s="48"/>
      <c r="E3271" s="48"/>
      <c r="F3271" s="48"/>
      <c r="G3271" s="48"/>
      <c r="H3271" s="48"/>
      <c r="I3271" s="48"/>
      <c r="J3271" s="48"/>
      <c r="K3271" s="48"/>
      <c r="L3271" s="48"/>
      <c r="M3271" s="48"/>
      <c r="N3271" s="48"/>
      <c r="O3271" s="48"/>
      <c r="P3271" s="48"/>
      <c r="Q3271" s="48"/>
      <c r="R3271" s="48"/>
      <c r="S3271" s="48"/>
      <c r="T3271" s="48"/>
      <c r="U3271" s="48"/>
      <c r="V3271" s="48"/>
      <c r="W3271" s="48"/>
      <c r="X3271" s="48"/>
      <c r="Y3271" s="48"/>
      <c r="Z3271" s="48"/>
      <c r="AA3271" s="48"/>
      <c r="AB3271" s="48"/>
      <c r="AC3271" s="48"/>
    </row>
    <row r="3272" spans="1:29">
      <c r="A3272" s="48"/>
      <c r="B3272" s="48"/>
      <c r="C3272" s="48"/>
      <c r="D3272" s="48"/>
      <c r="E3272" s="48"/>
      <c r="F3272" s="48"/>
      <c r="G3272" s="48"/>
      <c r="H3272" s="48"/>
      <c r="I3272" s="48"/>
      <c r="J3272" s="48"/>
      <c r="K3272" s="48"/>
      <c r="L3272" s="48"/>
      <c r="M3272" s="48"/>
      <c r="N3272" s="48"/>
      <c r="O3272" s="48"/>
      <c r="P3272" s="48"/>
      <c r="Q3272" s="48"/>
      <c r="R3272" s="48"/>
      <c r="S3272" s="48"/>
      <c r="T3272" s="48"/>
      <c r="U3272" s="48"/>
      <c r="V3272" s="48"/>
      <c r="W3272" s="48"/>
      <c r="X3272" s="48"/>
      <c r="Y3272" s="48"/>
      <c r="Z3272" s="48"/>
      <c r="AA3272" s="48"/>
      <c r="AB3272" s="48"/>
      <c r="AC3272" s="48"/>
    </row>
    <row r="3273" spans="1:29">
      <c r="A3273" s="48"/>
      <c r="B3273" s="48"/>
      <c r="C3273" s="48"/>
      <c r="D3273" s="48"/>
      <c r="E3273" s="48"/>
      <c r="F3273" s="48"/>
      <c r="G3273" s="48"/>
      <c r="H3273" s="48"/>
      <c r="I3273" s="48"/>
      <c r="J3273" s="48"/>
      <c r="K3273" s="48"/>
      <c r="L3273" s="48"/>
      <c r="M3273" s="48"/>
      <c r="N3273" s="48"/>
      <c r="O3273" s="48"/>
      <c r="P3273" s="48"/>
      <c r="Q3273" s="48"/>
      <c r="R3273" s="48"/>
      <c r="S3273" s="48"/>
      <c r="T3273" s="48"/>
      <c r="U3273" s="48"/>
      <c r="V3273" s="48"/>
      <c r="W3273" s="48"/>
      <c r="X3273" s="48"/>
      <c r="Y3273" s="48"/>
      <c r="Z3273" s="48"/>
      <c r="AA3273" s="48"/>
      <c r="AB3273" s="48"/>
      <c r="AC3273" s="48"/>
    </row>
    <row r="3274" spans="1:29">
      <c r="A3274" s="48"/>
      <c r="B3274" s="48"/>
      <c r="C3274" s="48"/>
      <c r="D3274" s="48"/>
      <c r="E3274" s="48"/>
      <c r="F3274" s="48"/>
      <c r="G3274" s="48"/>
      <c r="H3274" s="48"/>
      <c r="I3274" s="48"/>
      <c r="J3274" s="48"/>
      <c r="K3274" s="48"/>
      <c r="L3274" s="48"/>
      <c r="M3274" s="48"/>
      <c r="N3274" s="48"/>
      <c r="O3274" s="48"/>
      <c r="P3274" s="48"/>
      <c r="Q3274" s="48"/>
      <c r="R3274" s="48"/>
      <c r="S3274" s="48"/>
      <c r="T3274" s="48"/>
      <c r="U3274" s="48"/>
      <c r="V3274" s="48"/>
      <c r="W3274" s="48"/>
      <c r="X3274" s="48"/>
      <c r="Y3274" s="48"/>
      <c r="Z3274" s="48"/>
      <c r="AA3274" s="48"/>
      <c r="AB3274" s="48"/>
      <c r="AC3274" s="48"/>
    </row>
    <row r="3275" spans="1:29">
      <c r="A3275" s="48"/>
      <c r="B3275" s="48"/>
      <c r="C3275" s="48"/>
      <c r="D3275" s="48"/>
      <c r="E3275" s="48"/>
      <c r="F3275" s="48"/>
      <c r="G3275" s="48"/>
      <c r="H3275" s="48"/>
      <c r="I3275" s="48"/>
      <c r="J3275" s="48"/>
      <c r="K3275" s="48"/>
      <c r="L3275" s="48"/>
      <c r="M3275" s="48"/>
      <c r="N3275" s="48"/>
      <c r="O3275" s="48"/>
      <c r="P3275" s="48"/>
      <c r="Q3275" s="48"/>
      <c r="R3275" s="48"/>
      <c r="S3275" s="48"/>
      <c r="T3275" s="48"/>
      <c r="U3275" s="48"/>
      <c r="V3275" s="48"/>
      <c r="W3275" s="48"/>
      <c r="X3275" s="48"/>
      <c r="Y3275" s="48"/>
      <c r="Z3275" s="48"/>
      <c r="AA3275" s="48"/>
      <c r="AB3275" s="48"/>
      <c r="AC3275" s="48"/>
    </row>
    <row r="3276" spans="1:29">
      <c r="A3276" s="48"/>
      <c r="B3276" s="48"/>
      <c r="C3276" s="48"/>
      <c r="D3276" s="48"/>
      <c r="E3276" s="48"/>
      <c r="F3276" s="48"/>
      <c r="G3276" s="48"/>
      <c r="H3276" s="48"/>
      <c r="I3276" s="48"/>
      <c r="J3276" s="48"/>
      <c r="K3276" s="48"/>
      <c r="L3276" s="48"/>
      <c r="M3276" s="48"/>
      <c r="N3276" s="48"/>
      <c r="O3276" s="48"/>
      <c r="P3276" s="48"/>
      <c r="Q3276" s="48"/>
      <c r="R3276" s="48"/>
      <c r="S3276" s="48"/>
      <c r="T3276" s="48"/>
      <c r="U3276" s="48"/>
      <c r="V3276" s="48"/>
      <c r="W3276" s="48"/>
      <c r="X3276" s="48"/>
      <c r="Y3276" s="48"/>
      <c r="Z3276" s="48"/>
      <c r="AA3276" s="48"/>
      <c r="AB3276" s="48"/>
      <c r="AC3276" s="48"/>
    </row>
    <row r="3277" spans="1:29">
      <c r="A3277" s="48"/>
      <c r="B3277" s="48"/>
      <c r="C3277" s="48"/>
      <c r="D3277" s="48"/>
      <c r="E3277" s="48"/>
      <c r="F3277" s="48"/>
      <c r="G3277" s="48"/>
      <c r="H3277" s="48"/>
      <c r="I3277" s="48"/>
      <c r="J3277" s="48"/>
      <c r="K3277" s="48"/>
      <c r="L3277" s="48"/>
      <c r="M3277" s="48"/>
      <c r="N3277" s="48"/>
      <c r="O3277" s="48"/>
      <c r="P3277" s="48"/>
      <c r="Q3277" s="48"/>
      <c r="R3277" s="48"/>
      <c r="S3277" s="48"/>
      <c r="T3277" s="48"/>
      <c r="U3277" s="48"/>
      <c r="V3277" s="48"/>
      <c r="W3277" s="48"/>
      <c r="X3277" s="48"/>
      <c r="Y3277" s="48"/>
      <c r="Z3277" s="48"/>
      <c r="AA3277" s="48"/>
      <c r="AB3277" s="48"/>
      <c r="AC3277" s="48"/>
    </row>
    <row r="3278" spans="1:29">
      <c r="A3278" s="48"/>
      <c r="B3278" s="48"/>
      <c r="C3278" s="48"/>
      <c r="D3278" s="48"/>
      <c r="E3278" s="48"/>
      <c r="F3278" s="48"/>
      <c r="G3278" s="48"/>
      <c r="H3278" s="48"/>
      <c r="I3278" s="48"/>
      <c r="J3278" s="48"/>
      <c r="K3278" s="48"/>
      <c r="L3278" s="48"/>
      <c r="M3278" s="48"/>
      <c r="N3278" s="48"/>
      <c r="O3278" s="48"/>
      <c r="P3278" s="48"/>
      <c r="Q3278" s="48"/>
      <c r="R3278" s="48"/>
      <c r="S3278" s="48"/>
      <c r="T3278" s="48"/>
      <c r="U3278" s="48"/>
      <c r="V3278" s="48"/>
      <c r="W3278" s="48"/>
      <c r="X3278" s="48"/>
      <c r="Y3278" s="48"/>
      <c r="Z3278" s="48"/>
      <c r="AA3278" s="48"/>
      <c r="AB3278" s="48"/>
      <c r="AC3278" s="48"/>
    </row>
    <row r="3279" spans="1:29">
      <c r="A3279" s="48"/>
      <c r="B3279" s="48"/>
      <c r="C3279" s="48"/>
      <c r="D3279" s="48"/>
      <c r="E3279" s="48"/>
      <c r="F3279" s="48"/>
      <c r="G3279" s="48"/>
      <c r="H3279" s="48"/>
      <c r="I3279" s="48"/>
      <c r="J3279" s="48"/>
      <c r="K3279" s="48"/>
      <c r="L3279" s="48"/>
      <c r="M3279" s="48"/>
      <c r="N3279" s="48"/>
      <c r="O3279" s="48"/>
      <c r="P3279" s="48"/>
      <c r="Q3279" s="48"/>
      <c r="R3279" s="48"/>
      <c r="S3279" s="48"/>
      <c r="T3279" s="48"/>
      <c r="U3279" s="48"/>
      <c r="V3279" s="48"/>
      <c r="W3279" s="48"/>
      <c r="X3279" s="48"/>
      <c r="Y3279" s="48"/>
      <c r="Z3279" s="48"/>
      <c r="AA3279" s="48"/>
      <c r="AB3279" s="48"/>
      <c r="AC3279" s="48"/>
    </row>
    <row r="3280" spans="1:29">
      <c r="A3280" s="48"/>
      <c r="B3280" s="48"/>
      <c r="C3280" s="48"/>
      <c r="D3280" s="48"/>
      <c r="E3280" s="48"/>
      <c r="F3280" s="48"/>
      <c r="G3280" s="48"/>
      <c r="H3280" s="48"/>
      <c r="I3280" s="48"/>
      <c r="J3280" s="48"/>
      <c r="K3280" s="48"/>
      <c r="L3280" s="48"/>
      <c r="M3280" s="48"/>
      <c r="N3280" s="48"/>
      <c r="O3280" s="48"/>
      <c r="P3280" s="48"/>
      <c r="Q3280" s="48"/>
      <c r="R3280" s="48"/>
      <c r="S3280" s="48"/>
      <c r="T3280" s="48"/>
      <c r="U3280" s="48"/>
      <c r="V3280" s="48"/>
      <c r="W3280" s="48"/>
      <c r="X3280" s="48"/>
      <c r="Y3280" s="48"/>
      <c r="Z3280" s="48"/>
      <c r="AA3280" s="48"/>
      <c r="AB3280" s="48"/>
      <c r="AC3280" s="48"/>
    </row>
    <row r="3281" spans="1:29">
      <c r="A3281" s="48"/>
      <c r="B3281" s="48"/>
      <c r="C3281" s="48"/>
      <c r="D3281" s="48"/>
      <c r="E3281" s="48"/>
      <c r="F3281" s="48"/>
      <c r="G3281" s="48"/>
      <c r="H3281" s="48"/>
      <c r="I3281" s="48"/>
      <c r="J3281" s="48"/>
      <c r="K3281" s="48"/>
      <c r="L3281" s="48"/>
      <c r="M3281" s="48"/>
      <c r="N3281" s="48"/>
      <c r="O3281" s="48"/>
      <c r="P3281" s="48"/>
      <c r="Q3281" s="48"/>
      <c r="R3281" s="48"/>
      <c r="S3281" s="48"/>
      <c r="T3281" s="48"/>
      <c r="U3281" s="48"/>
      <c r="V3281" s="48"/>
      <c r="W3281" s="48"/>
      <c r="X3281" s="48"/>
      <c r="Y3281" s="48"/>
      <c r="Z3281" s="48"/>
      <c r="AA3281" s="48"/>
      <c r="AB3281" s="48"/>
      <c r="AC3281" s="48"/>
    </row>
    <row r="3282" spans="1:29">
      <c r="A3282" s="48"/>
      <c r="B3282" s="48"/>
      <c r="C3282" s="48"/>
      <c r="D3282" s="48"/>
      <c r="E3282" s="48"/>
      <c r="F3282" s="48"/>
      <c r="G3282" s="48"/>
      <c r="H3282" s="48"/>
      <c r="I3282" s="48"/>
      <c r="J3282" s="48"/>
      <c r="K3282" s="48"/>
      <c r="L3282" s="48"/>
      <c r="M3282" s="48"/>
      <c r="N3282" s="48"/>
      <c r="O3282" s="48"/>
      <c r="P3282" s="48"/>
      <c r="Q3282" s="48"/>
      <c r="R3282" s="48"/>
      <c r="S3282" s="48"/>
      <c r="T3282" s="48"/>
      <c r="U3282" s="48"/>
      <c r="V3282" s="48"/>
      <c r="W3282" s="48"/>
      <c r="X3282" s="48"/>
      <c r="Y3282" s="48"/>
      <c r="Z3282" s="48"/>
      <c r="AA3282" s="48"/>
      <c r="AB3282" s="48"/>
      <c r="AC3282" s="48"/>
    </row>
    <row r="3283" spans="1:29">
      <c r="A3283" s="48"/>
      <c r="B3283" s="48"/>
      <c r="C3283" s="48"/>
      <c r="D3283" s="48"/>
      <c r="E3283" s="48"/>
      <c r="F3283" s="48"/>
      <c r="G3283" s="48"/>
      <c r="H3283" s="48"/>
      <c r="I3283" s="48"/>
      <c r="J3283" s="48"/>
      <c r="K3283" s="48"/>
      <c r="L3283" s="48"/>
      <c r="M3283" s="48"/>
      <c r="N3283" s="48"/>
      <c r="O3283" s="48"/>
      <c r="P3283" s="48"/>
      <c r="Q3283" s="48"/>
      <c r="R3283" s="48"/>
      <c r="S3283" s="48"/>
      <c r="T3283" s="48"/>
      <c r="U3283" s="48"/>
      <c r="V3283" s="48"/>
      <c r="W3283" s="48"/>
      <c r="X3283" s="48"/>
      <c r="Y3283" s="48"/>
      <c r="Z3283" s="48"/>
      <c r="AA3283" s="48"/>
      <c r="AB3283" s="48"/>
      <c r="AC3283" s="48"/>
    </row>
    <row r="3284" spans="1:29">
      <c r="A3284" s="48"/>
      <c r="B3284" s="48"/>
      <c r="C3284" s="48"/>
      <c r="D3284" s="48"/>
      <c r="E3284" s="48"/>
      <c r="F3284" s="48"/>
      <c r="G3284" s="48"/>
      <c r="H3284" s="48"/>
      <c r="I3284" s="48"/>
      <c r="J3284" s="48"/>
      <c r="K3284" s="48"/>
      <c r="L3284" s="48"/>
      <c r="M3284" s="48"/>
      <c r="N3284" s="48"/>
      <c r="O3284" s="48"/>
      <c r="P3284" s="48"/>
      <c r="Q3284" s="48"/>
      <c r="R3284" s="48"/>
      <c r="S3284" s="48"/>
      <c r="T3284" s="48"/>
      <c r="U3284" s="48"/>
      <c r="V3284" s="48"/>
      <c r="W3284" s="48"/>
      <c r="X3284" s="48"/>
      <c r="Y3284" s="48"/>
      <c r="Z3284" s="48"/>
      <c r="AA3284" s="48"/>
      <c r="AB3284" s="48"/>
      <c r="AC3284" s="48"/>
    </row>
    <row r="3285" spans="1:29">
      <c r="A3285" s="48"/>
      <c r="B3285" s="48"/>
      <c r="C3285" s="48"/>
      <c r="D3285" s="48"/>
      <c r="E3285" s="48"/>
      <c r="F3285" s="48"/>
      <c r="G3285" s="48"/>
      <c r="H3285" s="48"/>
      <c r="I3285" s="48"/>
      <c r="J3285" s="48"/>
      <c r="K3285" s="48"/>
      <c r="L3285" s="48"/>
      <c r="M3285" s="48"/>
      <c r="N3285" s="48"/>
      <c r="O3285" s="48"/>
      <c r="P3285" s="48"/>
      <c r="Q3285" s="48"/>
      <c r="R3285" s="48"/>
      <c r="S3285" s="48"/>
      <c r="T3285" s="48"/>
      <c r="U3285" s="48"/>
      <c r="V3285" s="48"/>
      <c r="W3285" s="48"/>
      <c r="X3285" s="48"/>
      <c r="Y3285" s="48"/>
      <c r="Z3285" s="48"/>
      <c r="AA3285" s="48"/>
      <c r="AB3285" s="48"/>
      <c r="AC3285" s="48"/>
    </row>
    <row r="3286" spans="1:29">
      <c r="A3286" s="48"/>
      <c r="B3286" s="48"/>
      <c r="C3286" s="48"/>
      <c r="D3286" s="48"/>
      <c r="E3286" s="48"/>
      <c r="F3286" s="48"/>
      <c r="G3286" s="48"/>
      <c r="H3286" s="48"/>
      <c r="I3286" s="48"/>
      <c r="J3286" s="48"/>
      <c r="K3286" s="48"/>
      <c r="L3286" s="48"/>
      <c r="M3286" s="48"/>
      <c r="N3286" s="48"/>
      <c r="O3286" s="48"/>
      <c r="P3286" s="48"/>
      <c r="Q3286" s="48"/>
      <c r="R3286" s="48"/>
      <c r="S3286" s="48"/>
      <c r="T3286" s="48"/>
      <c r="U3286" s="48"/>
      <c r="V3286" s="48"/>
      <c r="W3286" s="48"/>
      <c r="X3286" s="48"/>
      <c r="Y3286" s="48"/>
      <c r="Z3286" s="48"/>
      <c r="AA3286" s="48"/>
      <c r="AB3286" s="48"/>
      <c r="AC3286" s="48"/>
    </row>
    <row r="3287" spans="1:29">
      <c r="A3287" s="48"/>
      <c r="B3287" s="48"/>
      <c r="C3287" s="48"/>
      <c r="D3287" s="48"/>
      <c r="E3287" s="48"/>
      <c r="F3287" s="48"/>
      <c r="G3287" s="48"/>
      <c r="H3287" s="48"/>
      <c r="I3287" s="48"/>
      <c r="J3287" s="48"/>
      <c r="K3287" s="48"/>
      <c r="L3287" s="48"/>
      <c r="M3287" s="48"/>
      <c r="N3287" s="48"/>
      <c r="O3287" s="48"/>
      <c r="P3287" s="48"/>
      <c r="Q3287" s="48"/>
      <c r="R3287" s="48"/>
      <c r="S3287" s="48"/>
      <c r="T3287" s="48"/>
      <c r="U3287" s="48"/>
      <c r="V3287" s="48"/>
      <c r="W3287" s="48"/>
      <c r="X3287" s="48"/>
      <c r="Y3287" s="48"/>
      <c r="Z3287" s="48"/>
      <c r="AA3287" s="48"/>
      <c r="AB3287" s="48"/>
      <c r="AC3287" s="48"/>
    </row>
    <row r="3288" spans="1:29">
      <c r="A3288" s="48"/>
      <c r="B3288" s="48"/>
      <c r="C3288" s="48"/>
      <c r="D3288" s="48"/>
      <c r="E3288" s="48"/>
      <c r="F3288" s="48"/>
      <c r="G3288" s="48"/>
      <c r="H3288" s="48"/>
      <c r="I3288" s="48"/>
      <c r="J3288" s="48"/>
      <c r="K3288" s="48"/>
      <c r="L3288" s="48"/>
      <c r="M3288" s="48"/>
      <c r="N3288" s="48"/>
      <c r="O3288" s="48"/>
      <c r="P3288" s="48"/>
      <c r="Q3288" s="48"/>
      <c r="R3288" s="48"/>
      <c r="S3288" s="48"/>
      <c r="T3288" s="48"/>
      <c r="U3288" s="48"/>
      <c r="V3288" s="48"/>
      <c r="W3288" s="48"/>
      <c r="X3288" s="48"/>
      <c r="Y3288" s="48"/>
      <c r="Z3288" s="48"/>
      <c r="AA3288" s="48"/>
      <c r="AB3288" s="48"/>
      <c r="AC3288" s="48"/>
    </row>
    <row r="3289" spans="1:29">
      <c r="A3289" s="48"/>
      <c r="B3289" s="48"/>
      <c r="C3289" s="48"/>
      <c r="D3289" s="48"/>
      <c r="E3289" s="48"/>
      <c r="F3289" s="48"/>
      <c r="G3289" s="48"/>
      <c r="H3289" s="48"/>
      <c r="I3289" s="48"/>
      <c r="J3289" s="48"/>
      <c r="K3289" s="48"/>
      <c r="L3289" s="48"/>
      <c r="M3289" s="48"/>
      <c r="N3289" s="48"/>
      <c r="O3289" s="48"/>
      <c r="P3289" s="48"/>
      <c r="Q3289" s="48"/>
      <c r="R3289" s="48"/>
      <c r="S3289" s="48"/>
      <c r="T3289" s="48"/>
      <c r="U3289" s="48"/>
      <c r="V3289" s="48"/>
      <c r="W3289" s="48"/>
      <c r="X3289" s="48"/>
      <c r="Y3289" s="48"/>
      <c r="Z3289" s="48"/>
      <c r="AA3289" s="48"/>
      <c r="AB3289" s="48"/>
      <c r="AC3289" s="48"/>
    </row>
    <row r="3290" spans="1:29">
      <c r="A3290" s="48"/>
      <c r="B3290" s="48"/>
      <c r="C3290" s="48"/>
      <c r="D3290" s="48"/>
      <c r="E3290" s="48"/>
      <c r="F3290" s="48"/>
      <c r="G3290" s="48"/>
      <c r="H3290" s="48"/>
      <c r="I3290" s="48"/>
      <c r="J3290" s="48"/>
      <c r="K3290" s="48"/>
      <c r="L3290" s="48"/>
      <c r="M3290" s="48"/>
      <c r="N3290" s="48"/>
      <c r="O3290" s="48"/>
      <c r="P3290" s="48"/>
      <c r="Q3290" s="48"/>
      <c r="R3290" s="48"/>
      <c r="S3290" s="48"/>
      <c r="T3290" s="48"/>
      <c r="U3290" s="48"/>
      <c r="V3290" s="48"/>
      <c r="W3290" s="48"/>
      <c r="X3290" s="48"/>
      <c r="Y3290" s="48"/>
      <c r="Z3290" s="48"/>
      <c r="AA3290" s="48"/>
      <c r="AB3290" s="48"/>
      <c r="AC3290" s="48"/>
    </row>
    <row r="3291" spans="1:29">
      <c r="A3291" s="48"/>
      <c r="B3291" s="48"/>
      <c r="C3291" s="48"/>
      <c r="D3291" s="48"/>
      <c r="E3291" s="48"/>
      <c r="F3291" s="48"/>
      <c r="G3291" s="48"/>
      <c r="H3291" s="48"/>
      <c r="I3291" s="48"/>
      <c r="J3291" s="48"/>
      <c r="K3291" s="48"/>
      <c r="L3291" s="48"/>
      <c r="M3291" s="48"/>
      <c r="N3291" s="48"/>
      <c r="O3291" s="48"/>
      <c r="P3291" s="48"/>
      <c r="Q3291" s="48"/>
      <c r="R3291" s="48"/>
      <c r="S3291" s="48"/>
      <c r="T3291" s="48"/>
      <c r="U3291" s="48"/>
      <c r="V3291" s="48"/>
      <c r="W3291" s="48"/>
      <c r="X3291" s="48"/>
      <c r="Y3291" s="48"/>
      <c r="Z3291" s="48"/>
      <c r="AA3291" s="48"/>
      <c r="AB3291" s="48"/>
      <c r="AC3291" s="48"/>
    </row>
    <row r="3292" spans="1:29">
      <c r="A3292" s="48"/>
      <c r="B3292" s="48"/>
      <c r="C3292" s="48"/>
      <c r="D3292" s="48"/>
      <c r="E3292" s="48"/>
      <c r="F3292" s="48"/>
      <c r="G3292" s="48"/>
      <c r="H3292" s="48"/>
      <c r="I3292" s="48"/>
      <c r="J3292" s="48"/>
      <c r="K3292" s="48"/>
      <c r="L3292" s="48"/>
      <c r="M3292" s="48"/>
      <c r="N3292" s="48"/>
      <c r="O3292" s="48"/>
      <c r="P3292" s="48"/>
      <c r="Q3292" s="48"/>
      <c r="R3292" s="48"/>
      <c r="S3292" s="48"/>
      <c r="T3292" s="48"/>
      <c r="U3292" s="48"/>
      <c r="V3292" s="48"/>
      <c r="W3292" s="48"/>
      <c r="X3292" s="48"/>
      <c r="Y3292" s="48"/>
      <c r="Z3292" s="48"/>
      <c r="AA3292" s="48"/>
      <c r="AB3292" s="48"/>
      <c r="AC3292" s="48"/>
    </row>
    <row r="3293" spans="1:29">
      <c r="A3293" s="48"/>
      <c r="B3293" s="48"/>
      <c r="C3293" s="48"/>
      <c r="D3293" s="48"/>
      <c r="E3293" s="48"/>
      <c r="F3293" s="48"/>
      <c r="G3293" s="48"/>
      <c r="H3293" s="48"/>
      <c r="I3293" s="48"/>
      <c r="J3293" s="48"/>
      <c r="K3293" s="48"/>
      <c r="L3293" s="48"/>
      <c r="M3293" s="48"/>
      <c r="N3293" s="48"/>
      <c r="O3293" s="48"/>
      <c r="P3293" s="48"/>
      <c r="Q3293" s="48"/>
      <c r="R3293" s="48"/>
      <c r="S3293" s="48"/>
      <c r="T3293" s="48"/>
      <c r="U3293" s="48"/>
      <c r="V3293" s="48"/>
      <c r="W3293" s="48"/>
      <c r="X3293" s="48"/>
      <c r="Y3293" s="48"/>
      <c r="Z3293" s="48"/>
      <c r="AA3293" s="48"/>
      <c r="AB3293" s="48"/>
      <c r="AC3293" s="48"/>
    </row>
    <row r="3294" spans="1:29">
      <c r="A3294" s="48"/>
      <c r="B3294" s="48"/>
      <c r="C3294" s="48"/>
      <c r="D3294" s="48"/>
      <c r="E3294" s="48"/>
      <c r="F3294" s="48"/>
      <c r="G3294" s="48"/>
      <c r="H3294" s="48"/>
      <c r="I3294" s="48"/>
      <c r="J3294" s="48"/>
      <c r="K3294" s="48"/>
      <c r="L3294" s="48"/>
      <c r="M3294" s="48"/>
      <c r="N3294" s="48"/>
      <c r="O3294" s="48"/>
      <c r="P3294" s="48"/>
      <c r="Q3294" s="48"/>
      <c r="R3294" s="48"/>
      <c r="S3294" s="48"/>
      <c r="T3294" s="48"/>
      <c r="U3294" s="48"/>
      <c r="V3294" s="48"/>
      <c r="W3294" s="48"/>
      <c r="X3294" s="48"/>
      <c r="Y3294" s="48"/>
      <c r="Z3294" s="48"/>
      <c r="AA3294" s="48"/>
      <c r="AB3294" s="48"/>
      <c r="AC3294" s="48"/>
    </row>
    <row r="3295" spans="1:29">
      <c r="A3295" s="48"/>
      <c r="B3295" s="48"/>
      <c r="C3295" s="48"/>
      <c r="D3295" s="48"/>
      <c r="E3295" s="48"/>
      <c r="F3295" s="48"/>
      <c r="G3295" s="48"/>
      <c r="H3295" s="48"/>
      <c r="I3295" s="48"/>
      <c r="J3295" s="48"/>
      <c r="K3295" s="48"/>
      <c r="L3295" s="48"/>
      <c r="M3295" s="48"/>
      <c r="N3295" s="48"/>
      <c r="O3295" s="48"/>
      <c r="P3295" s="48"/>
      <c r="Q3295" s="48"/>
      <c r="R3295" s="48"/>
      <c r="S3295" s="48"/>
      <c r="T3295" s="48"/>
      <c r="U3295" s="48"/>
      <c r="V3295" s="48"/>
      <c r="W3295" s="48"/>
      <c r="X3295" s="48"/>
      <c r="Y3295" s="48"/>
      <c r="Z3295" s="48"/>
      <c r="AA3295" s="48"/>
      <c r="AB3295" s="48"/>
      <c r="AC3295" s="48"/>
    </row>
    <row r="3296" spans="1:29">
      <c r="A3296" s="48"/>
      <c r="B3296" s="48"/>
      <c r="C3296" s="48"/>
      <c r="D3296" s="48"/>
      <c r="E3296" s="48"/>
      <c r="F3296" s="48"/>
      <c r="G3296" s="48"/>
      <c r="H3296" s="48"/>
      <c r="I3296" s="48"/>
      <c r="J3296" s="48"/>
      <c r="K3296" s="48"/>
      <c r="L3296" s="48"/>
      <c r="M3296" s="48"/>
      <c r="N3296" s="48"/>
      <c r="O3296" s="48"/>
      <c r="P3296" s="48"/>
      <c r="Q3296" s="48"/>
      <c r="R3296" s="48"/>
      <c r="S3296" s="48"/>
      <c r="T3296" s="48"/>
      <c r="U3296" s="48"/>
      <c r="V3296" s="48"/>
      <c r="W3296" s="48"/>
      <c r="X3296" s="48"/>
      <c r="Y3296" s="48"/>
      <c r="Z3296" s="48"/>
      <c r="AA3296" s="48"/>
      <c r="AB3296" s="48"/>
      <c r="AC3296" s="48"/>
    </row>
    <row r="3297" spans="1:29">
      <c r="A3297" s="48"/>
      <c r="B3297" s="48"/>
      <c r="C3297" s="48"/>
      <c r="D3297" s="48"/>
      <c r="E3297" s="48"/>
      <c r="F3297" s="48"/>
      <c r="G3297" s="48"/>
      <c r="H3297" s="48"/>
      <c r="I3297" s="48"/>
      <c r="J3297" s="48"/>
      <c r="K3297" s="48"/>
      <c r="L3297" s="48"/>
      <c r="M3297" s="48"/>
      <c r="N3297" s="48"/>
      <c r="O3297" s="48"/>
      <c r="P3297" s="48"/>
      <c r="Q3297" s="48"/>
      <c r="R3297" s="48"/>
      <c r="S3297" s="48"/>
      <c r="T3297" s="48"/>
      <c r="U3297" s="48"/>
      <c r="V3297" s="48"/>
      <c r="W3297" s="48"/>
      <c r="X3297" s="48"/>
      <c r="Y3297" s="48"/>
      <c r="Z3297" s="48"/>
      <c r="AA3297" s="48"/>
      <c r="AB3297" s="48"/>
      <c r="AC3297" s="48"/>
    </row>
    <row r="3298" spans="1:29">
      <c r="A3298" s="48"/>
      <c r="B3298" s="48"/>
      <c r="C3298" s="48"/>
      <c r="D3298" s="48"/>
      <c r="E3298" s="48"/>
      <c r="F3298" s="48"/>
      <c r="G3298" s="48"/>
      <c r="H3298" s="48"/>
      <c r="I3298" s="48"/>
      <c r="J3298" s="48"/>
      <c r="K3298" s="48"/>
      <c r="L3298" s="48"/>
      <c r="M3298" s="48"/>
      <c r="N3298" s="48"/>
      <c r="O3298" s="48"/>
      <c r="P3298" s="48"/>
      <c r="Q3298" s="48"/>
      <c r="R3298" s="48"/>
      <c r="S3298" s="48"/>
      <c r="T3298" s="48"/>
      <c r="U3298" s="48"/>
      <c r="V3298" s="48"/>
      <c r="W3298" s="48"/>
      <c r="X3298" s="48"/>
      <c r="Y3298" s="48"/>
      <c r="Z3298" s="48"/>
      <c r="AA3298" s="48"/>
      <c r="AB3298" s="48"/>
      <c r="AC3298" s="48"/>
    </row>
    <row r="3299" spans="1:29">
      <c r="A3299" s="48"/>
      <c r="B3299" s="48"/>
      <c r="C3299" s="48"/>
      <c r="D3299" s="48"/>
      <c r="E3299" s="48"/>
      <c r="F3299" s="48"/>
      <c r="G3299" s="48"/>
      <c r="H3299" s="48"/>
      <c r="I3299" s="48"/>
      <c r="J3299" s="48"/>
      <c r="K3299" s="48"/>
      <c r="L3299" s="48"/>
      <c r="M3299" s="48"/>
      <c r="N3299" s="48"/>
      <c r="O3299" s="48"/>
      <c r="P3299" s="48"/>
      <c r="Q3299" s="48"/>
      <c r="R3299" s="48"/>
      <c r="S3299" s="48"/>
      <c r="T3299" s="48"/>
      <c r="U3299" s="48"/>
      <c r="V3299" s="48"/>
      <c r="W3299" s="48"/>
      <c r="X3299" s="48"/>
      <c r="Y3299" s="48"/>
      <c r="Z3299" s="48"/>
      <c r="AA3299" s="48"/>
      <c r="AB3299" s="48"/>
      <c r="AC3299" s="48"/>
    </row>
    <row r="3300" spans="1:29">
      <c r="A3300" s="48"/>
      <c r="B3300" s="48"/>
      <c r="C3300" s="48"/>
      <c r="D3300" s="48"/>
      <c r="E3300" s="48"/>
      <c r="F3300" s="48"/>
      <c r="G3300" s="48"/>
      <c r="H3300" s="48"/>
      <c r="I3300" s="48"/>
      <c r="J3300" s="48"/>
      <c r="K3300" s="48"/>
      <c r="L3300" s="48"/>
      <c r="M3300" s="48"/>
      <c r="N3300" s="48"/>
      <c r="O3300" s="48"/>
      <c r="P3300" s="48"/>
      <c r="Q3300" s="48"/>
      <c r="R3300" s="48"/>
      <c r="S3300" s="48"/>
      <c r="T3300" s="48"/>
      <c r="U3300" s="48"/>
      <c r="V3300" s="48"/>
      <c r="W3300" s="48"/>
      <c r="X3300" s="48"/>
      <c r="Y3300" s="48"/>
      <c r="Z3300" s="48"/>
      <c r="AA3300" s="48"/>
      <c r="AB3300" s="48"/>
      <c r="AC3300" s="48"/>
    </row>
    <row r="3301" spans="1:29">
      <c r="A3301" s="48"/>
      <c r="B3301" s="48"/>
      <c r="C3301" s="48"/>
      <c r="D3301" s="48"/>
      <c r="E3301" s="48"/>
      <c r="F3301" s="48"/>
      <c r="G3301" s="48"/>
      <c r="H3301" s="48"/>
      <c r="I3301" s="48"/>
      <c r="J3301" s="48"/>
      <c r="K3301" s="48"/>
      <c r="L3301" s="48"/>
      <c r="M3301" s="48"/>
      <c r="N3301" s="48"/>
      <c r="O3301" s="48"/>
      <c r="P3301" s="48"/>
      <c r="Q3301" s="48"/>
      <c r="R3301" s="48"/>
      <c r="S3301" s="48"/>
      <c r="T3301" s="48"/>
      <c r="U3301" s="48"/>
      <c r="V3301" s="48"/>
      <c r="W3301" s="48"/>
      <c r="X3301" s="48"/>
      <c r="Y3301" s="48"/>
      <c r="Z3301" s="48"/>
      <c r="AA3301" s="48"/>
      <c r="AB3301" s="48"/>
      <c r="AC3301" s="48"/>
    </row>
    <row r="3302" spans="1:29">
      <c r="A3302" s="48"/>
      <c r="B3302" s="48"/>
      <c r="C3302" s="48"/>
      <c r="D3302" s="48"/>
      <c r="E3302" s="48"/>
      <c r="F3302" s="48"/>
      <c r="G3302" s="48"/>
      <c r="H3302" s="48"/>
      <c r="I3302" s="48"/>
      <c r="J3302" s="48"/>
      <c r="K3302" s="48"/>
      <c r="L3302" s="48"/>
      <c r="M3302" s="48"/>
      <c r="N3302" s="48"/>
      <c r="O3302" s="48"/>
      <c r="P3302" s="48"/>
      <c r="Q3302" s="48"/>
      <c r="R3302" s="48"/>
      <c r="S3302" s="48"/>
      <c r="T3302" s="48"/>
      <c r="U3302" s="48"/>
      <c r="V3302" s="48"/>
      <c r="W3302" s="48"/>
      <c r="X3302" s="48"/>
      <c r="Y3302" s="48"/>
      <c r="Z3302" s="48"/>
      <c r="AA3302" s="48"/>
      <c r="AB3302" s="48"/>
      <c r="AC3302" s="48"/>
    </row>
    <row r="3303" spans="1:29">
      <c r="A3303" s="48"/>
      <c r="B3303" s="48"/>
      <c r="C3303" s="48"/>
      <c r="D3303" s="48"/>
      <c r="E3303" s="48"/>
      <c r="F3303" s="48"/>
      <c r="G3303" s="48"/>
      <c r="H3303" s="48"/>
      <c r="I3303" s="48"/>
      <c r="J3303" s="48"/>
      <c r="K3303" s="48"/>
      <c r="L3303" s="48"/>
      <c r="M3303" s="48"/>
      <c r="N3303" s="48"/>
      <c r="O3303" s="48"/>
      <c r="P3303" s="48"/>
      <c r="Q3303" s="48"/>
      <c r="R3303" s="48"/>
      <c r="S3303" s="48"/>
      <c r="T3303" s="48"/>
      <c r="U3303" s="48"/>
      <c r="V3303" s="48"/>
      <c r="W3303" s="48"/>
      <c r="X3303" s="48"/>
      <c r="Y3303" s="48"/>
      <c r="Z3303" s="48"/>
      <c r="AA3303" s="48"/>
      <c r="AB3303" s="48"/>
      <c r="AC3303" s="48"/>
    </row>
    <row r="3304" spans="1:29">
      <c r="A3304" s="48"/>
      <c r="B3304" s="48"/>
      <c r="C3304" s="48"/>
      <c r="D3304" s="48"/>
      <c r="E3304" s="48"/>
      <c r="F3304" s="48"/>
      <c r="G3304" s="48"/>
      <c r="H3304" s="48"/>
      <c r="I3304" s="48"/>
      <c r="J3304" s="48"/>
      <c r="K3304" s="48"/>
      <c r="L3304" s="48"/>
      <c r="M3304" s="48"/>
      <c r="N3304" s="48"/>
      <c r="O3304" s="48"/>
      <c r="P3304" s="48"/>
      <c r="Q3304" s="48"/>
      <c r="R3304" s="48"/>
      <c r="S3304" s="48"/>
      <c r="T3304" s="48"/>
      <c r="U3304" s="48"/>
      <c r="V3304" s="48"/>
      <c r="W3304" s="48"/>
      <c r="X3304" s="48"/>
      <c r="Y3304" s="48"/>
      <c r="Z3304" s="48"/>
      <c r="AA3304" s="48"/>
      <c r="AB3304" s="48"/>
      <c r="AC3304" s="48"/>
    </row>
    <row r="3305" spans="1:29">
      <c r="A3305" s="48"/>
      <c r="B3305" s="48"/>
      <c r="C3305" s="48"/>
      <c r="D3305" s="48"/>
      <c r="E3305" s="48"/>
      <c r="F3305" s="48"/>
      <c r="G3305" s="48"/>
      <c r="H3305" s="48"/>
      <c r="I3305" s="48"/>
      <c r="J3305" s="48"/>
      <c r="K3305" s="48"/>
      <c r="L3305" s="48"/>
      <c r="M3305" s="48"/>
      <c r="N3305" s="48"/>
      <c r="O3305" s="48"/>
      <c r="P3305" s="48"/>
      <c r="Q3305" s="48"/>
      <c r="R3305" s="48"/>
      <c r="S3305" s="48"/>
      <c r="T3305" s="48"/>
      <c r="U3305" s="48"/>
      <c r="V3305" s="48"/>
      <c r="W3305" s="48"/>
      <c r="X3305" s="48"/>
      <c r="Y3305" s="48"/>
      <c r="Z3305" s="48"/>
      <c r="AA3305" s="48"/>
      <c r="AB3305" s="48"/>
      <c r="AC3305" s="48"/>
    </row>
    <row r="3306" spans="1:29">
      <c r="A3306" s="48"/>
      <c r="B3306" s="48"/>
      <c r="C3306" s="48"/>
      <c r="D3306" s="48"/>
      <c r="E3306" s="48"/>
      <c r="F3306" s="48"/>
      <c r="G3306" s="48"/>
      <c r="H3306" s="48"/>
      <c r="I3306" s="48"/>
      <c r="J3306" s="48"/>
      <c r="K3306" s="48"/>
      <c r="L3306" s="48"/>
      <c r="M3306" s="48"/>
      <c r="N3306" s="48"/>
      <c r="O3306" s="48"/>
      <c r="P3306" s="48"/>
      <c r="Q3306" s="48"/>
      <c r="R3306" s="48"/>
      <c r="S3306" s="48"/>
      <c r="T3306" s="48"/>
      <c r="U3306" s="48"/>
      <c r="V3306" s="48"/>
      <c r="W3306" s="48"/>
      <c r="X3306" s="48"/>
      <c r="Y3306" s="48"/>
      <c r="Z3306" s="48"/>
      <c r="AA3306" s="48"/>
      <c r="AB3306" s="48"/>
      <c r="AC3306" s="48"/>
    </row>
    <row r="3307" spans="1:29">
      <c r="A3307" s="48"/>
      <c r="B3307" s="48"/>
      <c r="C3307" s="48"/>
      <c r="D3307" s="48"/>
      <c r="E3307" s="48"/>
      <c r="F3307" s="48"/>
      <c r="G3307" s="48"/>
      <c r="H3307" s="48"/>
      <c r="I3307" s="48"/>
      <c r="J3307" s="48"/>
      <c r="K3307" s="48"/>
      <c r="L3307" s="48"/>
      <c r="M3307" s="48"/>
      <c r="N3307" s="48"/>
      <c r="O3307" s="48"/>
      <c r="P3307" s="48"/>
      <c r="Q3307" s="48"/>
      <c r="R3307" s="48"/>
      <c r="S3307" s="48"/>
      <c r="T3307" s="48"/>
      <c r="U3307" s="48"/>
      <c r="V3307" s="48"/>
      <c r="W3307" s="48"/>
      <c r="X3307" s="48"/>
      <c r="Y3307" s="48"/>
      <c r="Z3307" s="48"/>
      <c r="AA3307" s="48"/>
      <c r="AB3307" s="48"/>
      <c r="AC3307" s="48"/>
    </row>
    <row r="3308" spans="1:29">
      <c r="A3308" s="48"/>
      <c r="B3308" s="48"/>
      <c r="C3308" s="48"/>
      <c r="D3308" s="48"/>
      <c r="E3308" s="48"/>
      <c r="F3308" s="48"/>
      <c r="G3308" s="48"/>
      <c r="H3308" s="48"/>
      <c r="I3308" s="48"/>
      <c r="J3308" s="48"/>
      <c r="K3308" s="48"/>
      <c r="L3308" s="48"/>
      <c r="M3308" s="48"/>
      <c r="N3308" s="48"/>
      <c r="O3308" s="48"/>
      <c r="P3308" s="48"/>
      <c r="Q3308" s="48"/>
      <c r="R3308" s="48"/>
      <c r="S3308" s="48"/>
      <c r="T3308" s="48"/>
      <c r="U3308" s="48"/>
      <c r="V3308" s="48"/>
      <c r="W3308" s="48"/>
      <c r="X3308" s="48"/>
      <c r="Y3308" s="48"/>
      <c r="Z3308" s="48"/>
      <c r="AA3308" s="48"/>
      <c r="AB3308" s="48"/>
      <c r="AC3308" s="48"/>
    </row>
    <row r="3309" spans="1:29">
      <c r="A3309" s="48"/>
      <c r="B3309" s="48"/>
      <c r="C3309" s="48"/>
      <c r="D3309" s="48"/>
      <c r="E3309" s="48"/>
      <c r="F3309" s="48"/>
      <c r="G3309" s="48"/>
      <c r="H3309" s="48"/>
      <c r="I3309" s="48"/>
      <c r="J3309" s="48"/>
      <c r="K3309" s="48"/>
      <c r="L3309" s="48"/>
      <c r="M3309" s="48"/>
      <c r="N3309" s="48"/>
      <c r="O3309" s="48"/>
      <c r="P3309" s="48"/>
      <c r="Q3309" s="48"/>
      <c r="R3309" s="48"/>
      <c r="S3309" s="48"/>
      <c r="T3309" s="48"/>
      <c r="U3309" s="48"/>
      <c r="V3309" s="48"/>
      <c r="W3309" s="48"/>
      <c r="X3309" s="48"/>
      <c r="Y3309" s="48"/>
      <c r="Z3309" s="48"/>
      <c r="AA3309" s="48"/>
      <c r="AB3309" s="48"/>
      <c r="AC3309" s="48"/>
    </row>
    <row r="3310" spans="1:29">
      <c r="A3310" s="48"/>
      <c r="B3310" s="48"/>
      <c r="C3310" s="48"/>
      <c r="D3310" s="48"/>
      <c r="E3310" s="48"/>
      <c r="F3310" s="48"/>
      <c r="G3310" s="48"/>
      <c r="H3310" s="48"/>
      <c r="I3310" s="48"/>
      <c r="J3310" s="48"/>
      <c r="K3310" s="48"/>
      <c r="L3310" s="48"/>
      <c r="M3310" s="48"/>
      <c r="N3310" s="48"/>
      <c r="O3310" s="48"/>
      <c r="P3310" s="48"/>
      <c r="Q3310" s="48"/>
      <c r="R3310" s="48"/>
      <c r="S3310" s="48"/>
      <c r="T3310" s="48"/>
      <c r="U3310" s="48"/>
      <c r="V3310" s="48"/>
      <c r="W3310" s="48"/>
      <c r="X3310" s="48"/>
      <c r="Y3310" s="48"/>
      <c r="Z3310" s="48"/>
      <c r="AA3310" s="48"/>
      <c r="AB3310" s="48"/>
      <c r="AC3310" s="48"/>
    </row>
    <row r="3311" spans="1:29">
      <c r="A3311" s="48"/>
      <c r="B3311" s="48"/>
      <c r="C3311" s="48"/>
      <c r="D3311" s="48"/>
      <c r="E3311" s="48"/>
      <c r="F3311" s="48"/>
      <c r="G3311" s="48"/>
      <c r="H3311" s="48"/>
      <c r="I3311" s="48"/>
      <c r="J3311" s="48"/>
      <c r="K3311" s="48"/>
      <c r="L3311" s="48"/>
      <c r="M3311" s="48"/>
      <c r="N3311" s="48"/>
      <c r="O3311" s="48"/>
      <c r="P3311" s="48"/>
      <c r="Q3311" s="48"/>
      <c r="R3311" s="48"/>
      <c r="S3311" s="48"/>
      <c r="T3311" s="48"/>
      <c r="U3311" s="48"/>
      <c r="V3311" s="48"/>
      <c r="W3311" s="48"/>
      <c r="X3311" s="48"/>
      <c r="Y3311" s="48"/>
      <c r="Z3311" s="48"/>
      <c r="AA3311" s="48"/>
      <c r="AB3311" s="48"/>
      <c r="AC3311" s="48"/>
    </row>
    <row r="3312" spans="1:29">
      <c r="A3312" s="48"/>
      <c r="B3312" s="48"/>
      <c r="C3312" s="48"/>
      <c r="D3312" s="48"/>
      <c r="E3312" s="48"/>
      <c r="F3312" s="48"/>
      <c r="G3312" s="48"/>
      <c r="H3312" s="48"/>
      <c r="I3312" s="48"/>
      <c r="J3312" s="48"/>
      <c r="K3312" s="48"/>
      <c r="L3312" s="48"/>
      <c r="M3312" s="48"/>
      <c r="N3312" s="48"/>
      <c r="O3312" s="48"/>
      <c r="P3312" s="48"/>
      <c r="Q3312" s="48"/>
      <c r="R3312" s="48"/>
      <c r="S3312" s="48"/>
      <c r="T3312" s="48"/>
      <c r="U3312" s="48"/>
      <c r="V3312" s="48"/>
      <c r="W3312" s="48"/>
      <c r="X3312" s="48"/>
      <c r="Y3312" s="48"/>
      <c r="Z3312" s="48"/>
      <c r="AA3312" s="48"/>
      <c r="AB3312" s="48"/>
      <c r="AC3312" s="48"/>
    </row>
    <row r="3313" spans="1:29">
      <c r="A3313" s="48"/>
      <c r="B3313" s="48"/>
      <c r="C3313" s="48"/>
      <c r="D3313" s="48"/>
      <c r="E3313" s="48"/>
      <c r="F3313" s="48"/>
      <c r="G3313" s="48"/>
      <c r="H3313" s="48"/>
      <c r="I3313" s="48"/>
      <c r="J3313" s="48"/>
      <c r="K3313" s="48"/>
      <c r="L3313" s="48"/>
      <c r="M3313" s="48"/>
      <c r="N3313" s="48"/>
      <c r="O3313" s="48"/>
      <c r="P3313" s="48"/>
      <c r="Q3313" s="48"/>
      <c r="R3313" s="48"/>
      <c r="S3313" s="48"/>
      <c r="T3313" s="48"/>
      <c r="U3313" s="48"/>
      <c r="V3313" s="48"/>
      <c r="W3313" s="48"/>
      <c r="X3313" s="48"/>
      <c r="Y3313" s="48"/>
      <c r="Z3313" s="48"/>
      <c r="AA3313" s="48"/>
      <c r="AB3313" s="48"/>
      <c r="AC3313" s="48"/>
    </row>
    <row r="3314" spans="1:29">
      <c r="A3314" s="48"/>
      <c r="B3314" s="48"/>
      <c r="C3314" s="48"/>
      <c r="D3314" s="48"/>
      <c r="E3314" s="48"/>
      <c r="F3314" s="48"/>
      <c r="G3314" s="48"/>
      <c r="H3314" s="48"/>
      <c r="I3314" s="48"/>
      <c r="J3314" s="48"/>
      <c r="K3314" s="48"/>
      <c r="L3314" s="48"/>
      <c r="M3314" s="48"/>
      <c r="N3314" s="48"/>
      <c r="O3314" s="48"/>
      <c r="P3314" s="48"/>
      <c r="Q3314" s="48"/>
      <c r="R3314" s="48"/>
      <c r="S3314" s="48"/>
      <c r="T3314" s="48"/>
      <c r="U3314" s="48"/>
      <c r="V3314" s="48"/>
      <c r="W3314" s="48"/>
      <c r="X3314" s="48"/>
      <c r="Y3314" s="48"/>
      <c r="Z3314" s="48"/>
      <c r="AA3314" s="48"/>
      <c r="AB3314" s="48"/>
      <c r="AC3314" s="48"/>
    </row>
    <row r="3315" spans="1:29">
      <c r="A3315" s="48"/>
      <c r="B3315" s="48"/>
      <c r="C3315" s="48"/>
      <c r="D3315" s="48"/>
      <c r="E3315" s="48"/>
      <c r="F3315" s="48"/>
      <c r="G3315" s="48"/>
      <c r="H3315" s="48"/>
      <c r="I3315" s="48"/>
      <c r="J3315" s="48"/>
      <c r="K3315" s="48"/>
      <c r="L3315" s="48"/>
      <c r="M3315" s="48"/>
      <c r="N3315" s="48"/>
      <c r="O3315" s="48"/>
      <c r="P3315" s="48"/>
      <c r="Q3315" s="48"/>
      <c r="R3315" s="48"/>
      <c r="S3315" s="48"/>
      <c r="T3315" s="48"/>
      <c r="U3315" s="48"/>
      <c r="V3315" s="48"/>
      <c r="W3315" s="48"/>
      <c r="X3315" s="48"/>
      <c r="Y3315" s="48"/>
      <c r="Z3315" s="48"/>
      <c r="AA3315" s="48"/>
      <c r="AB3315" s="48"/>
      <c r="AC3315" s="48"/>
    </row>
    <row r="3316" spans="1:29">
      <c r="A3316" s="48"/>
      <c r="B3316" s="48"/>
      <c r="C3316" s="48"/>
      <c r="D3316" s="48"/>
      <c r="E3316" s="48"/>
      <c r="F3316" s="48"/>
      <c r="G3316" s="48"/>
      <c r="H3316" s="48"/>
      <c r="I3316" s="48"/>
      <c r="J3316" s="48"/>
      <c r="K3316" s="48"/>
      <c r="L3316" s="48"/>
      <c r="M3316" s="48"/>
      <c r="N3316" s="48"/>
      <c r="O3316" s="48"/>
      <c r="P3316" s="48"/>
      <c r="Q3316" s="48"/>
      <c r="R3316" s="48"/>
      <c r="S3316" s="48"/>
      <c r="T3316" s="48"/>
      <c r="U3316" s="48"/>
      <c r="V3316" s="48"/>
      <c r="W3316" s="48"/>
      <c r="X3316" s="48"/>
      <c r="Y3316" s="48"/>
      <c r="Z3316" s="48"/>
      <c r="AA3316" s="48"/>
      <c r="AB3316" s="48"/>
      <c r="AC3316" s="48"/>
    </row>
    <row r="3317" spans="1:29">
      <c r="A3317" s="48"/>
      <c r="B3317" s="48"/>
      <c r="C3317" s="48"/>
      <c r="D3317" s="48"/>
      <c r="E3317" s="48"/>
      <c r="F3317" s="48"/>
      <c r="G3317" s="48"/>
      <c r="H3317" s="48"/>
      <c r="I3317" s="48"/>
      <c r="J3317" s="48"/>
      <c r="K3317" s="48"/>
      <c r="L3317" s="48"/>
      <c r="M3317" s="48"/>
      <c r="N3317" s="48"/>
      <c r="O3317" s="48"/>
      <c r="P3317" s="48"/>
      <c r="Q3317" s="48"/>
      <c r="R3317" s="48"/>
      <c r="S3317" s="48"/>
      <c r="T3317" s="48"/>
      <c r="U3317" s="48"/>
      <c r="V3317" s="48"/>
      <c r="W3317" s="48"/>
      <c r="X3317" s="48"/>
      <c r="Y3317" s="48"/>
      <c r="Z3317" s="48"/>
      <c r="AA3317" s="48"/>
      <c r="AB3317" s="48"/>
      <c r="AC3317" s="48"/>
    </row>
    <row r="3318" spans="1:29">
      <c r="A3318" s="48"/>
      <c r="B3318" s="48"/>
      <c r="C3318" s="48"/>
      <c r="D3318" s="48"/>
      <c r="E3318" s="48"/>
      <c r="F3318" s="48"/>
      <c r="G3318" s="48"/>
      <c r="H3318" s="48"/>
      <c r="I3318" s="48"/>
      <c r="J3318" s="48"/>
      <c r="K3318" s="48"/>
      <c r="L3318" s="48"/>
      <c r="M3318" s="48"/>
      <c r="N3318" s="48"/>
      <c r="O3318" s="48"/>
      <c r="P3318" s="48"/>
      <c r="Q3318" s="48"/>
      <c r="R3318" s="48"/>
      <c r="S3318" s="48"/>
      <c r="T3318" s="48"/>
      <c r="U3318" s="48"/>
      <c r="V3318" s="48"/>
      <c r="W3318" s="48"/>
      <c r="X3318" s="48"/>
      <c r="Y3318" s="48"/>
      <c r="Z3318" s="48"/>
      <c r="AA3318" s="48"/>
      <c r="AB3318" s="48"/>
      <c r="AC3318" s="48"/>
    </row>
    <row r="3319" spans="1:29">
      <c r="A3319" s="48"/>
      <c r="B3319" s="48"/>
      <c r="C3319" s="48"/>
      <c r="D3319" s="48"/>
      <c r="E3319" s="48"/>
      <c r="F3319" s="48"/>
      <c r="G3319" s="48"/>
      <c r="H3319" s="48"/>
      <c r="I3319" s="48"/>
      <c r="J3319" s="48"/>
      <c r="K3319" s="48"/>
      <c r="L3319" s="48"/>
      <c r="M3319" s="48"/>
      <c r="N3319" s="48"/>
      <c r="O3319" s="48"/>
      <c r="P3319" s="48"/>
      <c r="Q3319" s="48"/>
      <c r="R3319" s="48"/>
      <c r="S3319" s="48"/>
      <c r="T3319" s="48"/>
      <c r="U3319" s="48"/>
      <c r="V3319" s="48"/>
      <c r="W3319" s="48"/>
      <c r="X3319" s="48"/>
      <c r="Y3319" s="48"/>
      <c r="Z3319" s="48"/>
      <c r="AA3319" s="48"/>
      <c r="AB3319" s="48"/>
      <c r="AC3319" s="48"/>
    </row>
    <row r="3320" spans="1:29">
      <c r="A3320" s="48"/>
      <c r="B3320" s="48"/>
      <c r="C3320" s="48"/>
      <c r="D3320" s="48"/>
      <c r="E3320" s="48"/>
      <c r="F3320" s="48"/>
      <c r="G3320" s="48"/>
      <c r="H3320" s="48"/>
      <c r="I3320" s="48"/>
      <c r="J3320" s="48"/>
      <c r="K3320" s="48"/>
      <c r="L3320" s="48"/>
      <c r="M3320" s="48"/>
      <c r="N3320" s="48"/>
      <c r="O3320" s="48"/>
      <c r="P3320" s="48"/>
      <c r="Q3320" s="48"/>
      <c r="R3320" s="48"/>
      <c r="S3320" s="48"/>
      <c r="T3320" s="48"/>
      <c r="U3320" s="48"/>
      <c r="V3320" s="48"/>
      <c r="W3320" s="48"/>
      <c r="X3320" s="48"/>
      <c r="Y3320" s="48"/>
      <c r="Z3320" s="48"/>
      <c r="AA3320" s="48"/>
      <c r="AB3320" s="48"/>
      <c r="AC3320" s="48"/>
    </row>
    <row r="3321" spans="1:29">
      <c r="A3321" s="48"/>
      <c r="B3321" s="48"/>
      <c r="C3321" s="48"/>
      <c r="D3321" s="48"/>
      <c r="E3321" s="48"/>
      <c r="F3321" s="48"/>
      <c r="G3321" s="48"/>
      <c r="H3321" s="48"/>
      <c r="I3321" s="48"/>
      <c r="J3321" s="48"/>
      <c r="K3321" s="48"/>
      <c r="L3321" s="48"/>
      <c r="M3321" s="48"/>
      <c r="N3321" s="48"/>
      <c r="O3321" s="48"/>
      <c r="P3321" s="48"/>
      <c r="Q3321" s="48"/>
      <c r="R3321" s="48"/>
      <c r="S3321" s="48"/>
      <c r="T3321" s="48"/>
      <c r="U3321" s="48"/>
      <c r="V3321" s="48"/>
      <c r="W3321" s="48"/>
      <c r="X3321" s="48"/>
      <c r="Y3321" s="48"/>
      <c r="Z3321" s="48"/>
      <c r="AA3321" s="48"/>
      <c r="AB3321" s="48"/>
      <c r="AC3321" s="48"/>
    </row>
    <row r="3322" spans="1:29">
      <c r="A3322" s="48"/>
      <c r="B3322" s="48"/>
      <c r="C3322" s="48"/>
      <c r="D3322" s="48"/>
      <c r="E3322" s="48"/>
      <c r="F3322" s="48"/>
      <c r="G3322" s="48"/>
      <c r="H3322" s="48"/>
      <c r="I3322" s="48"/>
      <c r="J3322" s="48"/>
      <c r="K3322" s="48"/>
      <c r="L3322" s="48"/>
      <c r="M3322" s="48"/>
      <c r="N3322" s="48"/>
      <c r="O3322" s="48"/>
      <c r="P3322" s="48"/>
      <c r="Q3322" s="48"/>
      <c r="R3322" s="48"/>
      <c r="S3322" s="48"/>
      <c r="T3322" s="48"/>
      <c r="U3322" s="48"/>
      <c r="V3322" s="48"/>
      <c r="W3322" s="48"/>
      <c r="X3322" s="48"/>
      <c r="Y3322" s="48"/>
      <c r="Z3322" s="48"/>
      <c r="AA3322" s="48"/>
      <c r="AB3322" s="48"/>
      <c r="AC3322" s="48"/>
    </row>
    <row r="3323" spans="1:29">
      <c r="A3323" s="48"/>
      <c r="B3323" s="48"/>
      <c r="C3323" s="48"/>
      <c r="D3323" s="48"/>
      <c r="E3323" s="48"/>
      <c r="F3323" s="48"/>
      <c r="G3323" s="48"/>
      <c r="H3323" s="48"/>
      <c r="I3323" s="48"/>
      <c r="J3323" s="48"/>
      <c r="K3323" s="48"/>
      <c r="L3323" s="48"/>
      <c r="M3323" s="48"/>
      <c r="N3323" s="48"/>
      <c r="O3323" s="48"/>
      <c r="P3323" s="48"/>
      <c r="Q3323" s="48"/>
      <c r="R3323" s="48"/>
      <c r="S3323" s="48"/>
      <c r="T3323" s="48"/>
      <c r="U3323" s="48"/>
      <c r="V3323" s="48"/>
      <c r="W3323" s="48"/>
      <c r="X3323" s="48"/>
      <c r="Y3323" s="48"/>
      <c r="Z3323" s="48"/>
      <c r="AA3323" s="48"/>
      <c r="AB3323" s="48"/>
      <c r="AC3323" s="48"/>
    </row>
    <row r="3324" spans="1:29">
      <c r="A3324" s="48"/>
      <c r="B3324" s="48"/>
      <c r="C3324" s="48"/>
      <c r="D3324" s="48"/>
      <c r="E3324" s="48"/>
      <c r="F3324" s="48"/>
      <c r="G3324" s="48"/>
      <c r="H3324" s="48"/>
      <c r="I3324" s="48"/>
      <c r="J3324" s="48"/>
      <c r="K3324" s="48"/>
      <c r="L3324" s="48"/>
      <c r="M3324" s="48"/>
      <c r="N3324" s="48"/>
      <c r="O3324" s="48"/>
      <c r="P3324" s="48"/>
      <c r="Q3324" s="48"/>
      <c r="R3324" s="48"/>
      <c r="S3324" s="48"/>
      <c r="T3324" s="48"/>
      <c r="U3324" s="48"/>
      <c r="V3324" s="48"/>
      <c r="W3324" s="48"/>
      <c r="X3324" s="48"/>
      <c r="Y3324" s="48"/>
      <c r="Z3324" s="48"/>
      <c r="AA3324" s="48"/>
      <c r="AB3324" s="48"/>
      <c r="AC3324" s="48"/>
    </row>
    <row r="3325" spans="1:29">
      <c r="A3325" s="48"/>
      <c r="B3325" s="48"/>
      <c r="C3325" s="48"/>
      <c r="D3325" s="48"/>
      <c r="E3325" s="48"/>
      <c r="F3325" s="48"/>
      <c r="G3325" s="48"/>
      <c r="H3325" s="48"/>
      <c r="I3325" s="48"/>
      <c r="J3325" s="48"/>
      <c r="K3325" s="48"/>
      <c r="L3325" s="48"/>
      <c r="M3325" s="48"/>
      <c r="N3325" s="48"/>
      <c r="O3325" s="48"/>
      <c r="P3325" s="48"/>
      <c r="Q3325" s="48"/>
      <c r="R3325" s="48"/>
      <c r="S3325" s="48"/>
      <c r="T3325" s="48"/>
      <c r="U3325" s="48"/>
      <c r="V3325" s="48"/>
      <c r="W3325" s="48"/>
      <c r="X3325" s="48"/>
      <c r="Y3325" s="48"/>
      <c r="Z3325" s="48"/>
      <c r="AA3325" s="48"/>
      <c r="AB3325" s="48"/>
      <c r="AC3325" s="48"/>
    </row>
    <row r="3326" spans="1:29">
      <c r="A3326" s="48"/>
      <c r="B3326" s="48"/>
      <c r="C3326" s="48"/>
      <c r="D3326" s="48"/>
      <c r="E3326" s="48"/>
      <c r="F3326" s="48"/>
      <c r="G3326" s="48"/>
      <c r="H3326" s="48"/>
      <c r="I3326" s="48"/>
      <c r="J3326" s="48"/>
      <c r="K3326" s="48"/>
      <c r="L3326" s="48"/>
      <c r="M3326" s="48"/>
      <c r="N3326" s="48"/>
      <c r="O3326" s="48"/>
      <c r="P3326" s="48"/>
      <c r="Q3326" s="48"/>
      <c r="R3326" s="48"/>
      <c r="S3326" s="48"/>
      <c r="T3326" s="48"/>
      <c r="U3326" s="48"/>
      <c r="V3326" s="48"/>
      <c r="W3326" s="48"/>
      <c r="X3326" s="48"/>
      <c r="Y3326" s="48"/>
      <c r="Z3326" s="48"/>
      <c r="AA3326" s="48"/>
      <c r="AB3326" s="48"/>
      <c r="AC3326" s="48"/>
    </row>
    <row r="3327" spans="1:29">
      <c r="A3327" s="48"/>
      <c r="B3327" s="48"/>
      <c r="C3327" s="48"/>
      <c r="D3327" s="48"/>
      <c r="E3327" s="48"/>
      <c r="F3327" s="48"/>
      <c r="G3327" s="48"/>
      <c r="H3327" s="48"/>
      <c r="I3327" s="48"/>
      <c r="J3327" s="48"/>
      <c r="K3327" s="48"/>
      <c r="L3327" s="48"/>
      <c r="M3327" s="48"/>
      <c r="N3327" s="48"/>
      <c r="O3327" s="48"/>
      <c r="P3327" s="48"/>
      <c r="Q3327" s="48"/>
      <c r="R3327" s="48"/>
      <c r="S3327" s="48"/>
      <c r="T3327" s="48"/>
      <c r="U3327" s="48"/>
      <c r="V3327" s="48"/>
      <c r="W3327" s="48"/>
      <c r="X3327" s="48"/>
      <c r="Y3327" s="48"/>
      <c r="Z3327" s="48"/>
      <c r="AA3327" s="48"/>
      <c r="AB3327" s="48"/>
      <c r="AC3327" s="48"/>
    </row>
    <row r="3328" spans="1:29">
      <c r="A3328" s="48"/>
      <c r="B3328" s="48"/>
      <c r="C3328" s="48"/>
      <c r="D3328" s="48"/>
      <c r="E3328" s="48"/>
      <c r="F3328" s="48"/>
      <c r="G3328" s="48"/>
      <c r="H3328" s="48"/>
      <c r="I3328" s="48"/>
      <c r="J3328" s="48"/>
      <c r="K3328" s="48"/>
      <c r="L3328" s="48"/>
      <c r="M3328" s="48"/>
      <c r="N3328" s="48"/>
      <c r="O3328" s="48"/>
      <c r="P3328" s="48"/>
      <c r="Q3328" s="48"/>
      <c r="R3328" s="48"/>
      <c r="S3328" s="48"/>
      <c r="T3328" s="48"/>
      <c r="U3328" s="48"/>
      <c r="V3328" s="48"/>
      <c r="W3328" s="48"/>
      <c r="X3328" s="48"/>
      <c r="Y3328" s="48"/>
      <c r="Z3328" s="48"/>
      <c r="AA3328" s="48"/>
      <c r="AB3328" s="48"/>
      <c r="AC3328" s="48"/>
    </row>
    <row r="3329" spans="1:29">
      <c r="A3329" s="48"/>
      <c r="B3329" s="48"/>
      <c r="C3329" s="48"/>
      <c r="D3329" s="48"/>
      <c r="E3329" s="48"/>
      <c r="F3329" s="48"/>
      <c r="G3329" s="48"/>
      <c r="H3329" s="48"/>
      <c r="I3329" s="48"/>
      <c r="J3329" s="48"/>
      <c r="K3329" s="48"/>
      <c r="L3329" s="48"/>
      <c r="M3329" s="48"/>
      <c r="N3329" s="48"/>
      <c r="O3329" s="48"/>
      <c r="P3329" s="48"/>
      <c r="Q3329" s="48"/>
      <c r="R3329" s="48"/>
      <c r="S3329" s="48"/>
      <c r="T3329" s="48"/>
      <c r="U3329" s="48"/>
      <c r="V3329" s="48"/>
      <c r="W3329" s="48"/>
      <c r="X3329" s="48"/>
      <c r="Y3329" s="48"/>
      <c r="Z3329" s="48"/>
      <c r="AA3329" s="48"/>
      <c r="AB3329" s="48"/>
      <c r="AC3329" s="48"/>
    </row>
    <row r="3330" spans="1:29">
      <c r="A3330" s="48"/>
      <c r="B3330" s="48"/>
      <c r="C3330" s="48"/>
      <c r="D3330" s="48"/>
      <c r="E3330" s="48"/>
      <c r="F3330" s="48"/>
      <c r="G3330" s="48"/>
      <c r="H3330" s="48"/>
      <c r="I3330" s="48"/>
      <c r="J3330" s="48"/>
      <c r="K3330" s="48"/>
      <c r="L3330" s="48"/>
      <c r="M3330" s="48"/>
      <c r="N3330" s="48"/>
      <c r="O3330" s="48"/>
      <c r="P3330" s="48"/>
      <c r="Q3330" s="48"/>
      <c r="R3330" s="48"/>
      <c r="S3330" s="48"/>
      <c r="T3330" s="48"/>
      <c r="U3330" s="48"/>
      <c r="V3330" s="48"/>
      <c r="W3330" s="48"/>
      <c r="X3330" s="48"/>
      <c r="Y3330" s="48"/>
      <c r="Z3330" s="48"/>
      <c r="AA3330" s="48"/>
      <c r="AB3330" s="48"/>
      <c r="AC3330" s="48"/>
    </row>
    <row r="3331" spans="1:29">
      <c r="A3331" s="48"/>
      <c r="B3331" s="48"/>
      <c r="C3331" s="48"/>
      <c r="D3331" s="48"/>
      <c r="E3331" s="48"/>
      <c r="F3331" s="48"/>
      <c r="G3331" s="48"/>
      <c r="H3331" s="48"/>
      <c r="I3331" s="48"/>
      <c r="J3331" s="48"/>
      <c r="K3331" s="48"/>
      <c r="L3331" s="48"/>
      <c r="M3331" s="48"/>
      <c r="N3331" s="48"/>
      <c r="O3331" s="48"/>
      <c r="P3331" s="48"/>
      <c r="Q3331" s="48"/>
      <c r="R3331" s="48"/>
      <c r="S3331" s="48"/>
      <c r="T3331" s="48"/>
      <c r="U3331" s="48"/>
      <c r="V3331" s="48"/>
      <c r="W3331" s="48"/>
      <c r="X3331" s="48"/>
      <c r="Y3331" s="48"/>
      <c r="Z3331" s="48"/>
      <c r="AA3331" s="48"/>
      <c r="AB3331" s="48"/>
      <c r="AC3331" s="48"/>
    </row>
    <row r="3332" spans="1:29">
      <c r="A3332" s="48"/>
      <c r="B3332" s="48"/>
      <c r="C3332" s="48"/>
      <c r="D3332" s="48"/>
      <c r="E3332" s="48"/>
      <c r="F3332" s="48"/>
      <c r="G3332" s="48"/>
      <c r="H3332" s="48"/>
      <c r="I3332" s="48"/>
      <c r="J3332" s="48"/>
      <c r="K3332" s="48"/>
      <c r="L3332" s="48"/>
      <c r="M3332" s="48"/>
      <c r="N3332" s="48"/>
      <c r="O3332" s="48"/>
      <c r="P3332" s="48"/>
      <c r="Q3332" s="48"/>
      <c r="R3332" s="48"/>
      <c r="S3332" s="48"/>
      <c r="T3332" s="48"/>
      <c r="U3332" s="48"/>
      <c r="V3332" s="48"/>
      <c r="W3332" s="48"/>
      <c r="X3332" s="48"/>
      <c r="Y3332" s="48"/>
      <c r="Z3332" s="48"/>
      <c r="AA3332" s="48"/>
      <c r="AB3332" s="48"/>
      <c r="AC3332" s="48"/>
    </row>
    <row r="3333" spans="1:29">
      <c r="A3333" s="48"/>
      <c r="B3333" s="48"/>
      <c r="C3333" s="48"/>
      <c r="D3333" s="48"/>
      <c r="E3333" s="48"/>
      <c r="F3333" s="48"/>
      <c r="G3333" s="48"/>
      <c r="H3333" s="48"/>
      <c r="I3333" s="48"/>
      <c r="J3333" s="48"/>
      <c r="K3333" s="48"/>
      <c r="L3333" s="48"/>
      <c r="M3333" s="48"/>
      <c r="N3333" s="48"/>
      <c r="O3333" s="48"/>
      <c r="P3333" s="48"/>
      <c r="Q3333" s="48"/>
      <c r="R3333" s="48"/>
      <c r="S3333" s="48"/>
      <c r="T3333" s="48"/>
      <c r="U3333" s="48"/>
      <c r="V3333" s="48"/>
      <c r="W3333" s="48"/>
      <c r="X3333" s="48"/>
      <c r="Y3333" s="48"/>
      <c r="Z3333" s="48"/>
      <c r="AA3333" s="48"/>
      <c r="AB3333" s="48"/>
      <c r="AC3333" s="48"/>
    </row>
    <row r="3334" spans="1:29">
      <c r="A3334" s="48"/>
      <c r="B3334" s="48"/>
      <c r="C3334" s="48"/>
      <c r="D3334" s="48"/>
      <c r="E3334" s="48"/>
      <c r="F3334" s="48"/>
      <c r="G3334" s="48"/>
      <c r="H3334" s="48"/>
      <c r="I3334" s="48"/>
      <c r="J3334" s="48"/>
      <c r="K3334" s="48"/>
      <c r="L3334" s="48"/>
      <c r="M3334" s="48"/>
      <c r="N3334" s="48"/>
      <c r="O3334" s="48"/>
      <c r="P3334" s="48"/>
      <c r="Q3334" s="48"/>
      <c r="R3334" s="48"/>
      <c r="S3334" s="48"/>
      <c r="T3334" s="48"/>
      <c r="U3334" s="48"/>
      <c r="V3334" s="48"/>
      <c r="W3334" s="48"/>
      <c r="X3334" s="48"/>
      <c r="Y3334" s="48"/>
      <c r="Z3334" s="48"/>
      <c r="AA3334" s="48"/>
      <c r="AB3334" s="48"/>
      <c r="AC3334" s="48"/>
    </row>
    <row r="3335" spans="1:29">
      <c r="A3335" s="48"/>
      <c r="B3335" s="48"/>
      <c r="C3335" s="48"/>
      <c r="D3335" s="48"/>
      <c r="E3335" s="48"/>
      <c r="F3335" s="48"/>
      <c r="G3335" s="48"/>
      <c r="H3335" s="48"/>
      <c r="I3335" s="48"/>
      <c r="J3335" s="48"/>
      <c r="K3335" s="48"/>
      <c r="L3335" s="48"/>
      <c r="M3335" s="48"/>
      <c r="N3335" s="48"/>
      <c r="O3335" s="48"/>
      <c r="P3335" s="48"/>
      <c r="Q3335" s="48"/>
      <c r="R3335" s="48"/>
      <c r="S3335" s="48"/>
      <c r="T3335" s="48"/>
      <c r="U3335" s="48"/>
      <c r="V3335" s="48"/>
      <c r="W3335" s="48"/>
      <c r="X3335" s="48"/>
      <c r="Y3335" s="48"/>
      <c r="Z3335" s="48"/>
      <c r="AA3335" s="48"/>
      <c r="AB3335" s="48"/>
      <c r="AC3335" s="48"/>
    </row>
    <row r="3336" spans="1:29">
      <c r="A3336" s="48"/>
      <c r="B3336" s="48"/>
      <c r="C3336" s="48"/>
      <c r="D3336" s="48"/>
      <c r="E3336" s="48"/>
      <c r="F3336" s="48"/>
      <c r="G3336" s="48"/>
      <c r="H3336" s="48"/>
      <c r="I3336" s="48"/>
      <c r="J3336" s="48"/>
      <c r="K3336" s="48"/>
      <c r="L3336" s="48"/>
      <c r="M3336" s="48"/>
      <c r="N3336" s="48"/>
      <c r="O3336" s="48"/>
      <c r="P3336" s="48"/>
      <c r="Q3336" s="48"/>
      <c r="R3336" s="48"/>
      <c r="S3336" s="48"/>
      <c r="T3336" s="48"/>
      <c r="U3336" s="48"/>
      <c r="V3336" s="48"/>
      <c r="W3336" s="48"/>
      <c r="X3336" s="48"/>
      <c r="Y3336" s="48"/>
      <c r="Z3336" s="48"/>
      <c r="AA3336" s="48"/>
      <c r="AB3336" s="48"/>
      <c r="AC3336" s="48"/>
    </row>
    <row r="3337" spans="1:29">
      <c r="A3337" s="48"/>
      <c r="B3337" s="48"/>
      <c r="C3337" s="48"/>
      <c r="D3337" s="48"/>
      <c r="E3337" s="48"/>
      <c r="F3337" s="48"/>
      <c r="G3337" s="48"/>
      <c r="H3337" s="48"/>
      <c r="I3337" s="48"/>
      <c r="J3337" s="48"/>
      <c r="K3337" s="48"/>
      <c r="L3337" s="48"/>
      <c r="M3337" s="48"/>
      <c r="N3337" s="48"/>
      <c r="O3337" s="48"/>
      <c r="P3337" s="48"/>
      <c r="Q3337" s="48"/>
      <c r="R3337" s="48"/>
      <c r="S3337" s="48"/>
      <c r="T3337" s="48"/>
      <c r="U3337" s="48"/>
      <c r="V3337" s="48"/>
      <c r="W3337" s="48"/>
      <c r="X3337" s="48"/>
      <c r="Y3337" s="48"/>
      <c r="Z3337" s="48"/>
      <c r="AA3337" s="48"/>
      <c r="AB3337" s="48"/>
      <c r="AC3337" s="48"/>
    </row>
    <row r="3338" spans="1:29">
      <c r="A3338" s="48"/>
      <c r="B3338" s="48"/>
      <c r="C3338" s="48"/>
      <c r="D3338" s="48"/>
      <c r="E3338" s="48"/>
      <c r="F3338" s="48"/>
      <c r="G3338" s="48"/>
      <c r="H3338" s="48"/>
      <c r="I3338" s="48"/>
      <c r="J3338" s="48"/>
      <c r="K3338" s="48"/>
      <c r="L3338" s="48"/>
      <c r="M3338" s="48"/>
      <c r="N3338" s="48"/>
      <c r="O3338" s="48"/>
      <c r="P3338" s="48"/>
      <c r="Q3338" s="48"/>
      <c r="R3338" s="48"/>
      <c r="S3338" s="48"/>
      <c r="T3338" s="48"/>
      <c r="U3338" s="48"/>
      <c r="V3338" s="48"/>
      <c r="W3338" s="48"/>
      <c r="X3338" s="48"/>
      <c r="Y3338" s="48"/>
      <c r="Z3338" s="48"/>
      <c r="AA3338" s="48"/>
      <c r="AB3338" s="48"/>
      <c r="AC3338" s="48"/>
    </row>
    <row r="3339" spans="1:29">
      <c r="A3339" s="48"/>
      <c r="B3339" s="48"/>
      <c r="C3339" s="48"/>
      <c r="D3339" s="48"/>
      <c r="E3339" s="48"/>
      <c r="F3339" s="48"/>
      <c r="G3339" s="48"/>
      <c r="H3339" s="48"/>
      <c r="I3339" s="48"/>
      <c r="J3339" s="48"/>
      <c r="K3339" s="48"/>
      <c r="L3339" s="48"/>
      <c r="M3339" s="48"/>
      <c r="N3339" s="48"/>
      <c r="O3339" s="48"/>
      <c r="P3339" s="48"/>
      <c r="Q3339" s="48"/>
      <c r="R3339" s="48"/>
      <c r="S3339" s="48"/>
      <c r="T3339" s="48"/>
      <c r="U3339" s="48"/>
      <c r="V3339" s="48"/>
      <c r="W3339" s="48"/>
      <c r="X3339" s="48"/>
      <c r="Y3339" s="48"/>
      <c r="Z3339" s="48"/>
      <c r="AA3339" s="48"/>
      <c r="AB3339" s="48"/>
      <c r="AC3339" s="48"/>
    </row>
    <row r="3340" spans="1:29">
      <c r="A3340" s="48"/>
      <c r="B3340" s="48"/>
      <c r="C3340" s="48"/>
      <c r="D3340" s="48"/>
      <c r="E3340" s="48"/>
      <c r="F3340" s="48"/>
      <c r="G3340" s="48"/>
      <c r="H3340" s="48"/>
      <c r="I3340" s="48"/>
      <c r="J3340" s="48"/>
      <c r="K3340" s="48"/>
      <c r="L3340" s="48"/>
      <c r="M3340" s="48"/>
      <c r="N3340" s="48"/>
      <c r="O3340" s="48"/>
      <c r="P3340" s="48"/>
      <c r="Q3340" s="48"/>
      <c r="R3340" s="48"/>
      <c r="S3340" s="48"/>
      <c r="T3340" s="48"/>
      <c r="U3340" s="48"/>
      <c r="V3340" s="48"/>
      <c r="W3340" s="48"/>
      <c r="X3340" s="48"/>
      <c r="Y3340" s="48"/>
      <c r="Z3340" s="48"/>
      <c r="AA3340" s="48"/>
      <c r="AB3340" s="48"/>
      <c r="AC3340" s="48"/>
    </row>
    <row r="3341" spans="1:29">
      <c r="A3341" s="48"/>
      <c r="B3341" s="48"/>
      <c r="C3341" s="48"/>
      <c r="D3341" s="48"/>
      <c r="E3341" s="48"/>
      <c r="F3341" s="48"/>
      <c r="G3341" s="48"/>
      <c r="H3341" s="48"/>
      <c r="I3341" s="48"/>
      <c r="J3341" s="48"/>
      <c r="K3341" s="48"/>
      <c r="L3341" s="48"/>
      <c r="M3341" s="48"/>
      <c r="N3341" s="48"/>
      <c r="O3341" s="48"/>
      <c r="P3341" s="48"/>
      <c r="Q3341" s="48"/>
      <c r="R3341" s="48"/>
      <c r="S3341" s="48"/>
      <c r="T3341" s="48"/>
      <c r="U3341" s="48"/>
      <c r="V3341" s="48"/>
      <c r="W3341" s="48"/>
      <c r="X3341" s="48"/>
      <c r="Y3341" s="48"/>
      <c r="Z3341" s="48"/>
      <c r="AA3341" s="48"/>
      <c r="AB3341" s="48"/>
      <c r="AC3341" s="48"/>
    </row>
    <row r="3342" spans="1:29">
      <c r="A3342" s="48"/>
      <c r="B3342" s="48"/>
      <c r="C3342" s="48"/>
      <c r="D3342" s="48"/>
      <c r="E3342" s="48"/>
      <c r="F3342" s="48"/>
      <c r="G3342" s="48"/>
      <c r="H3342" s="48"/>
      <c r="I3342" s="48"/>
      <c r="J3342" s="48"/>
      <c r="K3342" s="48"/>
      <c r="L3342" s="48"/>
      <c r="M3342" s="48"/>
      <c r="N3342" s="48"/>
      <c r="O3342" s="48"/>
      <c r="P3342" s="48"/>
      <c r="Q3342" s="48"/>
      <c r="R3342" s="48"/>
      <c r="S3342" s="48"/>
      <c r="T3342" s="48"/>
      <c r="U3342" s="48"/>
      <c r="V3342" s="48"/>
      <c r="W3342" s="48"/>
      <c r="X3342" s="48"/>
      <c r="Y3342" s="48"/>
      <c r="Z3342" s="48"/>
      <c r="AA3342" s="48"/>
      <c r="AB3342" s="48"/>
      <c r="AC3342" s="48"/>
    </row>
    <row r="3343" spans="1:29">
      <c r="A3343" s="48"/>
      <c r="B3343" s="48"/>
      <c r="C3343" s="48"/>
      <c r="D3343" s="48"/>
      <c r="E3343" s="48"/>
      <c r="F3343" s="48"/>
      <c r="G3343" s="48"/>
      <c r="H3343" s="48"/>
      <c r="I3343" s="48"/>
      <c r="J3343" s="48"/>
      <c r="K3343" s="48"/>
      <c r="L3343" s="48"/>
      <c r="M3343" s="48"/>
      <c r="N3343" s="48"/>
      <c r="O3343" s="48"/>
      <c r="P3343" s="48"/>
      <c r="Q3343" s="48"/>
      <c r="R3343" s="48"/>
      <c r="S3343" s="48"/>
      <c r="T3343" s="48"/>
      <c r="U3343" s="48"/>
      <c r="V3343" s="48"/>
      <c r="W3343" s="48"/>
      <c r="X3343" s="48"/>
      <c r="Y3343" s="48"/>
      <c r="Z3343" s="48"/>
      <c r="AA3343" s="48"/>
      <c r="AB3343" s="48"/>
      <c r="AC3343" s="48"/>
    </row>
    <row r="3344" spans="1:29">
      <c r="A3344" s="48"/>
      <c r="B3344" s="48"/>
      <c r="C3344" s="48"/>
      <c r="D3344" s="48"/>
      <c r="E3344" s="48"/>
      <c r="F3344" s="48"/>
      <c r="G3344" s="48"/>
      <c r="H3344" s="48"/>
      <c r="I3344" s="48"/>
      <c r="J3344" s="48"/>
      <c r="K3344" s="48"/>
      <c r="L3344" s="48"/>
      <c r="M3344" s="48"/>
      <c r="N3344" s="48"/>
      <c r="O3344" s="48"/>
      <c r="P3344" s="48"/>
      <c r="Q3344" s="48"/>
      <c r="R3344" s="48"/>
      <c r="S3344" s="48"/>
      <c r="T3344" s="48"/>
      <c r="U3344" s="48"/>
      <c r="V3344" s="48"/>
      <c r="W3344" s="48"/>
      <c r="X3344" s="48"/>
      <c r="Y3344" s="48"/>
      <c r="Z3344" s="48"/>
      <c r="AA3344" s="48"/>
      <c r="AB3344" s="48"/>
      <c r="AC3344" s="48"/>
    </row>
    <row r="3345" spans="1:29">
      <c r="A3345" s="48"/>
      <c r="B3345" s="48"/>
      <c r="C3345" s="48"/>
      <c r="D3345" s="48"/>
      <c r="E3345" s="48"/>
      <c r="F3345" s="48"/>
      <c r="G3345" s="48"/>
      <c r="H3345" s="48"/>
      <c r="I3345" s="48"/>
      <c r="J3345" s="48"/>
      <c r="K3345" s="48"/>
      <c r="L3345" s="48"/>
      <c r="M3345" s="48"/>
      <c r="N3345" s="48"/>
      <c r="O3345" s="48"/>
      <c r="P3345" s="48"/>
      <c r="Q3345" s="48"/>
      <c r="R3345" s="48"/>
      <c r="S3345" s="48"/>
      <c r="T3345" s="48"/>
      <c r="U3345" s="48"/>
      <c r="V3345" s="48"/>
      <c r="W3345" s="48"/>
      <c r="X3345" s="48"/>
      <c r="Y3345" s="48"/>
      <c r="Z3345" s="48"/>
      <c r="AA3345" s="48"/>
      <c r="AB3345" s="48"/>
      <c r="AC3345" s="48"/>
    </row>
    <row r="3346" spans="1:29">
      <c r="A3346" s="48"/>
      <c r="B3346" s="48"/>
      <c r="C3346" s="48"/>
      <c r="D3346" s="48"/>
      <c r="E3346" s="48"/>
      <c r="F3346" s="48"/>
      <c r="G3346" s="48"/>
      <c r="H3346" s="48"/>
      <c r="I3346" s="48"/>
      <c r="J3346" s="48"/>
      <c r="K3346" s="48"/>
      <c r="L3346" s="48"/>
      <c r="M3346" s="48"/>
      <c r="N3346" s="48"/>
      <c r="O3346" s="48"/>
      <c r="P3346" s="48"/>
      <c r="Q3346" s="48"/>
      <c r="R3346" s="48"/>
      <c r="S3346" s="48"/>
      <c r="T3346" s="48"/>
      <c r="U3346" s="48"/>
      <c r="V3346" s="48"/>
      <c r="W3346" s="48"/>
      <c r="X3346" s="48"/>
      <c r="Y3346" s="48"/>
      <c r="Z3346" s="48"/>
      <c r="AA3346" s="48"/>
      <c r="AB3346" s="48"/>
      <c r="AC3346" s="48"/>
    </row>
    <row r="3347" spans="1:29">
      <c r="A3347" s="48"/>
      <c r="B3347" s="48"/>
      <c r="C3347" s="48"/>
      <c r="D3347" s="48"/>
      <c r="E3347" s="48"/>
      <c r="F3347" s="48"/>
      <c r="G3347" s="48"/>
      <c r="H3347" s="48"/>
      <c r="I3347" s="48"/>
      <c r="J3347" s="48"/>
      <c r="K3347" s="48"/>
      <c r="L3347" s="48"/>
      <c r="M3347" s="48"/>
      <c r="N3347" s="48"/>
      <c r="O3347" s="48"/>
      <c r="P3347" s="48"/>
      <c r="Q3347" s="48"/>
      <c r="R3347" s="48"/>
      <c r="S3347" s="48"/>
      <c r="T3347" s="48"/>
      <c r="U3347" s="48"/>
      <c r="V3347" s="48"/>
      <c r="W3347" s="48"/>
      <c r="X3347" s="48"/>
      <c r="Y3347" s="48"/>
      <c r="Z3347" s="48"/>
      <c r="AA3347" s="48"/>
      <c r="AB3347" s="48"/>
      <c r="AC3347" s="48"/>
    </row>
    <row r="3348" spans="1:29">
      <c r="A3348" s="48"/>
      <c r="B3348" s="48"/>
      <c r="C3348" s="48"/>
      <c r="D3348" s="48"/>
      <c r="E3348" s="48"/>
      <c r="F3348" s="48"/>
      <c r="G3348" s="48"/>
      <c r="H3348" s="48"/>
      <c r="I3348" s="48"/>
      <c r="J3348" s="48"/>
      <c r="K3348" s="48"/>
      <c r="L3348" s="48"/>
      <c r="M3348" s="48"/>
      <c r="N3348" s="48"/>
      <c r="O3348" s="48"/>
      <c r="P3348" s="48"/>
      <c r="Q3348" s="48"/>
      <c r="R3348" s="48"/>
      <c r="S3348" s="48"/>
      <c r="T3348" s="48"/>
      <c r="U3348" s="48"/>
      <c r="V3348" s="48"/>
      <c r="W3348" s="48"/>
      <c r="X3348" s="48"/>
      <c r="Y3348" s="48"/>
      <c r="Z3348" s="48"/>
      <c r="AA3348" s="48"/>
      <c r="AB3348" s="48"/>
      <c r="AC3348" s="48"/>
    </row>
    <row r="3349" spans="1:29">
      <c r="A3349" s="48"/>
      <c r="B3349" s="48"/>
      <c r="C3349" s="48"/>
      <c r="D3349" s="48"/>
      <c r="E3349" s="48"/>
      <c r="F3349" s="48"/>
      <c r="G3349" s="48"/>
      <c r="H3349" s="48"/>
      <c r="I3349" s="48"/>
      <c r="J3349" s="48"/>
      <c r="K3349" s="48"/>
      <c r="L3349" s="48"/>
      <c r="M3349" s="48"/>
      <c r="N3349" s="48"/>
      <c r="O3349" s="48"/>
      <c r="P3349" s="48"/>
      <c r="Q3349" s="48"/>
      <c r="R3349" s="48"/>
      <c r="S3349" s="48"/>
      <c r="T3349" s="48"/>
      <c r="U3349" s="48"/>
      <c r="V3349" s="48"/>
      <c r="W3349" s="48"/>
      <c r="X3349" s="48"/>
      <c r="Y3349" s="48"/>
      <c r="Z3349" s="48"/>
      <c r="AA3349" s="48"/>
      <c r="AB3349" s="48"/>
      <c r="AC3349" s="48"/>
    </row>
    <row r="3350" spans="1:29">
      <c r="A3350" s="48"/>
      <c r="B3350" s="48"/>
      <c r="C3350" s="48"/>
      <c r="D3350" s="48"/>
      <c r="E3350" s="48"/>
      <c r="F3350" s="48"/>
      <c r="G3350" s="48"/>
      <c r="H3350" s="48"/>
      <c r="I3350" s="48"/>
      <c r="J3350" s="48"/>
      <c r="K3350" s="48"/>
      <c r="L3350" s="48"/>
      <c r="M3350" s="48"/>
      <c r="N3350" s="48"/>
      <c r="O3350" s="48"/>
      <c r="P3350" s="48"/>
      <c r="Q3350" s="48"/>
      <c r="R3350" s="48"/>
      <c r="S3350" s="48"/>
      <c r="T3350" s="48"/>
      <c r="U3350" s="48"/>
      <c r="V3350" s="48"/>
      <c r="W3350" s="48"/>
      <c r="X3350" s="48"/>
      <c r="Y3350" s="48"/>
      <c r="Z3350" s="48"/>
      <c r="AA3350" s="48"/>
      <c r="AB3350" s="48"/>
      <c r="AC3350" s="48"/>
    </row>
    <row r="3351" spans="1:29">
      <c r="A3351" s="48"/>
      <c r="B3351" s="48"/>
      <c r="C3351" s="48"/>
      <c r="D3351" s="48"/>
      <c r="E3351" s="48"/>
      <c r="F3351" s="48"/>
      <c r="G3351" s="48"/>
      <c r="H3351" s="48"/>
      <c r="I3351" s="48"/>
      <c r="J3351" s="48"/>
      <c r="K3351" s="48"/>
      <c r="L3351" s="48"/>
      <c r="M3351" s="48"/>
      <c r="N3351" s="48"/>
      <c r="O3351" s="48"/>
      <c r="P3351" s="48"/>
      <c r="Q3351" s="48"/>
      <c r="R3351" s="48"/>
      <c r="S3351" s="48"/>
      <c r="T3351" s="48"/>
      <c r="U3351" s="48"/>
      <c r="V3351" s="48"/>
      <c r="W3351" s="48"/>
      <c r="X3351" s="48"/>
      <c r="Y3351" s="48"/>
      <c r="Z3351" s="48"/>
      <c r="AA3351" s="48"/>
      <c r="AB3351" s="48"/>
      <c r="AC3351" s="48"/>
    </row>
    <row r="3352" spans="1:29">
      <c r="A3352" s="48"/>
      <c r="B3352" s="48"/>
      <c r="C3352" s="48"/>
      <c r="D3352" s="48"/>
      <c r="E3352" s="48"/>
      <c r="F3352" s="48"/>
      <c r="G3352" s="48"/>
      <c r="H3352" s="48"/>
      <c r="I3352" s="48"/>
      <c r="J3352" s="48"/>
      <c r="K3352" s="48"/>
      <c r="L3352" s="48"/>
      <c r="M3352" s="48"/>
      <c r="N3352" s="48"/>
      <c r="O3352" s="48"/>
      <c r="P3352" s="48"/>
      <c r="Q3352" s="48"/>
      <c r="R3352" s="48"/>
      <c r="S3352" s="48"/>
      <c r="T3352" s="48"/>
      <c r="U3352" s="48"/>
      <c r="V3352" s="48"/>
      <c r="W3352" s="48"/>
      <c r="X3352" s="48"/>
      <c r="Y3352" s="48"/>
      <c r="Z3352" s="48"/>
      <c r="AA3352" s="48"/>
      <c r="AB3352" s="48"/>
      <c r="AC3352" s="48"/>
    </row>
    <row r="3353" spans="1:29">
      <c r="A3353" s="48"/>
      <c r="B3353" s="48"/>
      <c r="C3353" s="48"/>
      <c r="D3353" s="48"/>
      <c r="E3353" s="48"/>
      <c r="F3353" s="48"/>
      <c r="G3353" s="48"/>
      <c r="H3353" s="48"/>
      <c r="I3353" s="48"/>
      <c r="J3353" s="48"/>
      <c r="K3353" s="48"/>
      <c r="L3353" s="48"/>
      <c r="M3353" s="48"/>
      <c r="N3353" s="48"/>
      <c r="O3353" s="48"/>
      <c r="P3353" s="48"/>
      <c r="Q3353" s="48"/>
      <c r="R3353" s="48"/>
      <c r="S3353" s="48"/>
      <c r="T3353" s="48"/>
      <c r="U3353" s="48"/>
      <c r="V3353" s="48"/>
      <c r="W3353" s="48"/>
      <c r="X3353" s="48"/>
      <c r="Y3353" s="48"/>
      <c r="Z3353" s="48"/>
      <c r="AA3353" s="48"/>
      <c r="AB3353" s="48"/>
      <c r="AC3353" s="48"/>
    </row>
    <row r="3354" spans="1:29">
      <c r="A3354" s="48"/>
      <c r="B3354" s="48"/>
      <c r="C3354" s="48"/>
      <c r="D3354" s="48"/>
      <c r="E3354" s="48"/>
      <c r="F3354" s="48"/>
      <c r="G3354" s="48"/>
      <c r="H3354" s="48"/>
      <c r="I3354" s="48"/>
      <c r="J3354" s="48"/>
      <c r="K3354" s="48"/>
      <c r="L3354" s="48"/>
      <c r="M3354" s="48"/>
      <c r="N3354" s="48"/>
      <c r="O3354" s="48"/>
      <c r="P3354" s="48"/>
      <c r="Q3354" s="48"/>
      <c r="R3354" s="48"/>
      <c r="S3354" s="48"/>
      <c r="T3354" s="48"/>
      <c r="U3354" s="48"/>
      <c r="V3354" s="48"/>
      <c r="W3354" s="48"/>
      <c r="X3354" s="48"/>
      <c r="Y3354" s="48"/>
      <c r="Z3354" s="48"/>
      <c r="AA3354" s="48"/>
      <c r="AB3354" s="48"/>
      <c r="AC3354" s="48"/>
    </row>
    <row r="3355" spans="1:29">
      <c r="A3355" s="48"/>
      <c r="B3355" s="48"/>
      <c r="C3355" s="48"/>
      <c r="D3355" s="48"/>
      <c r="E3355" s="48"/>
      <c r="F3355" s="48"/>
      <c r="G3355" s="48"/>
      <c r="H3355" s="48"/>
      <c r="I3355" s="48"/>
      <c r="J3355" s="48"/>
      <c r="K3355" s="48"/>
      <c r="L3355" s="48"/>
      <c r="M3355" s="48"/>
      <c r="N3355" s="48"/>
      <c r="O3355" s="48"/>
      <c r="P3355" s="48"/>
      <c r="Q3355" s="48"/>
      <c r="R3355" s="48"/>
      <c r="S3355" s="48"/>
      <c r="T3355" s="48"/>
      <c r="U3355" s="48"/>
      <c r="V3355" s="48"/>
      <c r="W3355" s="48"/>
      <c r="X3355" s="48"/>
      <c r="Y3355" s="48"/>
      <c r="Z3355" s="48"/>
      <c r="AA3355" s="48"/>
      <c r="AB3355" s="48"/>
      <c r="AC3355" s="48"/>
    </row>
    <row r="3356" spans="1:29">
      <c r="A3356" s="48"/>
      <c r="B3356" s="48"/>
      <c r="C3356" s="48"/>
      <c r="D3356" s="48"/>
      <c r="E3356" s="48"/>
      <c r="F3356" s="48"/>
      <c r="G3356" s="48"/>
      <c r="H3356" s="48"/>
      <c r="I3356" s="48"/>
      <c r="J3356" s="48"/>
      <c r="K3356" s="48"/>
      <c r="L3356" s="48"/>
      <c r="M3356" s="48"/>
      <c r="N3356" s="48"/>
      <c r="O3356" s="48"/>
      <c r="P3356" s="48"/>
      <c r="Q3356" s="48"/>
      <c r="R3356" s="48"/>
      <c r="S3356" s="48"/>
      <c r="T3356" s="48"/>
      <c r="U3356" s="48"/>
      <c r="V3356" s="48"/>
      <c r="W3356" s="48"/>
      <c r="X3356" s="48"/>
      <c r="Y3356" s="48"/>
      <c r="Z3356" s="48"/>
      <c r="AA3356" s="48"/>
      <c r="AB3356" s="48"/>
      <c r="AC3356" s="48"/>
    </row>
    <row r="3357" spans="1:29">
      <c r="A3357" s="48"/>
      <c r="B3357" s="48"/>
      <c r="C3357" s="48"/>
      <c r="D3357" s="48"/>
      <c r="E3357" s="48"/>
      <c r="F3357" s="48"/>
      <c r="G3357" s="48"/>
      <c r="H3357" s="48"/>
      <c r="I3357" s="48"/>
      <c r="J3357" s="48"/>
      <c r="K3357" s="48"/>
      <c r="L3357" s="48"/>
      <c r="M3357" s="48"/>
      <c r="N3357" s="48"/>
      <c r="O3357" s="48"/>
      <c r="P3357" s="48"/>
      <c r="Q3357" s="48"/>
      <c r="R3357" s="48"/>
      <c r="S3357" s="48"/>
      <c r="T3357" s="48"/>
      <c r="U3357" s="48"/>
      <c r="V3357" s="48"/>
      <c r="W3357" s="48"/>
      <c r="X3357" s="48"/>
      <c r="Y3357" s="48"/>
      <c r="Z3357" s="48"/>
      <c r="AA3357" s="48"/>
      <c r="AB3357" s="48"/>
      <c r="AC3357" s="48"/>
    </row>
    <row r="3358" spans="1:29">
      <c r="A3358" s="48"/>
      <c r="B3358" s="48"/>
      <c r="C3358" s="48"/>
      <c r="D3358" s="48"/>
      <c r="E3358" s="48"/>
      <c r="F3358" s="48"/>
      <c r="G3358" s="48"/>
      <c r="H3358" s="48"/>
      <c r="I3358" s="48"/>
      <c r="J3358" s="48"/>
      <c r="K3358" s="48"/>
      <c r="L3358" s="48"/>
      <c r="M3358" s="48"/>
      <c r="N3358" s="48"/>
      <c r="O3358" s="48"/>
      <c r="P3358" s="48"/>
      <c r="Q3358" s="48"/>
      <c r="R3358" s="48"/>
      <c r="S3358" s="48"/>
      <c r="T3358" s="48"/>
      <c r="U3358" s="48"/>
      <c r="V3358" s="48"/>
      <c r="W3358" s="48"/>
      <c r="X3358" s="48"/>
      <c r="Y3358" s="48"/>
      <c r="Z3358" s="48"/>
      <c r="AA3358" s="48"/>
      <c r="AB3358" s="48"/>
      <c r="AC3358" s="48"/>
    </row>
    <row r="3359" spans="1:29">
      <c r="A3359" s="48"/>
      <c r="B3359" s="48"/>
      <c r="C3359" s="48"/>
      <c r="D3359" s="48"/>
      <c r="E3359" s="48"/>
      <c r="F3359" s="48"/>
      <c r="G3359" s="48"/>
      <c r="H3359" s="48"/>
      <c r="I3359" s="48"/>
      <c r="J3359" s="48"/>
      <c r="K3359" s="48"/>
      <c r="L3359" s="48"/>
      <c r="M3359" s="48"/>
      <c r="N3359" s="48"/>
      <c r="O3359" s="48"/>
      <c r="P3359" s="48"/>
      <c r="Q3359" s="48"/>
      <c r="R3359" s="48"/>
      <c r="S3359" s="48"/>
      <c r="T3359" s="48"/>
      <c r="U3359" s="48"/>
      <c r="V3359" s="48"/>
      <c r="W3359" s="48"/>
      <c r="X3359" s="48"/>
      <c r="Y3359" s="48"/>
      <c r="Z3359" s="48"/>
      <c r="AA3359" s="48"/>
      <c r="AB3359" s="48"/>
      <c r="AC3359" s="48"/>
    </row>
    <row r="3360" spans="1:29">
      <c r="A3360" s="48"/>
      <c r="B3360" s="48"/>
      <c r="C3360" s="48"/>
      <c r="D3360" s="48"/>
      <c r="E3360" s="48"/>
      <c r="F3360" s="48"/>
      <c r="G3360" s="48"/>
      <c r="H3360" s="48"/>
      <c r="I3360" s="48"/>
      <c r="J3360" s="48"/>
      <c r="K3360" s="48"/>
      <c r="L3360" s="48"/>
      <c r="M3360" s="48"/>
      <c r="N3360" s="48"/>
      <c r="O3360" s="48"/>
      <c r="P3360" s="48"/>
      <c r="Q3360" s="48"/>
      <c r="R3360" s="48"/>
      <c r="S3360" s="48"/>
      <c r="T3360" s="48"/>
      <c r="U3360" s="48"/>
      <c r="V3360" s="48"/>
      <c r="W3360" s="48"/>
      <c r="X3360" s="48"/>
      <c r="Y3360" s="48"/>
      <c r="Z3360" s="48"/>
      <c r="AA3360" s="48"/>
      <c r="AB3360" s="48"/>
      <c r="AC3360" s="48"/>
    </row>
    <row r="3361" spans="1:29">
      <c r="A3361" s="48"/>
      <c r="B3361" s="48"/>
      <c r="C3361" s="48"/>
      <c r="D3361" s="48"/>
      <c r="E3361" s="48"/>
      <c r="F3361" s="48"/>
      <c r="G3361" s="48"/>
      <c r="H3361" s="48"/>
      <c r="I3361" s="48"/>
      <c r="J3361" s="48"/>
      <c r="K3361" s="48"/>
      <c r="L3361" s="48"/>
      <c r="M3361" s="48"/>
      <c r="N3361" s="48"/>
      <c r="O3361" s="48"/>
      <c r="P3361" s="48"/>
      <c r="Q3361" s="48"/>
      <c r="R3361" s="48"/>
      <c r="S3361" s="48"/>
      <c r="T3361" s="48"/>
      <c r="U3361" s="48"/>
      <c r="V3361" s="48"/>
      <c r="W3361" s="48"/>
      <c r="X3361" s="48"/>
      <c r="Y3361" s="48"/>
      <c r="Z3361" s="48"/>
      <c r="AA3361" s="48"/>
      <c r="AB3361" s="48"/>
      <c r="AC3361" s="48"/>
    </row>
    <row r="3362" spans="1:29">
      <c r="A3362" s="48"/>
      <c r="B3362" s="48"/>
      <c r="C3362" s="48"/>
      <c r="D3362" s="48"/>
      <c r="E3362" s="48"/>
      <c r="F3362" s="48"/>
      <c r="G3362" s="48"/>
      <c r="H3362" s="48"/>
      <c r="I3362" s="48"/>
      <c r="J3362" s="48"/>
      <c r="K3362" s="48"/>
      <c r="L3362" s="48"/>
      <c r="M3362" s="48"/>
      <c r="N3362" s="48"/>
      <c r="O3362" s="48"/>
      <c r="P3362" s="48"/>
      <c r="Q3362" s="48"/>
      <c r="R3362" s="48"/>
      <c r="S3362" s="48"/>
      <c r="T3362" s="48"/>
      <c r="U3362" s="48"/>
      <c r="V3362" s="48"/>
      <c r="W3362" s="48"/>
      <c r="X3362" s="48"/>
      <c r="Y3362" s="48"/>
      <c r="Z3362" s="48"/>
      <c r="AA3362" s="48"/>
      <c r="AB3362" s="48"/>
      <c r="AC3362" s="48"/>
    </row>
    <row r="3363" spans="1:29">
      <c r="A3363" s="48"/>
      <c r="B3363" s="48"/>
      <c r="C3363" s="48"/>
      <c r="D3363" s="48"/>
      <c r="E3363" s="48"/>
      <c r="F3363" s="48"/>
      <c r="G3363" s="48"/>
      <c r="H3363" s="48"/>
      <c r="I3363" s="48"/>
      <c r="J3363" s="48"/>
      <c r="K3363" s="48"/>
      <c r="L3363" s="48"/>
      <c r="M3363" s="48"/>
      <c r="N3363" s="48"/>
      <c r="O3363" s="48"/>
      <c r="P3363" s="48"/>
      <c r="Q3363" s="48"/>
      <c r="R3363" s="48"/>
      <c r="S3363" s="48"/>
      <c r="T3363" s="48"/>
      <c r="U3363" s="48"/>
      <c r="V3363" s="48"/>
      <c r="W3363" s="48"/>
      <c r="X3363" s="48"/>
      <c r="Y3363" s="48"/>
      <c r="Z3363" s="48"/>
      <c r="AA3363" s="48"/>
      <c r="AB3363" s="48"/>
      <c r="AC3363" s="48"/>
    </row>
    <row r="3364" spans="1:29">
      <c r="A3364" s="48"/>
      <c r="B3364" s="48"/>
      <c r="C3364" s="48"/>
      <c r="D3364" s="48"/>
      <c r="E3364" s="48"/>
      <c r="F3364" s="48"/>
      <c r="G3364" s="48"/>
      <c r="H3364" s="48"/>
      <c r="I3364" s="48"/>
      <c r="J3364" s="48"/>
      <c r="K3364" s="48"/>
      <c r="L3364" s="48"/>
      <c r="M3364" s="48"/>
      <c r="N3364" s="48"/>
      <c r="O3364" s="48"/>
      <c r="P3364" s="48"/>
      <c r="Q3364" s="48"/>
      <c r="R3364" s="48"/>
      <c r="S3364" s="48"/>
      <c r="T3364" s="48"/>
      <c r="U3364" s="48"/>
      <c r="V3364" s="48"/>
      <c r="W3364" s="48"/>
      <c r="X3364" s="48"/>
      <c r="Y3364" s="48"/>
      <c r="Z3364" s="48"/>
      <c r="AA3364" s="48"/>
      <c r="AB3364" s="48"/>
      <c r="AC3364" s="48"/>
    </row>
    <row r="3365" spans="1:29">
      <c r="A3365" s="48"/>
      <c r="B3365" s="48"/>
      <c r="C3365" s="48"/>
      <c r="D3365" s="48"/>
      <c r="E3365" s="48"/>
      <c r="F3365" s="48"/>
      <c r="G3365" s="48"/>
      <c r="H3365" s="48"/>
      <c r="I3365" s="48"/>
      <c r="J3365" s="48"/>
      <c r="K3365" s="48"/>
      <c r="L3365" s="48"/>
      <c r="M3365" s="48"/>
      <c r="N3365" s="48"/>
      <c r="O3365" s="48"/>
      <c r="P3365" s="48"/>
      <c r="Q3365" s="48"/>
      <c r="R3365" s="48"/>
      <c r="S3365" s="48"/>
      <c r="T3365" s="48"/>
      <c r="U3365" s="48"/>
      <c r="V3365" s="48"/>
      <c r="W3365" s="48"/>
      <c r="X3365" s="48"/>
      <c r="Y3365" s="48"/>
      <c r="Z3365" s="48"/>
      <c r="AA3365" s="48"/>
      <c r="AB3365" s="48"/>
      <c r="AC3365" s="48"/>
    </row>
    <row r="3366" spans="1:29">
      <c r="A3366" s="48"/>
      <c r="B3366" s="48"/>
      <c r="C3366" s="48"/>
      <c r="D3366" s="48"/>
      <c r="E3366" s="48"/>
      <c r="F3366" s="48"/>
      <c r="G3366" s="48"/>
      <c r="H3366" s="48"/>
      <c r="I3366" s="48"/>
      <c r="J3366" s="48"/>
      <c r="K3366" s="48"/>
      <c r="L3366" s="48"/>
      <c r="M3366" s="48"/>
      <c r="N3366" s="48"/>
      <c r="O3366" s="48"/>
      <c r="P3366" s="48"/>
      <c r="Q3366" s="48"/>
      <c r="R3366" s="48"/>
      <c r="S3366" s="48"/>
      <c r="T3366" s="48"/>
      <c r="U3366" s="48"/>
      <c r="V3366" s="48"/>
      <c r="W3366" s="48"/>
      <c r="X3366" s="48"/>
      <c r="Y3366" s="48"/>
      <c r="Z3366" s="48"/>
      <c r="AA3366" s="48"/>
      <c r="AB3366" s="48"/>
      <c r="AC3366" s="48"/>
    </row>
    <row r="3367" spans="1:29">
      <c r="A3367" s="48"/>
      <c r="B3367" s="48"/>
      <c r="C3367" s="48"/>
      <c r="D3367" s="48"/>
      <c r="E3367" s="48"/>
      <c r="F3367" s="48"/>
      <c r="G3367" s="48"/>
      <c r="H3367" s="48"/>
      <c r="I3367" s="48"/>
      <c r="J3367" s="48"/>
      <c r="K3367" s="48"/>
      <c r="L3367" s="48"/>
      <c r="M3367" s="48"/>
      <c r="N3367" s="48"/>
      <c r="O3367" s="48"/>
      <c r="P3367" s="48"/>
      <c r="Q3367" s="48"/>
      <c r="R3367" s="48"/>
      <c r="S3367" s="48"/>
      <c r="T3367" s="48"/>
      <c r="U3367" s="48"/>
      <c r="V3367" s="48"/>
      <c r="W3367" s="48"/>
      <c r="X3367" s="48"/>
      <c r="Y3367" s="48"/>
      <c r="Z3367" s="48"/>
      <c r="AA3367" s="48"/>
      <c r="AB3367" s="48"/>
      <c r="AC3367" s="48"/>
    </row>
    <row r="3368" spans="1:29">
      <c r="A3368" s="48"/>
      <c r="B3368" s="48"/>
      <c r="C3368" s="48"/>
      <c r="D3368" s="48"/>
      <c r="E3368" s="48"/>
      <c r="F3368" s="48"/>
      <c r="G3368" s="48"/>
      <c r="H3368" s="48"/>
      <c r="I3368" s="48"/>
      <c r="J3368" s="48"/>
      <c r="K3368" s="48"/>
      <c r="L3368" s="48"/>
      <c r="M3368" s="48"/>
      <c r="N3368" s="48"/>
      <c r="O3368" s="48"/>
      <c r="P3368" s="48"/>
      <c r="Q3368" s="48"/>
      <c r="R3368" s="48"/>
      <c r="S3368" s="48"/>
      <c r="T3368" s="48"/>
      <c r="U3368" s="48"/>
      <c r="V3368" s="48"/>
      <c r="W3368" s="48"/>
      <c r="X3368" s="48"/>
      <c r="Y3368" s="48"/>
      <c r="Z3368" s="48"/>
      <c r="AA3368" s="48"/>
      <c r="AB3368" s="48"/>
      <c r="AC3368" s="48"/>
    </row>
    <row r="3369" spans="1:29">
      <c r="A3369" s="48"/>
      <c r="B3369" s="48"/>
      <c r="C3369" s="48"/>
      <c r="D3369" s="48"/>
      <c r="E3369" s="48"/>
      <c r="F3369" s="48"/>
      <c r="G3369" s="48"/>
      <c r="H3369" s="48"/>
      <c r="I3369" s="48"/>
      <c r="J3369" s="48"/>
      <c r="K3369" s="48"/>
      <c r="L3369" s="48"/>
      <c r="M3369" s="48"/>
      <c r="N3369" s="48"/>
      <c r="O3369" s="48"/>
      <c r="P3369" s="48"/>
      <c r="Q3369" s="48"/>
      <c r="R3369" s="48"/>
      <c r="S3369" s="48"/>
      <c r="T3369" s="48"/>
      <c r="U3369" s="48"/>
      <c r="V3369" s="48"/>
      <c r="W3369" s="48"/>
      <c r="X3369" s="48"/>
      <c r="Y3369" s="48"/>
      <c r="Z3369" s="48"/>
      <c r="AA3369" s="48"/>
      <c r="AB3369" s="48"/>
      <c r="AC3369" s="48"/>
    </row>
    <row r="3370" spans="1:29">
      <c r="A3370" s="48"/>
      <c r="B3370" s="48"/>
      <c r="C3370" s="48"/>
      <c r="D3370" s="48"/>
      <c r="E3370" s="48"/>
      <c r="F3370" s="48"/>
      <c r="G3370" s="48"/>
      <c r="H3370" s="48"/>
      <c r="I3370" s="48"/>
      <c r="J3370" s="48"/>
      <c r="K3370" s="48"/>
      <c r="L3370" s="48"/>
      <c r="M3370" s="48"/>
      <c r="N3370" s="48"/>
      <c r="O3370" s="48"/>
      <c r="P3370" s="48"/>
      <c r="Q3370" s="48"/>
      <c r="R3370" s="48"/>
      <c r="S3370" s="48"/>
      <c r="T3370" s="48"/>
      <c r="U3370" s="48"/>
      <c r="V3370" s="48"/>
      <c r="W3370" s="48"/>
      <c r="X3370" s="48"/>
      <c r="Y3370" s="48"/>
      <c r="Z3370" s="48"/>
      <c r="AA3370" s="48"/>
      <c r="AB3370" s="48"/>
      <c r="AC3370" s="48"/>
    </row>
    <row r="3371" spans="1:29">
      <c r="A3371" s="48"/>
      <c r="B3371" s="48"/>
      <c r="C3371" s="48"/>
      <c r="D3371" s="48"/>
      <c r="E3371" s="48"/>
      <c r="F3371" s="48"/>
      <c r="G3371" s="48"/>
      <c r="H3371" s="48"/>
      <c r="I3371" s="48"/>
      <c r="J3371" s="48"/>
      <c r="K3371" s="48"/>
      <c r="L3371" s="48"/>
      <c r="M3371" s="48"/>
      <c r="N3371" s="48"/>
      <c r="O3371" s="48"/>
      <c r="P3371" s="48"/>
      <c r="Q3371" s="48"/>
      <c r="R3371" s="48"/>
      <c r="S3371" s="48"/>
      <c r="T3371" s="48"/>
      <c r="U3371" s="48"/>
      <c r="V3371" s="48"/>
      <c r="W3371" s="48"/>
      <c r="X3371" s="48"/>
      <c r="Y3371" s="48"/>
      <c r="Z3371" s="48"/>
      <c r="AA3371" s="48"/>
      <c r="AB3371" s="48"/>
      <c r="AC3371" s="48"/>
    </row>
    <row r="3372" spans="1:29">
      <c r="A3372" s="48"/>
      <c r="B3372" s="48"/>
      <c r="C3372" s="48"/>
      <c r="D3372" s="48"/>
      <c r="E3372" s="48"/>
      <c r="F3372" s="48"/>
      <c r="G3372" s="48"/>
      <c r="H3372" s="48"/>
      <c r="I3372" s="48"/>
      <c r="J3372" s="48"/>
      <c r="K3372" s="48"/>
      <c r="L3372" s="48"/>
      <c r="M3372" s="48"/>
      <c r="N3372" s="48"/>
      <c r="O3372" s="48"/>
      <c r="P3372" s="48"/>
      <c r="Q3372" s="48"/>
      <c r="R3372" s="48"/>
      <c r="S3372" s="48"/>
      <c r="T3372" s="48"/>
      <c r="U3372" s="48"/>
      <c r="V3372" s="48"/>
      <c r="W3372" s="48"/>
      <c r="X3372" s="48"/>
      <c r="Y3372" s="48"/>
      <c r="Z3372" s="48"/>
      <c r="AA3372" s="48"/>
      <c r="AB3372" s="48"/>
      <c r="AC3372" s="48"/>
    </row>
    <row r="3373" spans="1:29">
      <c r="A3373" s="48"/>
      <c r="B3373" s="48"/>
      <c r="C3373" s="48"/>
      <c r="D3373" s="48"/>
      <c r="E3373" s="48"/>
      <c r="F3373" s="48"/>
      <c r="G3373" s="48"/>
      <c r="H3373" s="48"/>
      <c r="I3373" s="48"/>
      <c r="J3373" s="48"/>
      <c r="K3373" s="48"/>
      <c r="L3373" s="48"/>
      <c r="M3373" s="48"/>
      <c r="N3373" s="48"/>
      <c r="O3373" s="48"/>
      <c r="P3373" s="48"/>
      <c r="Q3373" s="48"/>
      <c r="R3373" s="48"/>
      <c r="S3373" s="48"/>
      <c r="T3373" s="48"/>
      <c r="U3373" s="48"/>
      <c r="V3373" s="48"/>
      <c r="W3373" s="48"/>
      <c r="X3373" s="48"/>
      <c r="Y3373" s="48"/>
      <c r="Z3373" s="48"/>
      <c r="AA3373" s="48"/>
      <c r="AB3373" s="48"/>
      <c r="AC3373" s="48"/>
    </row>
    <row r="3374" spans="1:29">
      <c r="A3374" s="48"/>
      <c r="B3374" s="48"/>
      <c r="C3374" s="48"/>
      <c r="D3374" s="48"/>
      <c r="E3374" s="48"/>
      <c r="F3374" s="48"/>
      <c r="G3374" s="48"/>
      <c r="H3374" s="48"/>
      <c r="I3374" s="48"/>
      <c r="J3374" s="48"/>
      <c r="K3374" s="48"/>
      <c r="L3374" s="48"/>
      <c r="M3374" s="48"/>
      <c r="N3374" s="48"/>
      <c r="O3374" s="48"/>
      <c r="P3374" s="48"/>
      <c r="Q3374" s="48"/>
      <c r="R3374" s="48"/>
      <c r="S3374" s="48"/>
      <c r="T3374" s="48"/>
      <c r="U3374" s="48"/>
      <c r="V3374" s="48"/>
      <c r="W3374" s="48"/>
      <c r="X3374" s="48"/>
      <c r="Y3374" s="48"/>
      <c r="Z3374" s="48"/>
      <c r="AA3374" s="48"/>
      <c r="AB3374" s="48"/>
      <c r="AC3374" s="48"/>
    </row>
    <row r="3375" spans="1:29">
      <c r="A3375" s="48"/>
      <c r="B3375" s="48"/>
      <c r="C3375" s="48"/>
      <c r="D3375" s="48"/>
      <c r="E3375" s="48"/>
      <c r="F3375" s="48"/>
      <c r="G3375" s="48"/>
      <c r="H3375" s="48"/>
      <c r="I3375" s="48"/>
      <c r="J3375" s="48"/>
      <c r="K3375" s="48"/>
      <c r="L3375" s="48"/>
      <c r="M3375" s="48"/>
      <c r="N3375" s="48"/>
      <c r="O3375" s="48"/>
      <c r="P3375" s="48"/>
      <c r="Q3375" s="48"/>
      <c r="R3375" s="48"/>
      <c r="S3375" s="48"/>
      <c r="T3375" s="48"/>
      <c r="U3375" s="48"/>
      <c r="V3375" s="48"/>
      <c r="W3375" s="48"/>
      <c r="X3375" s="48"/>
      <c r="Y3375" s="48"/>
      <c r="Z3375" s="48"/>
      <c r="AA3375" s="48"/>
      <c r="AB3375" s="48"/>
      <c r="AC3375" s="48"/>
    </row>
    <row r="3376" spans="1:29">
      <c r="A3376" s="48"/>
      <c r="B3376" s="48"/>
      <c r="C3376" s="48"/>
      <c r="D3376" s="48"/>
      <c r="E3376" s="48"/>
      <c r="F3376" s="48"/>
      <c r="G3376" s="48"/>
      <c r="H3376" s="48"/>
      <c r="I3376" s="48"/>
      <c r="J3376" s="48"/>
      <c r="K3376" s="48"/>
      <c r="L3376" s="48"/>
      <c r="M3376" s="48"/>
      <c r="N3376" s="48"/>
      <c r="O3376" s="48"/>
      <c r="P3376" s="48"/>
      <c r="Q3376" s="48"/>
      <c r="R3376" s="48"/>
      <c r="S3376" s="48"/>
      <c r="T3376" s="48"/>
      <c r="U3376" s="48"/>
      <c r="V3376" s="48"/>
      <c r="W3376" s="48"/>
      <c r="X3376" s="48"/>
      <c r="Y3376" s="48"/>
      <c r="Z3376" s="48"/>
      <c r="AA3376" s="48"/>
      <c r="AB3376" s="48"/>
      <c r="AC3376" s="48"/>
    </row>
    <row r="3377" spans="1:29">
      <c r="A3377" s="48"/>
      <c r="B3377" s="48"/>
      <c r="C3377" s="48"/>
      <c r="D3377" s="48"/>
      <c r="E3377" s="48"/>
      <c r="F3377" s="48"/>
      <c r="G3377" s="48"/>
      <c r="H3377" s="48"/>
      <c r="I3377" s="48"/>
      <c r="J3377" s="48"/>
      <c r="K3377" s="48"/>
      <c r="L3377" s="48"/>
      <c r="M3377" s="48"/>
      <c r="N3377" s="48"/>
      <c r="O3377" s="48"/>
      <c r="P3377" s="48"/>
      <c r="Q3377" s="48"/>
      <c r="R3377" s="48"/>
      <c r="S3377" s="48"/>
      <c r="T3377" s="48"/>
      <c r="U3377" s="48"/>
      <c r="V3377" s="48"/>
      <c r="W3377" s="48"/>
      <c r="X3377" s="48"/>
      <c r="Y3377" s="48"/>
      <c r="Z3377" s="48"/>
      <c r="AA3377" s="48"/>
      <c r="AB3377" s="48"/>
      <c r="AC3377" s="48"/>
    </row>
    <row r="3378" spans="1:29">
      <c r="A3378" s="48"/>
      <c r="B3378" s="48"/>
      <c r="C3378" s="48"/>
      <c r="D3378" s="48"/>
      <c r="E3378" s="48"/>
      <c r="F3378" s="48"/>
      <c r="G3378" s="48"/>
      <c r="H3378" s="48"/>
      <c r="I3378" s="48"/>
      <c r="J3378" s="48"/>
      <c r="K3378" s="48"/>
      <c r="L3378" s="48"/>
      <c r="M3378" s="48"/>
      <c r="N3378" s="48"/>
      <c r="O3378" s="48"/>
      <c r="P3378" s="48"/>
      <c r="Q3378" s="48"/>
      <c r="R3378" s="48"/>
      <c r="S3378" s="48"/>
      <c r="T3378" s="48"/>
      <c r="U3378" s="48"/>
      <c r="V3378" s="48"/>
      <c r="W3378" s="48"/>
      <c r="X3378" s="48"/>
      <c r="Y3378" s="48"/>
      <c r="Z3378" s="48"/>
      <c r="AA3378" s="48"/>
      <c r="AB3378" s="48"/>
      <c r="AC3378" s="48"/>
    </row>
    <row r="3379" spans="1:29">
      <c r="A3379" s="48"/>
      <c r="B3379" s="48"/>
      <c r="C3379" s="48"/>
      <c r="D3379" s="48"/>
      <c r="E3379" s="48"/>
      <c r="F3379" s="48"/>
      <c r="G3379" s="48"/>
      <c r="H3379" s="48"/>
      <c r="I3379" s="48"/>
      <c r="J3379" s="48"/>
      <c r="K3379" s="48"/>
      <c r="L3379" s="48"/>
      <c r="M3379" s="48"/>
      <c r="N3379" s="48"/>
      <c r="O3379" s="48"/>
      <c r="P3379" s="48"/>
      <c r="Q3379" s="48"/>
      <c r="R3379" s="48"/>
      <c r="S3379" s="48"/>
      <c r="T3379" s="48"/>
      <c r="U3379" s="48"/>
      <c r="V3379" s="48"/>
      <c r="W3379" s="48"/>
      <c r="X3379" s="48"/>
      <c r="Y3379" s="48"/>
      <c r="Z3379" s="48"/>
      <c r="AA3379" s="48"/>
      <c r="AB3379" s="48"/>
      <c r="AC3379" s="48"/>
    </row>
    <row r="3380" spans="1:29">
      <c r="A3380" s="48"/>
      <c r="B3380" s="48"/>
      <c r="C3380" s="48"/>
      <c r="D3380" s="48"/>
      <c r="E3380" s="48"/>
      <c r="F3380" s="48"/>
      <c r="G3380" s="48"/>
      <c r="H3380" s="48"/>
      <c r="I3380" s="48"/>
      <c r="J3380" s="48"/>
      <c r="K3380" s="48"/>
      <c r="L3380" s="48"/>
      <c r="M3380" s="48"/>
      <c r="N3380" s="48"/>
      <c r="O3380" s="48"/>
      <c r="P3380" s="48"/>
      <c r="Q3380" s="48"/>
      <c r="R3380" s="48"/>
      <c r="S3380" s="48"/>
      <c r="T3380" s="48"/>
      <c r="U3380" s="48"/>
      <c r="V3380" s="48"/>
      <c r="W3380" s="48"/>
      <c r="X3380" s="48"/>
      <c r="Y3380" s="48"/>
      <c r="Z3380" s="48"/>
      <c r="AA3380" s="48"/>
      <c r="AB3380" s="48"/>
      <c r="AC3380" s="48"/>
    </row>
    <row r="3381" spans="1:29">
      <c r="A3381" s="48"/>
      <c r="B3381" s="48"/>
      <c r="C3381" s="48"/>
      <c r="D3381" s="48"/>
      <c r="E3381" s="48"/>
      <c r="F3381" s="48"/>
      <c r="G3381" s="48"/>
      <c r="H3381" s="48"/>
      <c r="I3381" s="48"/>
      <c r="J3381" s="48"/>
      <c r="K3381" s="48"/>
      <c r="L3381" s="48"/>
      <c r="M3381" s="48"/>
      <c r="N3381" s="48"/>
      <c r="O3381" s="48"/>
      <c r="P3381" s="48"/>
      <c r="Q3381" s="48"/>
      <c r="R3381" s="48"/>
      <c r="S3381" s="48"/>
      <c r="T3381" s="48"/>
      <c r="U3381" s="48"/>
      <c r="V3381" s="48"/>
      <c r="W3381" s="48"/>
      <c r="X3381" s="48"/>
      <c r="Y3381" s="48"/>
      <c r="Z3381" s="48"/>
      <c r="AA3381" s="48"/>
      <c r="AB3381" s="48"/>
      <c r="AC3381" s="48"/>
    </row>
    <row r="3382" spans="1:29">
      <c r="A3382" s="48"/>
      <c r="B3382" s="48"/>
      <c r="C3382" s="48"/>
      <c r="D3382" s="48"/>
      <c r="E3382" s="48"/>
      <c r="F3382" s="48"/>
      <c r="G3382" s="48"/>
      <c r="H3382" s="48"/>
      <c r="I3382" s="48"/>
      <c r="J3382" s="48"/>
      <c r="K3382" s="48"/>
      <c r="L3382" s="48"/>
      <c r="M3382" s="48"/>
      <c r="N3382" s="48"/>
      <c r="O3382" s="48"/>
      <c r="P3382" s="48"/>
      <c r="Q3382" s="48"/>
      <c r="R3382" s="48"/>
      <c r="S3382" s="48"/>
      <c r="T3382" s="48"/>
      <c r="U3382" s="48"/>
      <c r="V3382" s="48"/>
      <c r="W3382" s="48"/>
      <c r="X3382" s="48"/>
      <c r="Y3382" s="48"/>
      <c r="Z3382" s="48"/>
      <c r="AA3382" s="48"/>
      <c r="AB3382" s="48"/>
      <c r="AC3382" s="48"/>
    </row>
    <row r="3383" spans="1:29">
      <c r="A3383" s="48"/>
      <c r="B3383" s="48"/>
      <c r="C3383" s="48"/>
      <c r="D3383" s="48"/>
      <c r="E3383" s="48"/>
      <c r="F3383" s="48"/>
      <c r="G3383" s="48"/>
      <c r="H3383" s="48"/>
      <c r="I3383" s="48"/>
      <c r="J3383" s="48"/>
      <c r="K3383" s="48"/>
      <c r="L3383" s="48"/>
      <c r="M3383" s="48"/>
      <c r="N3383" s="48"/>
      <c r="O3383" s="48"/>
      <c r="P3383" s="48"/>
      <c r="Q3383" s="48"/>
      <c r="R3383" s="48"/>
      <c r="S3383" s="48"/>
      <c r="T3383" s="48"/>
      <c r="U3383" s="48"/>
      <c r="V3383" s="48"/>
      <c r="W3383" s="48"/>
      <c r="X3383" s="48"/>
      <c r="Y3383" s="48"/>
      <c r="Z3383" s="48"/>
      <c r="AA3383" s="48"/>
      <c r="AB3383" s="48"/>
      <c r="AC3383" s="48"/>
    </row>
    <row r="3384" spans="1:29">
      <c r="A3384" s="48"/>
      <c r="B3384" s="48"/>
      <c r="C3384" s="48"/>
      <c r="D3384" s="48"/>
      <c r="E3384" s="48"/>
      <c r="F3384" s="48"/>
      <c r="G3384" s="48"/>
      <c r="H3384" s="48"/>
      <c r="I3384" s="48"/>
      <c r="J3384" s="48"/>
      <c r="K3384" s="48"/>
      <c r="L3384" s="48"/>
      <c r="M3384" s="48"/>
      <c r="N3384" s="48"/>
      <c r="O3384" s="48"/>
      <c r="P3384" s="48"/>
      <c r="Q3384" s="48"/>
      <c r="R3384" s="48"/>
      <c r="S3384" s="48"/>
      <c r="T3384" s="48"/>
      <c r="U3384" s="48"/>
      <c r="V3384" s="48"/>
      <c r="W3384" s="48"/>
      <c r="X3384" s="48"/>
      <c r="Y3384" s="48"/>
      <c r="Z3384" s="48"/>
      <c r="AA3384" s="48"/>
      <c r="AB3384" s="48"/>
      <c r="AC3384" s="48"/>
    </row>
    <row r="3385" spans="1:29">
      <c r="A3385" s="48"/>
      <c r="B3385" s="48"/>
      <c r="C3385" s="48"/>
      <c r="D3385" s="48"/>
      <c r="E3385" s="48"/>
      <c r="F3385" s="48"/>
      <c r="G3385" s="48"/>
      <c r="H3385" s="48"/>
      <c r="I3385" s="48"/>
      <c r="J3385" s="48"/>
      <c r="K3385" s="48"/>
      <c r="L3385" s="48"/>
      <c r="M3385" s="48"/>
      <c r="N3385" s="48"/>
      <c r="O3385" s="48"/>
      <c r="P3385" s="48"/>
      <c r="Q3385" s="48"/>
      <c r="R3385" s="48"/>
      <c r="S3385" s="48"/>
      <c r="T3385" s="48"/>
      <c r="U3385" s="48"/>
      <c r="V3385" s="48"/>
      <c r="W3385" s="48"/>
      <c r="X3385" s="48"/>
      <c r="Y3385" s="48"/>
      <c r="Z3385" s="48"/>
      <c r="AA3385" s="48"/>
      <c r="AB3385" s="48"/>
      <c r="AC3385" s="48"/>
    </row>
    <row r="3386" spans="1:29">
      <c r="A3386" s="48"/>
      <c r="B3386" s="48"/>
      <c r="C3386" s="48"/>
      <c r="D3386" s="48"/>
      <c r="E3386" s="48"/>
      <c r="F3386" s="48"/>
      <c r="G3386" s="48"/>
      <c r="H3386" s="48"/>
      <c r="I3386" s="48"/>
      <c r="J3386" s="48"/>
      <c r="K3386" s="48"/>
      <c r="L3386" s="48"/>
      <c r="M3386" s="48"/>
      <c r="N3386" s="48"/>
      <c r="O3386" s="48"/>
      <c r="P3386" s="48"/>
      <c r="Q3386" s="48"/>
      <c r="R3386" s="48"/>
      <c r="S3386" s="48"/>
      <c r="T3386" s="48"/>
      <c r="U3386" s="48"/>
      <c r="V3386" s="48"/>
      <c r="W3386" s="48"/>
      <c r="X3386" s="48"/>
      <c r="Y3386" s="48"/>
      <c r="Z3386" s="48"/>
      <c r="AA3386" s="48"/>
      <c r="AB3386" s="48"/>
      <c r="AC3386" s="48"/>
    </row>
    <row r="3387" spans="1:29">
      <c r="A3387" s="48"/>
      <c r="B3387" s="48"/>
      <c r="C3387" s="48"/>
      <c r="D3387" s="48"/>
      <c r="E3387" s="48"/>
      <c r="F3387" s="48"/>
      <c r="G3387" s="48"/>
      <c r="H3387" s="48"/>
      <c r="I3387" s="48"/>
      <c r="J3387" s="48"/>
      <c r="K3387" s="48"/>
      <c r="L3387" s="48"/>
      <c r="M3387" s="48"/>
      <c r="N3387" s="48"/>
      <c r="O3387" s="48"/>
      <c r="P3387" s="48"/>
      <c r="Q3387" s="48"/>
      <c r="R3387" s="48"/>
      <c r="S3387" s="48"/>
      <c r="T3387" s="48"/>
      <c r="U3387" s="48"/>
      <c r="V3387" s="48"/>
      <c r="W3387" s="48"/>
      <c r="X3387" s="48"/>
      <c r="Y3387" s="48"/>
      <c r="Z3387" s="48"/>
      <c r="AA3387" s="48"/>
      <c r="AB3387" s="48"/>
      <c r="AC3387" s="48"/>
    </row>
    <row r="3388" spans="1:29">
      <c r="A3388" s="48"/>
      <c r="B3388" s="48"/>
      <c r="C3388" s="48"/>
      <c r="D3388" s="48"/>
      <c r="E3388" s="48"/>
      <c r="F3388" s="48"/>
      <c r="G3388" s="48"/>
      <c r="H3388" s="48"/>
      <c r="I3388" s="48"/>
      <c r="J3388" s="48"/>
      <c r="K3388" s="48"/>
      <c r="L3388" s="48"/>
      <c r="M3388" s="48"/>
      <c r="N3388" s="48"/>
      <c r="O3388" s="48"/>
      <c r="P3388" s="48"/>
      <c r="Q3388" s="48"/>
      <c r="R3388" s="48"/>
      <c r="S3388" s="48"/>
      <c r="T3388" s="48"/>
      <c r="U3388" s="48"/>
      <c r="V3388" s="48"/>
      <c r="W3388" s="48"/>
      <c r="X3388" s="48"/>
      <c r="Y3388" s="48"/>
      <c r="Z3388" s="48"/>
      <c r="AA3388" s="48"/>
      <c r="AB3388" s="48"/>
      <c r="AC3388" s="48"/>
    </row>
    <row r="3389" spans="1:29">
      <c r="A3389" s="48"/>
      <c r="B3389" s="48"/>
      <c r="C3389" s="48"/>
      <c r="D3389" s="48"/>
      <c r="E3389" s="48"/>
      <c r="F3389" s="48"/>
      <c r="G3389" s="48"/>
      <c r="H3389" s="48"/>
      <c r="I3389" s="48"/>
      <c r="J3389" s="48"/>
      <c r="K3389" s="48"/>
      <c r="L3389" s="48"/>
      <c r="M3389" s="48"/>
      <c r="N3389" s="48"/>
      <c r="O3389" s="48"/>
      <c r="P3389" s="48"/>
      <c r="Q3389" s="48"/>
      <c r="R3389" s="48"/>
      <c r="S3389" s="48"/>
      <c r="T3389" s="48"/>
      <c r="U3389" s="48"/>
      <c r="V3389" s="48"/>
      <c r="W3389" s="48"/>
      <c r="X3389" s="48"/>
      <c r="Y3389" s="48"/>
      <c r="Z3389" s="48"/>
      <c r="AA3389" s="48"/>
      <c r="AB3389" s="48"/>
      <c r="AC3389" s="48"/>
    </row>
    <row r="3390" spans="1:29">
      <c r="A3390" s="48"/>
      <c r="B3390" s="48"/>
      <c r="C3390" s="48"/>
      <c r="D3390" s="48"/>
      <c r="E3390" s="48"/>
      <c r="F3390" s="48"/>
      <c r="G3390" s="48"/>
      <c r="H3390" s="48"/>
      <c r="I3390" s="48"/>
      <c r="J3390" s="48"/>
      <c r="K3390" s="48"/>
      <c r="L3390" s="48"/>
      <c r="M3390" s="48"/>
      <c r="N3390" s="48"/>
      <c r="O3390" s="48"/>
      <c r="P3390" s="48"/>
      <c r="Q3390" s="48"/>
      <c r="R3390" s="48"/>
      <c r="S3390" s="48"/>
      <c r="T3390" s="48"/>
      <c r="U3390" s="48"/>
      <c r="V3390" s="48"/>
      <c r="W3390" s="48"/>
      <c r="X3390" s="48"/>
      <c r="Y3390" s="48"/>
      <c r="Z3390" s="48"/>
      <c r="AA3390" s="48"/>
      <c r="AB3390" s="48"/>
      <c r="AC3390" s="48"/>
    </row>
    <row r="3391" spans="1:29">
      <c r="A3391" s="48"/>
      <c r="B3391" s="48"/>
      <c r="C3391" s="48"/>
      <c r="D3391" s="48"/>
      <c r="E3391" s="48"/>
      <c r="F3391" s="48"/>
      <c r="G3391" s="48"/>
      <c r="H3391" s="48"/>
      <c r="I3391" s="48"/>
      <c r="J3391" s="48"/>
      <c r="K3391" s="48"/>
      <c r="L3391" s="48"/>
      <c r="M3391" s="48"/>
      <c r="N3391" s="48"/>
      <c r="O3391" s="48"/>
      <c r="P3391" s="48"/>
      <c r="Q3391" s="48"/>
      <c r="R3391" s="48"/>
      <c r="S3391" s="48"/>
      <c r="T3391" s="48"/>
      <c r="U3391" s="48"/>
      <c r="V3391" s="48"/>
      <c r="W3391" s="48"/>
      <c r="X3391" s="48"/>
      <c r="Y3391" s="48"/>
      <c r="Z3391" s="48"/>
      <c r="AA3391" s="48"/>
      <c r="AB3391" s="48"/>
      <c r="AC3391" s="48"/>
    </row>
    <row r="3392" spans="1:29">
      <c r="A3392" s="48"/>
      <c r="B3392" s="48"/>
      <c r="C3392" s="48"/>
      <c r="D3392" s="48"/>
      <c r="E3392" s="48"/>
      <c r="F3392" s="48"/>
      <c r="G3392" s="48"/>
      <c r="H3392" s="48"/>
      <c r="I3392" s="48"/>
      <c r="J3392" s="48"/>
      <c r="K3392" s="48"/>
      <c r="L3392" s="48"/>
      <c r="M3392" s="48"/>
      <c r="N3392" s="48"/>
      <c r="O3392" s="48"/>
      <c r="P3392" s="48"/>
      <c r="Q3392" s="48"/>
      <c r="R3392" s="48"/>
      <c r="S3392" s="48"/>
      <c r="T3392" s="48"/>
      <c r="U3392" s="48"/>
      <c r="V3392" s="48"/>
      <c r="W3392" s="48"/>
      <c r="X3392" s="48"/>
      <c r="Y3392" s="48"/>
      <c r="Z3392" s="48"/>
      <c r="AA3392" s="48"/>
      <c r="AB3392" s="48"/>
      <c r="AC3392" s="48"/>
    </row>
    <row r="3393" spans="1:29">
      <c r="A3393" s="48"/>
      <c r="B3393" s="48"/>
      <c r="C3393" s="48"/>
      <c r="D3393" s="48"/>
      <c r="E3393" s="48"/>
      <c r="F3393" s="48"/>
      <c r="G3393" s="48"/>
      <c r="H3393" s="48"/>
      <c r="I3393" s="48"/>
      <c r="J3393" s="48"/>
      <c r="K3393" s="48"/>
      <c r="L3393" s="48"/>
      <c r="M3393" s="48"/>
      <c r="N3393" s="48"/>
      <c r="O3393" s="48"/>
      <c r="P3393" s="48"/>
      <c r="Q3393" s="48"/>
      <c r="R3393" s="48"/>
      <c r="S3393" s="48"/>
      <c r="T3393" s="48"/>
      <c r="U3393" s="48"/>
      <c r="V3393" s="48"/>
      <c r="W3393" s="48"/>
      <c r="X3393" s="48"/>
      <c r="Y3393" s="48"/>
      <c r="Z3393" s="48"/>
      <c r="AA3393" s="48"/>
      <c r="AB3393" s="48"/>
      <c r="AC3393" s="48"/>
    </row>
    <row r="3394" spans="1:29">
      <c r="A3394" s="48"/>
      <c r="B3394" s="48"/>
      <c r="C3394" s="48"/>
      <c r="D3394" s="48"/>
      <c r="E3394" s="48"/>
      <c r="F3394" s="48"/>
      <c r="G3394" s="48"/>
      <c r="H3394" s="48"/>
      <c r="I3394" s="48"/>
      <c r="J3394" s="48"/>
      <c r="K3394" s="48"/>
      <c r="L3394" s="48"/>
      <c r="M3394" s="48"/>
      <c r="N3394" s="48"/>
      <c r="O3394" s="48"/>
      <c r="P3394" s="48"/>
      <c r="Q3394" s="48"/>
      <c r="R3394" s="48"/>
      <c r="S3394" s="48"/>
      <c r="T3394" s="48"/>
      <c r="U3394" s="48"/>
      <c r="V3394" s="48"/>
      <c r="W3394" s="48"/>
      <c r="X3394" s="48"/>
      <c r="Y3394" s="48"/>
      <c r="Z3394" s="48"/>
      <c r="AA3394" s="48"/>
      <c r="AB3394" s="48"/>
      <c r="AC3394" s="48"/>
    </row>
    <row r="3395" spans="1:29">
      <c r="A3395" s="48"/>
      <c r="B3395" s="48"/>
      <c r="C3395" s="48"/>
      <c r="D3395" s="48"/>
      <c r="E3395" s="48"/>
      <c r="F3395" s="48"/>
      <c r="G3395" s="48"/>
      <c r="H3395" s="48"/>
      <c r="I3395" s="48"/>
      <c r="J3395" s="48"/>
      <c r="K3395" s="48"/>
      <c r="L3395" s="48"/>
      <c r="M3395" s="48"/>
      <c r="N3395" s="48"/>
      <c r="O3395" s="48"/>
      <c r="P3395" s="48"/>
      <c r="Q3395" s="48"/>
      <c r="R3395" s="48"/>
      <c r="S3395" s="48"/>
      <c r="T3395" s="48"/>
      <c r="U3395" s="48"/>
      <c r="V3395" s="48"/>
      <c r="W3395" s="48"/>
      <c r="X3395" s="48"/>
      <c r="Y3395" s="48"/>
      <c r="Z3395" s="48"/>
      <c r="AA3395" s="48"/>
      <c r="AB3395" s="48"/>
      <c r="AC3395" s="48"/>
    </row>
    <row r="3396" spans="1:29">
      <c r="A3396" s="48"/>
      <c r="B3396" s="48"/>
      <c r="C3396" s="48"/>
      <c r="D3396" s="48"/>
      <c r="E3396" s="48"/>
      <c r="F3396" s="48"/>
      <c r="G3396" s="48"/>
      <c r="H3396" s="48"/>
      <c r="I3396" s="48"/>
      <c r="J3396" s="48"/>
      <c r="K3396" s="48"/>
      <c r="L3396" s="48"/>
      <c r="M3396" s="48"/>
      <c r="N3396" s="48"/>
      <c r="O3396" s="48"/>
      <c r="P3396" s="48"/>
      <c r="Q3396" s="48"/>
      <c r="R3396" s="48"/>
      <c r="S3396" s="48"/>
      <c r="T3396" s="48"/>
      <c r="U3396" s="48"/>
      <c r="V3396" s="48"/>
      <c r="W3396" s="48"/>
      <c r="X3396" s="48"/>
      <c r="Y3396" s="48"/>
      <c r="Z3396" s="48"/>
      <c r="AA3396" s="48"/>
      <c r="AB3396" s="48"/>
      <c r="AC3396" s="48"/>
    </row>
    <row r="3397" spans="1:29">
      <c r="A3397" s="48"/>
      <c r="B3397" s="48"/>
      <c r="C3397" s="48"/>
      <c r="D3397" s="48"/>
      <c r="E3397" s="48"/>
      <c r="F3397" s="48"/>
      <c r="G3397" s="48"/>
      <c r="H3397" s="48"/>
      <c r="I3397" s="48"/>
      <c r="J3397" s="48"/>
      <c r="K3397" s="48"/>
      <c r="L3397" s="48"/>
      <c r="M3397" s="48"/>
      <c r="N3397" s="48"/>
      <c r="O3397" s="48"/>
      <c r="P3397" s="48"/>
      <c r="Q3397" s="48"/>
      <c r="R3397" s="48"/>
      <c r="S3397" s="48"/>
      <c r="T3397" s="48"/>
      <c r="U3397" s="48"/>
      <c r="V3397" s="48"/>
      <c r="W3397" s="48"/>
      <c r="X3397" s="48"/>
      <c r="Y3397" s="48"/>
      <c r="Z3397" s="48"/>
      <c r="AA3397" s="48"/>
      <c r="AB3397" s="48"/>
      <c r="AC3397" s="48"/>
    </row>
    <row r="3398" spans="1:29">
      <c r="A3398" s="48"/>
      <c r="B3398" s="48"/>
      <c r="C3398" s="48"/>
      <c r="D3398" s="48"/>
      <c r="E3398" s="48"/>
      <c r="F3398" s="48"/>
      <c r="G3398" s="48"/>
      <c r="H3398" s="48"/>
      <c r="I3398" s="48"/>
      <c r="J3398" s="48"/>
      <c r="K3398" s="48"/>
      <c r="L3398" s="48"/>
      <c r="M3398" s="48"/>
      <c r="N3398" s="48"/>
      <c r="O3398" s="48"/>
      <c r="P3398" s="48"/>
      <c r="Q3398" s="48"/>
      <c r="R3398" s="48"/>
      <c r="S3398" s="48"/>
      <c r="T3398" s="48"/>
      <c r="U3398" s="48"/>
      <c r="V3398" s="48"/>
      <c r="W3398" s="48"/>
      <c r="X3398" s="48"/>
      <c r="Y3398" s="48"/>
      <c r="Z3398" s="48"/>
      <c r="AA3398" s="48"/>
      <c r="AB3398" s="48"/>
      <c r="AC3398" s="48"/>
    </row>
    <row r="3399" spans="1:29">
      <c r="A3399" s="48"/>
      <c r="B3399" s="48"/>
      <c r="C3399" s="48"/>
      <c r="D3399" s="48"/>
      <c r="E3399" s="48"/>
      <c r="F3399" s="48"/>
      <c r="G3399" s="48"/>
      <c r="H3399" s="48"/>
      <c r="I3399" s="48"/>
      <c r="J3399" s="48"/>
      <c r="K3399" s="48"/>
      <c r="L3399" s="48"/>
      <c r="M3399" s="48"/>
      <c r="N3399" s="48"/>
      <c r="O3399" s="48"/>
      <c r="P3399" s="48"/>
      <c r="Q3399" s="48"/>
      <c r="R3399" s="48"/>
      <c r="S3399" s="48"/>
      <c r="T3399" s="48"/>
      <c r="U3399" s="48"/>
      <c r="V3399" s="48"/>
      <c r="W3399" s="48"/>
      <c r="X3399" s="48"/>
      <c r="Y3399" s="48"/>
      <c r="Z3399" s="48"/>
      <c r="AA3399" s="48"/>
      <c r="AB3399" s="48"/>
      <c r="AC3399" s="48"/>
    </row>
    <row r="3400" spans="1:29">
      <c r="A3400" s="48"/>
      <c r="B3400" s="48"/>
      <c r="C3400" s="48"/>
      <c r="D3400" s="48"/>
      <c r="E3400" s="48"/>
      <c r="F3400" s="48"/>
      <c r="G3400" s="48"/>
      <c r="H3400" s="48"/>
      <c r="I3400" s="48"/>
      <c r="J3400" s="48"/>
      <c r="K3400" s="48"/>
      <c r="L3400" s="48"/>
      <c r="M3400" s="48"/>
      <c r="N3400" s="48"/>
      <c r="O3400" s="48"/>
      <c r="P3400" s="48"/>
      <c r="Q3400" s="48"/>
      <c r="R3400" s="48"/>
      <c r="S3400" s="48"/>
      <c r="T3400" s="48"/>
      <c r="U3400" s="48"/>
      <c r="V3400" s="48"/>
      <c r="W3400" s="48"/>
      <c r="X3400" s="48"/>
      <c r="Y3400" s="48"/>
      <c r="Z3400" s="48"/>
      <c r="AA3400" s="48"/>
      <c r="AB3400" s="48"/>
      <c r="AC3400" s="48"/>
    </row>
    <row r="3401" spans="1:29">
      <c r="A3401" s="48"/>
      <c r="B3401" s="48"/>
      <c r="C3401" s="48"/>
      <c r="D3401" s="48"/>
      <c r="E3401" s="48"/>
      <c r="F3401" s="48"/>
      <c r="G3401" s="48"/>
      <c r="H3401" s="48"/>
      <c r="I3401" s="48"/>
      <c r="J3401" s="48"/>
      <c r="K3401" s="48"/>
      <c r="L3401" s="48"/>
      <c r="M3401" s="48"/>
      <c r="N3401" s="48"/>
      <c r="O3401" s="48"/>
      <c r="P3401" s="48"/>
      <c r="Q3401" s="48"/>
      <c r="R3401" s="48"/>
      <c r="S3401" s="48"/>
      <c r="T3401" s="48"/>
      <c r="U3401" s="48"/>
      <c r="V3401" s="48"/>
      <c r="W3401" s="48"/>
      <c r="X3401" s="48"/>
      <c r="Y3401" s="48"/>
      <c r="Z3401" s="48"/>
      <c r="AA3401" s="48"/>
      <c r="AB3401" s="48"/>
      <c r="AC3401" s="48"/>
    </row>
    <row r="3402" spans="1:29">
      <c r="A3402" s="48"/>
      <c r="B3402" s="48"/>
      <c r="C3402" s="48"/>
      <c r="D3402" s="48"/>
      <c r="E3402" s="48"/>
      <c r="F3402" s="48"/>
      <c r="G3402" s="48"/>
      <c r="H3402" s="48"/>
      <c r="I3402" s="48"/>
      <c r="J3402" s="48"/>
      <c r="K3402" s="48"/>
      <c r="L3402" s="48"/>
      <c r="M3402" s="48"/>
      <c r="N3402" s="48"/>
      <c r="O3402" s="48"/>
      <c r="P3402" s="48"/>
      <c r="Q3402" s="48"/>
      <c r="R3402" s="48"/>
      <c r="S3402" s="48"/>
      <c r="T3402" s="48"/>
      <c r="U3402" s="48"/>
      <c r="V3402" s="48"/>
      <c r="W3402" s="48"/>
      <c r="X3402" s="48"/>
      <c r="Y3402" s="48"/>
      <c r="Z3402" s="48"/>
      <c r="AA3402" s="48"/>
      <c r="AB3402" s="48"/>
      <c r="AC3402" s="48"/>
    </row>
    <row r="3403" spans="1:29">
      <c r="A3403" s="48"/>
      <c r="B3403" s="48"/>
      <c r="C3403" s="48"/>
      <c r="D3403" s="48"/>
      <c r="E3403" s="48"/>
      <c r="F3403" s="48"/>
      <c r="G3403" s="48"/>
      <c r="H3403" s="48"/>
      <c r="I3403" s="48"/>
      <c r="J3403" s="48"/>
      <c r="K3403" s="48"/>
      <c r="L3403" s="48"/>
      <c r="M3403" s="48"/>
      <c r="N3403" s="48"/>
      <c r="O3403" s="48"/>
      <c r="P3403" s="48"/>
      <c r="Q3403" s="48"/>
      <c r="R3403" s="48"/>
      <c r="S3403" s="48"/>
      <c r="T3403" s="48"/>
      <c r="U3403" s="48"/>
      <c r="V3403" s="48"/>
      <c r="W3403" s="48"/>
      <c r="X3403" s="48"/>
      <c r="Y3403" s="48"/>
      <c r="Z3403" s="48"/>
      <c r="AA3403" s="48"/>
      <c r="AB3403" s="48"/>
      <c r="AC3403" s="48"/>
    </row>
    <row r="3404" spans="1:29">
      <c r="A3404" s="48"/>
      <c r="B3404" s="48"/>
      <c r="C3404" s="48"/>
      <c r="D3404" s="48"/>
      <c r="E3404" s="48"/>
      <c r="F3404" s="48"/>
      <c r="G3404" s="48"/>
      <c r="H3404" s="48"/>
      <c r="I3404" s="48"/>
      <c r="J3404" s="48"/>
      <c r="K3404" s="48"/>
      <c r="L3404" s="48"/>
      <c r="M3404" s="48"/>
      <c r="N3404" s="48"/>
      <c r="O3404" s="48"/>
      <c r="P3404" s="48"/>
      <c r="Q3404" s="48"/>
      <c r="R3404" s="48"/>
      <c r="S3404" s="48"/>
      <c r="T3404" s="48"/>
      <c r="U3404" s="48"/>
      <c r="V3404" s="48"/>
      <c r="W3404" s="48"/>
      <c r="X3404" s="48"/>
      <c r="Y3404" s="48"/>
      <c r="Z3404" s="48"/>
      <c r="AA3404" s="48"/>
      <c r="AB3404" s="48"/>
      <c r="AC3404" s="48"/>
    </row>
    <row r="3405" spans="1:29">
      <c r="A3405" s="48"/>
      <c r="B3405" s="48"/>
      <c r="C3405" s="48"/>
      <c r="D3405" s="48"/>
      <c r="E3405" s="48"/>
      <c r="F3405" s="48"/>
      <c r="G3405" s="48"/>
      <c r="H3405" s="48"/>
      <c r="I3405" s="48"/>
      <c r="J3405" s="48"/>
      <c r="K3405" s="48"/>
      <c r="L3405" s="48"/>
      <c r="M3405" s="48"/>
      <c r="N3405" s="48"/>
      <c r="O3405" s="48"/>
      <c r="P3405" s="48"/>
      <c r="Q3405" s="48"/>
      <c r="R3405" s="48"/>
      <c r="S3405" s="48"/>
      <c r="T3405" s="48"/>
      <c r="U3405" s="48"/>
      <c r="V3405" s="48"/>
      <c r="W3405" s="48"/>
      <c r="X3405" s="48"/>
      <c r="Y3405" s="48"/>
      <c r="Z3405" s="48"/>
      <c r="AA3405" s="48"/>
      <c r="AB3405" s="48"/>
      <c r="AC3405" s="48"/>
    </row>
    <row r="3406" spans="1:29">
      <c r="A3406" s="48"/>
      <c r="B3406" s="48"/>
      <c r="C3406" s="48"/>
      <c r="D3406" s="48"/>
      <c r="E3406" s="48"/>
      <c r="F3406" s="48"/>
      <c r="G3406" s="48"/>
      <c r="H3406" s="48"/>
      <c r="I3406" s="48"/>
      <c r="J3406" s="48"/>
      <c r="K3406" s="48"/>
      <c r="L3406" s="48"/>
      <c r="M3406" s="48"/>
      <c r="N3406" s="48"/>
      <c r="O3406" s="48"/>
      <c r="P3406" s="48"/>
      <c r="Q3406" s="48"/>
      <c r="R3406" s="48"/>
      <c r="S3406" s="48"/>
      <c r="T3406" s="48"/>
      <c r="U3406" s="48"/>
      <c r="V3406" s="48"/>
      <c r="W3406" s="48"/>
      <c r="X3406" s="48"/>
      <c r="Y3406" s="48"/>
      <c r="Z3406" s="48"/>
      <c r="AA3406" s="48"/>
      <c r="AB3406" s="48"/>
      <c r="AC3406" s="48"/>
    </row>
    <row r="3407" spans="1:29">
      <c r="A3407" s="48"/>
      <c r="B3407" s="48"/>
      <c r="C3407" s="48"/>
      <c r="D3407" s="48"/>
      <c r="E3407" s="48"/>
      <c r="F3407" s="48"/>
      <c r="G3407" s="48"/>
      <c r="H3407" s="48"/>
      <c r="I3407" s="48"/>
      <c r="J3407" s="48"/>
      <c r="K3407" s="48"/>
      <c r="L3407" s="48"/>
      <c r="M3407" s="48"/>
      <c r="N3407" s="48"/>
      <c r="O3407" s="48"/>
      <c r="P3407" s="48"/>
      <c r="Q3407" s="48"/>
      <c r="R3407" s="48"/>
      <c r="S3407" s="48"/>
      <c r="T3407" s="48"/>
      <c r="U3407" s="48"/>
      <c r="V3407" s="48"/>
      <c r="W3407" s="48"/>
      <c r="X3407" s="48"/>
      <c r="Y3407" s="48"/>
      <c r="Z3407" s="48"/>
      <c r="AA3407" s="48"/>
      <c r="AB3407" s="48"/>
      <c r="AC3407" s="48"/>
    </row>
    <row r="3408" spans="1:29">
      <c r="A3408" s="48"/>
      <c r="B3408" s="48"/>
      <c r="C3408" s="48"/>
      <c r="D3408" s="48"/>
      <c r="E3408" s="48"/>
      <c r="F3408" s="48"/>
      <c r="G3408" s="48"/>
      <c r="H3408" s="48"/>
      <c r="I3408" s="48"/>
      <c r="J3408" s="48"/>
      <c r="K3408" s="48"/>
      <c r="L3408" s="48"/>
      <c r="M3408" s="48"/>
      <c r="N3408" s="48"/>
      <c r="O3408" s="48"/>
      <c r="P3408" s="48"/>
      <c r="Q3408" s="48"/>
      <c r="R3408" s="48"/>
      <c r="S3408" s="48"/>
      <c r="T3408" s="48"/>
      <c r="U3408" s="48"/>
      <c r="V3408" s="48"/>
      <c r="W3408" s="48"/>
      <c r="X3408" s="48"/>
      <c r="Y3408" s="48"/>
      <c r="Z3408" s="48"/>
      <c r="AA3408" s="48"/>
      <c r="AB3408" s="48"/>
      <c r="AC3408" s="48"/>
    </row>
    <row r="3409" spans="1:29">
      <c r="A3409" s="48"/>
      <c r="B3409" s="48"/>
      <c r="C3409" s="48"/>
      <c r="D3409" s="48"/>
      <c r="E3409" s="48"/>
      <c r="F3409" s="48"/>
      <c r="G3409" s="48"/>
      <c r="H3409" s="48"/>
      <c r="I3409" s="48"/>
      <c r="J3409" s="48"/>
      <c r="K3409" s="48"/>
      <c r="L3409" s="48"/>
      <c r="M3409" s="48"/>
      <c r="N3409" s="48"/>
      <c r="O3409" s="48"/>
      <c r="P3409" s="48"/>
      <c r="Q3409" s="48"/>
      <c r="R3409" s="48"/>
      <c r="S3409" s="48"/>
      <c r="T3409" s="48"/>
      <c r="U3409" s="48"/>
      <c r="V3409" s="48"/>
      <c r="W3409" s="48"/>
      <c r="X3409" s="48"/>
      <c r="Y3409" s="48"/>
      <c r="Z3409" s="48"/>
      <c r="AA3409" s="48"/>
      <c r="AB3409" s="48"/>
      <c r="AC3409" s="48"/>
    </row>
    <row r="3410" spans="1:29">
      <c r="A3410" s="48"/>
      <c r="B3410" s="48"/>
      <c r="C3410" s="48"/>
      <c r="D3410" s="48"/>
      <c r="E3410" s="48"/>
      <c r="F3410" s="48"/>
      <c r="G3410" s="48"/>
      <c r="H3410" s="48"/>
      <c r="I3410" s="48"/>
      <c r="J3410" s="48"/>
      <c r="K3410" s="48"/>
      <c r="L3410" s="48"/>
      <c r="M3410" s="48"/>
      <c r="N3410" s="48"/>
      <c r="O3410" s="48"/>
      <c r="P3410" s="48"/>
      <c r="Q3410" s="48"/>
      <c r="R3410" s="48"/>
      <c r="S3410" s="48"/>
      <c r="T3410" s="48"/>
      <c r="U3410" s="48"/>
      <c r="V3410" s="48"/>
      <c r="W3410" s="48"/>
      <c r="X3410" s="48"/>
      <c r="Y3410" s="48"/>
      <c r="Z3410" s="48"/>
      <c r="AA3410" s="48"/>
      <c r="AB3410" s="48"/>
      <c r="AC3410" s="48"/>
    </row>
    <row r="3411" spans="1:29">
      <c r="A3411" s="48"/>
      <c r="B3411" s="48"/>
      <c r="C3411" s="48"/>
      <c r="D3411" s="48"/>
      <c r="E3411" s="48"/>
      <c r="F3411" s="48"/>
      <c r="G3411" s="48"/>
      <c r="H3411" s="48"/>
      <c r="I3411" s="48"/>
      <c r="J3411" s="48"/>
      <c r="K3411" s="48"/>
      <c r="L3411" s="48"/>
      <c r="M3411" s="48"/>
      <c r="N3411" s="48"/>
      <c r="O3411" s="48"/>
      <c r="P3411" s="48"/>
      <c r="Q3411" s="48"/>
      <c r="R3411" s="48"/>
      <c r="S3411" s="48"/>
      <c r="T3411" s="48"/>
      <c r="U3411" s="48"/>
      <c r="V3411" s="48"/>
      <c r="W3411" s="48"/>
      <c r="X3411" s="48"/>
      <c r="Y3411" s="48"/>
      <c r="Z3411" s="48"/>
      <c r="AA3411" s="48"/>
      <c r="AB3411" s="48"/>
      <c r="AC3411" s="48"/>
    </row>
    <row r="3412" spans="1:29">
      <c r="A3412" s="48"/>
      <c r="B3412" s="48"/>
      <c r="C3412" s="48"/>
      <c r="D3412" s="48"/>
      <c r="E3412" s="48"/>
      <c r="F3412" s="48"/>
      <c r="G3412" s="48"/>
      <c r="H3412" s="48"/>
      <c r="I3412" s="48"/>
      <c r="J3412" s="48"/>
      <c r="K3412" s="48"/>
      <c r="L3412" s="48"/>
      <c r="M3412" s="48"/>
      <c r="N3412" s="48"/>
      <c r="O3412" s="48"/>
      <c r="P3412" s="48"/>
      <c r="Q3412" s="48"/>
      <c r="R3412" s="48"/>
      <c r="S3412" s="48"/>
      <c r="T3412" s="48"/>
      <c r="U3412" s="48"/>
      <c r="V3412" s="48"/>
      <c r="W3412" s="48"/>
      <c r="X3412" s="48"/>
      <c r="Y3412" s="48"/>
      <c r="Z3412" s="48"/>
      <c r="AA3412" s="48"/>
      <c r="AB3412" s="48"/>
      <c r="AC3412" s="48"/>
    </row>
    <row r="3413" spans="1:29">
      <c r="A3413" s="48"/>
      <c r="B3413" s="48"/>
      <c r="C3413" s="48"/>
      <c r="D3413" s="48"/>
      <c r="E3413" s="48"/>
      <c r="F3413" s="48"/>
      <c r="G3413" s="48"/>
      <c r="H3413" s="48"/>
      <c r="I3413" s="48"/>
      <c r="J3413" s="48"/>
      <c r="K3413" s="48"/>
      <c r="L3413" s="48"/>
      <c r="M3413" s="48"/>
      <c r="N3413" s="48"/>
      <c r="O3413" s="48"/>
      <c r="P3413" s="48"/>
      <c r="Q3413" s="48"/>
      <c r="R3413" s="48"/>
      <c r="S3413" s="48"/>
      <c r="T3413" s="48"/>
      <c r="U3413" s="48"/>
      <c r="V3413" s="48"/>
      <c r="W3413" s="48"/>
      <c r="X3413" s="48"/>
      <c r="Y3413" s="48"/>
      <c r="Z3413" s="48"/>
      <c r="AA3413" s="48"/>
      <c r="AB3413" s="48"/>
      <c r="AC3413" s="48"/>
    </row>
    <row r="3414" spans="1:29">
      <c r="A3414" s="48"/>
      <c r="B3414" s="48"/>
      <c r="C3414" s="48"/>
      <c r="D3414" s="48"/>
      <c r="E3414" s="48"/>
      <c r="F3414" s="48"/>
      <c r="G3414" s="48"/>
      <c r="H3414" s="48"/>
      <c r="I3414" s="48"/>
      <c r="J3414" s="48"/>
      <c r="K3414" s="48"/>
      <c r="L3414" s="48"/>
      <c r="M3414" s="48"/>
      <c r="N3414" s="48"/>
      <c r="O3414" s="48"/>
      <c r="P3414" s="48"/>
      <c r="Q3414" s="48"/>
      <c r="R3414" s="48"/>
      <c r="S3414" s="48"/>
      <c r="T3414" s="48"/>
      <c r="U3414" s="48"/>
      <c r="V3414" s="48"/>
      <c r="W3414" s="48"/>
      <c r="X3414" s="48"/>
      <c r="Y3414" s="48"/>
      <c r="Z3414" s="48"/>
      <c r="AA3414" s="48"/>
      <c r="AB3414" s="48"/>
      <c r="AC3414" s="48"/>
    </row>
    <row r="3415" spans="1:29">
      <c r="A3415" s="48"/>
      <c r="B3415" s="48"/>
      <c r="C3415" s="48"/>
      <c r="D3415" s="48"/>
      <c r="E3415" s="48"/>
      <c r="F3415" s="48"/>
      <c r="G3415" s="48"/>
      <c r="H3415" s="48"/>
      <c r="I3415" s="48"/>
      <c r="J3415" s="48"/>
      <c r="K3415" s="48"/>
      <c r="L3415" s="48"/>
      <c r="M3415" s="48"/>
      <c r="N3415" s="48"/>
      <c r="O3415" s="48"/>
      <c r="P3415" s="48"/>
      <c r="Q3415" s="48"/>
      <c r="R3415" s="48"/>
      <c r="S3415" s="48"/>
      <c r="T3415" s="48"/>
      <c r="U3415" s="48"/>
      <c r="V3415" s="48"/>
      <c r="W3415" s="48"/>
      <c r="X3415" s="48"/>
      <c r="Y3415" s="48"/>
      <c r="Z3415" s="48"/>
      <c r="AA3415" s="48"/>
      <c r="AB3415" s="48"/>
      <c r="AC3415" s="48"/>
    </row>
    <row r="3416" spans="1:29">
      <c r="A3416" s="48"/>
      <c r="B3416" s="48"/>
      <c r="C3416" s="48"/>
      <c r="D3416" s="48"/>
      <c r="E3416" s="48"/>
      <c r="F3416" s="48"/>
      <c r="G3416" s="48"/>
      <c r="H3416" s="48"/>
      <c r="I3416" s="48"/>
      <c r="J3416" s="48"/>
      <c r="K3416" s="48"/>
      <c r="L3416" s="48"/>
      <c r="M3416" s="48"/>
      <c r="N3416" s="48"/>
      <c r="O3416" s="48"/>
      <c r="P3416" s="48"/>
      <c r="Q3416" s="48"/>
      <c r="R3416" s="48"/>
      <c r="S3416" s="48"/>
      <c r="T3416" s="48"/>
      <c r="U3416" s="48"/>
      <c r="V3416" s="48"/>
      <c r="W3416" s="48"/>
      <c r="X3416" s="48"/>
      <c r="Y3416" s="48"/>
      <c r="Z3416" s="48"/>
      <c r="AA3416" s="48"/>
      <c r="AB3416" s="48"/>
      <c r="AC3416" s="48"/>
    </row>
    <row r="3417" spans="1:29">
      <c r="A3417" s="48"/>
      <c r="B3417" s="48"/>
      <c r="C3417" s="48"/>
      <c r="D3417" s="48"/>
      <c r="E3417" s="48"/>
      <c r="F3417" s="48"/>
      <c r="G3417" s="48"/>
      <c r="H3417" s="48"/>
      <c r="I3417" s="48"/>
      <c r="J3417" s="48"/>
      <c r="K3417" s="48"/>
      <c r="L3417" s="48"/>
      <c r="M3417" s="48"/>
      <c r="N3417" s="48"/>
      <c r="O3417" s="48"/>
      <c r="P3417" s="48"/>
      <c r="Q3417" s="48"/>
      <c r="R3417" s="48"/>
      <c r="S3417" s="48"/>
      <c r="T3417" s="48"/>
      <c r="U3417" s="48"/>
      <c r="V3417" s="48"/>
      <c r="W3417" s="48"/>
      <c r="X3417" s="48"/>
      <c r="Y3417" s="48"/>
      <c r="Z3417" s="48"/>
      <c r="AA3417" s="48"/>
      <c r="AB3417" s="48"/>
      <c r="AC3417" s="48"/>
    </row>
    <row r="3418" spans="1:29">
      <c r="A3418" s="48"/>
      <c r="B3418" s="48"/>
      <c r="C3418" s="48"/>
      <c r="D3418" s="48"/>
      <c r="E3418" s="48"/>
      <c r="F3418" s="48"/>
      <c r="G3418" s="48"/>
      <c r="H3418" s="48"/>
      <c r="I3418" s="48"/>
      <c r="J3418" s="48"/>
      <c r="K3418" s="48"/>
      <c r="L3418" s="48"/>
      <c r="M3418" s="48"/>
      <c r="N3418" s="48"/>
      <c r="O3418" s="48"/>
      <c r="P3418" s="48"/>
      <c r="Q3418" s="48"/>
      <c r="R3418" s="48"/>
      <c r="S3418" s="48"/>
      <c r="T3418" s="48"/>
      <c r="U3418" s="48"/>
      <c r="V3418" s="48"/>
      <c r="W3418" s="48"/>
      <c r="X3418" s="48"/>
      <c r="Y3418" s="48"/>
      <c r="Z3418" s="48"/>
      <c r="AA3418" s="48"/>
      <c r="AB3418" s="48"/>
      <c r="AC3418" s="48"/>
    </row>
    <row r="3419" spans="1:29">
      <c r="A3419" s="48"/>
      <c r="B3419" s="48"/>
      <c r="C3419" s="48"/>
      <c r="D3419" s="48"/>
      <c r="E3419" s="48"/>
      <c r="F3419" s="48"/>
      <c r="G3419" s="48"/>
      <c r="H3419" s="48"/>
      <c r="I3419" s="48"/>
      <c r="J3419" s="48"/>
      <c r="K3419" s="48"/>
      <c r="L3419" s="48"/>
      <c r="M3419" s="48"/>
      <c r="N3419" s="48"/>
      <c r="O3419" s="48"/>
      <c r="P3419" s="48"/>
      <c r="Q3419" s="48"/>
      <c r="R3419" s="48"/>
      <c r="S3419" s="48"/>
      <c r="T3419" s="48"/>
      <c r="U3419" s="48"/>
      <c r="V3419" s="48"/>
      <c r="W3419" s="48"/>
      <c r="X3419" s="48"/>
      <c r="Y3419" s="48"/>
      <c r="Z3419" s="48"/>
      <c r="AA3419" s="48"/>
      <c r="AB3419" s="48"/>
      <c r="AC3419" s="48"/>
    </row>
    <row r="3420" spans="1:29">
      <c r="A3420" s="48"/>
      <c r="B3420" s="48"/>
      <c r="C3420" s="48"/>
      <c r="D3420" s="48"/>
      <c r="E3420" s="48"/>
      <c r="F3420" s="48"/>
      <c r="G3420" s="48"/>
      <c r="H3420" s="48"/>
      <c r="I3420" s="48"/>
      <c r="J3420" s="48"/>
      <c r="K3420" s="48"/>
      <c r="L3420" s="48"/>
      <c r="M3420" s="48"/>
      <c r="N3420" s="48"/>
      <c r="O3420" s="48"/>
      <c r="P3420" s="48"/>
      <c r="Q3420" s="48"/>
      <c r="R3420" s="48"/>
      <c r="S3420" s="48"/>
      <c r="T3420" s="48"/>
      <c r="U3420" s="48"/>
      <c r="V3420" s="48"/>
      <c r="W3420" s="48"/>
      <c r="X3420" s="48"/>
      <c r="Y3420" s="48"/>
      <c r="Z3420" s="48"/>
      <c r="AA3420" s="48"/>
      <c r="AB3420" s="48"/>
      <c r="AC3420" s="48"/>
    </row>
    <row r="3421" spans="1:29">
      <c r="A3421" s="48"/>
      <c r="B3421" s="48"/>
      <c r="C3421" s="48"/>
      <c r="D3421" s="48"/>
      <c r="E3421" s="48"/>
      <c r="F3421" s="48"/>
      <c r="G3421" s="48"/>
      <c r="H3421" s="48"/>
      <c r="I3421" s="48"/>
      <c r="J3421" s="48"/>
      <c r="K3421" s="48"/>
      <c r="L3421" s="48"/>
      <c r="M3421" s="48"/>
      <c r="N3421" s="48"/>
      <c r="O3421" s="48"/>
      <c r="P3421" s="48"/>
      <c r="Q3421" s="48"/>
      <c r="R3421" s="48"/>
      <c r="S3421" s="48"/>
      <c r="T3421" s="48"/>
      <c r="U3421" s="48"/>
      <c r="V3421" s="48"/>
      <c r="W3421" s="48"/>
      <c r="X3421" s="48"/>
      <c r="Y3421" s="48"/>
      <c r="Z3421" s="48"/>
      <c r="AA3421" s="48"/>
      <c r="AB3421" s="48"/>
      <c r="AC3421" s="48"/>
    </row>
    <row r="3422" spans="1:29">
      <c r="A3422" s="48"/>
      <c r="B3422" s="48"/>
      <c r="C3422" s="48"/>
      <c r="D3422" s="48"/>
      <c r="E3422" s="48"/>
      <c r="F3422" s="48"/>
      <c r="G3422" s="48"/>
      <c r="H3422" s="48"/>
      <c r="I3422" s="48"/>
      <c r="J3422" s="48"/>
      <c r="K3422" s="48"/>
      <c r="L3422" s="48"/>
      <c r="M3422" s="48"/>
      <c r="N3422" s="48"/>
      <c r="O3422" s="48"/>
      <c r="P3422" s="48"/>
      <c r="Q3422" s="48"/>
      <c r="R3422" s="48"/>
      <c r="S3422" s="48"/>
      <c r="T3422" s="48"/>
      <c r="U3422" s="48"/>
      <c r="V3422" s="48"/>
      <c r="W3422" s="48"/>
      <c r="X3422" s="48"/>
      <c r="Y3422" s="48"/>
      <c r="Z3422" s="48"/>
      <c r="AA3422" s="48"/>
      <c r="AB3422" s="48"/>
      <c r="AC3422" s="48"/>
    </row>
    <row r="3423" spans="1:29">
      <c r="A3423" s="48"/>
      <c r="B3423" s="48"/>
      <c r="C3423" s="48"/>
      <c r="D3423" s="48"/>
      <c r="E3423" s="48"/>
      <c r="F3423" s="48"/>
      <c r="G3423" s="48"/>
      <c r="H3423" s="48"/>
      <c r="I3423" s="48"/>
      <c r="J3423" s="48"/>
      <c r="K3423" s="48"/>
      <c r="L3423" s="48"/>
      <c r="M3423" s="48"/>
      <c r="N3423" s="48"/>
      <c r="O3423" s="48"/>
      <c r="P3423" s="48"/>
      <c r="Q3423" s="48"/>
      <c r="R3423" s="48"/>
      <c r="S3423" s="48"/>
      <c r="T3423" s="48"/>
      <c r="U3423" s="48"/>
      <c r="V3423" s="48"/>
      <c r="W3423" s="48"/>
      <c r="X3423" s="48"/>
      <c r="Y3423" s="48"/>
      <c r="Z3423" s="48"/>
      <c r="AA3423" s="48"/>
      <c r="AB3423" s="48"/>
      <c r="AC3423" s="48"/>
    </row>
    <row r="3424" spans="1:29">
      <c r="A3424" s="48"/>
      <c r="B3424" s="48"/>
      <c r="C3424" s="48"/>
      <c r="D3424" s="48"/>
      <c r="E3424" s="48"/>
      <c r="F3424" s="48"/>
      <c r="G3424" s="48"/>
      <c r="H3424" s="48"/>
      <c r="I3424" s="48"/>
      <c r="J3424" s="48"/>
      <c r="K3424" s="48"/>
      <c r="L3424" s="48"/>
      <c r="M3424" s="48"/>
      <c r="N3424" s="48"/>
      <c r="O3424" s="48"/>
      <c r="P3424" s="48"/>
      <c r="Q3424" s="48"/>
      <c r="R3424" s="48"/>
      <c r="S3424" s="48"/>
      <c r="T3424" s="48"/>
      <c r="U3424" s="48"/>
      <c r="V3424" s="48"/>
      <c r="W3424" s="48"/>
      <c r="X3424" s="48"/>
      <c r="Y3424" s="48"/>
      <c r="Z3424" s="48"/>
      <c r="AA3424" s="48"/>
      <c r="AB3424" s="48"/>
      <c r="AC3424" s="48"/>
    </row>
    <row r="3425" spans="1:29">
      <c r="A3425" s="48"/>
      <c r="B3425" s="48"/>
      <c r="C3425" s="48"/>
      <c r="D3425" s="48"/>
      <c r="E3425" s="48"/>
      <c r="F3425" s="48"/>
      <c r="G3425" s="48"/>
      <c r="H3425" s="48"/>
      <c r="I3425" s="48"/>
      <c r="J3425" s="48"/>
      <c r="K3425" s="48"/>
      <c r="L3425" s="48"/>
      <c r="M3425" s="48"/>
      <c r="N3425" s="48"/>
      <c r="O3425" s="48"/>
      <c r="P3425" s="48"/>
      <c r="Q3425" s="48"/>
      <c r="R3425" s="48"/>
      <c r="S3425" s="48"/>
      <c r="T3425" s="48"/>
      <c r="U3425" s="48"/>
      <c r="V3425" s="48"/>
      <c r="W3425" s="48"/>
      <c r="X3425" s="48"/>
      <c r="Y3425" s="48"/>
      <c r="Z3425" s="48"/>
      <c r="AA3425" s="48"/>
      <c r="AB3425" s="48"/>
      <c r="AC3425" s="48"/>
    </row>
    <row r="3426" spans="1:29">
      <c r="A3426" s="48"/>
      <c r="B3426" s="48"/>
      <c r="C3426" s="48"/>
      <c r="D3426" s="48"/>
      <c r="E3426" s="48"/>
      <c r="F3426" s="48"/>
      <c r="G3426" s="48"/>
      <c r="H3426" s="48"/>
      <c r="I3426" s="48"/>
      <c r="J3426" s="48"/>
      <c r="K3426" s="48"/>
      <c r="L3426" s="48"/>
      <c r="M3426" s="48"/>
      <c r="N3426" s="48"/>
      <c r="O3426" s="48"/>
      <c r="P3426" s="48"/>
      <c r="Q3426" s="48"/>
      <c r="R3426" s="48"/>
      <c r="S3426" s="48"/>
      <c r="T3426" s="48"/>
      <c r="U3426" s="48"/>
      <c r="V3426" s="48"/>
      <c r="W3426" s="48"/>
      <c r="X3426" s="48"/>
      <c r="Y3426" s="48"/>
      <c r="Z3426" s="48"/>
      <c r="AA3426" s="48"/>
      <c r="AB3426" s="48"/>
      <c r="AC3426" s="48"/>
    </row>
    <row r="3427" spans="1:29">
      <c r="A3427" s="48"/>
      <c r="B3427" s="48"/>
      <c r="C3427" s="48"/>
      <c r="D3427" s="48"/>
      <c r="E3427" s="48"/>
      <c r="F3427" s="48"/>
      <c r="G3427" s="48"/>
      <c r="H3427" s="48"/>
      <c r="I3427" s="48"/>
      <c r="J3427" s="48"/>
      <c r="K3427" s="48"/>
      <c r="L3427" s="48"/>
      <c r="M3427" s="48"/>
      <c r="N3427" s="48"/>
      <c r="O3427" s="48"/>
      <c r="P3427" s="48"/>
      <c r="Q3427" s="48"/>
      <c r="R3427" s="48"/>
      <c r="S3427" s="48"/>
      <c r="T3427" s="48"/>
      <c r="U3427" s="48"/>
      <c r="V3427" s="48"/>
      <c r="W3427" s="48"/>
      <c r="X3427" s="48"/>
      <c r="Y3427" s="48"/>
      <c r="Z3427" s="48"/>
      <c r="AA3427" s="48"/>
      <c r="AB3427" s="48"/>
      <c r="AC3427" s="48"/>
    </row>
    <row r="3428" spans="1:29">
      <c r="A3428" s="48"/>
      <c r="B3428" s="48"/>
      <c r="C3428" s="48"/>
      <c r="D3428" s="48"/>
      <c r="E3428" s="48"/>
      <c r="F3428" s="48"/>
      <c r="G3428" s="48"/>
      <c r="H3428" s="48"/>
      <c r="I3428" s="48"/>
      <c r="J3428" s="48"/>
      <c r="K3428" s="48"/>
      <c r="L3428" s="48"/>
      <c r="M3428" s="48"/>
      <c r="N3428" s="48"/>
      <c r="O3428" s="48"/>
      <c r="P3428" s="48"/>
      <c r="Q3428" s="48"/>
      <c r="R3428" s="48"/>
      <c r="S3428" s="48"/>
      <c r="T3428" s="48"/>
      <c r="U3428" s="48"/>
      <c r="V3428" s="48"/>
      <c r="W3428" s="48"/>
      <c r="X3428" s="48"/>
      <c r="Y3428" s="48"/>
      <c r="Z3428" s="48"/>
      <c r="AA3428" s="48"/>
      <c r="AB3428" s="48"/>
      <c r="AC3428" s="48"/>
    </row>
    <row r="3429" spans="1:29">
      <c r="A3429" s="48"/>
      <c r="B3429" s="48"/>
      <c r="C3429" s="48"/>
      <c r="D3429" s="48"/>
      <c r="E3429" s="48"/>
      <c r="F3429" s="48"/>
      <c r="G3429" s="48"/>
      <c r="H3429" s="48"/>
      <c r="I3429" s="48"/>
      <c r="J3429" s="48"/>
      <c r="K3429" s="48"/>
      <c r="L3429" s="48"/>
      <c r="M3429" s="48"/>
      <c r="N3429" s="48"/>
      <c r="O3429" s="48"/>
      <c r="P3429" s="48"/>
      <c r="Q3429" s="48"/>
      <c r="R3429" s="48"/>
      <c r="S3429" s="48"/>
      <c r="T3429" s="48"/>
      <c r="U3429" s="48"/>
      <c r="V3429" s="48"/>
      <c r="W3429" s="48"/>
      <c r="X3429" s="48"/>
      <c r="Y3429" s="48"/>
      <c r="Z3429" s="48"/>
      <c r="AA3429" s="48"/>
      <c r="AB3429" s="48"/>
      <c r="AC3429" s="48"/>
    </row>
    <row r="3430" spans="1:29">
      <c r="A3430" s="48"/>
      <c r="B3430" s="48"/>
      <c r="C3430" s="48"/>
      <c r="D3430" s="48"/>
      <c r="E3430" s="48"/>
      <c r="F3430" s="48"/>
      <c r="G3430" s="48"/>
      <c r="H3430" s="48"/>
      <c r="I3430" s="48"/>
      <c r="J3430" s="48"/>
      <c r="K3430" s="48"/>
      <c r="L3430" s="48"/>
      <c r="M3430" s="48"/>
      <c r="N3430" s="48"/>
      <c r="O3430" s="48"/>
      <c r="P3430" s="48"/>
      <c r="Q3430" s="48"/>
      <c r="R3430" s="48"/>
      <c r="S3430" s="48"/>
      <c r="T3430" s="48"/>
      <c r="U3430" s="48"/>
      <c r="V3430" s="48"/>
      <c r="W3430" s="48"/>
      <c r="X3430" s="48"/>
      <c r="Y3430" s="48"/>
      <c r="Z3430" s="48"/>
      <c r="AA3430" s="48"/>
      <c r="AB3430" s="48"/>
      <c r="AC3430" s="48"/>
    </row>
    <row r="3431" spans="1:29">
      <c r="A3431" s="48"/>
      <c r="B3431" s="48"/>
      <c r="C3431" s="48"/>
      <c r="D3431" s="48"/>
      <c r="E3431" s="48"/>
      <c r="F3431" s="48"/>
      <c r="G3431" s="48"/>
      <c r="H3431" s="48"/>
      <c r="I3431" s="48"/>
      <c r="J3431" s="48"/>
      <c r="K3431" s="48"/>
      <c r="L3431" s="48"/>
      <c r="M3431" s="48"/>
      <c r="N3431" s="48"/>
      <c r="O3431" s="48"/>
      <c r="P3431" s="48"/>
      <c r="Q3431" s="48"/>
      <c r="R3431" s="48"/>
      <c r="S3431" s="48"/>
      <c r="T3431" s="48"/>
      <c r="U3431" s="48"/>
      <c r="V3431" s="48"/>
      <c r="W3431" s="48"/>
      <c r="X3431" s="48"/>
      <c r="Y3431" s="48"/>
      <c r="Z3431" s="48"/>
      <c r="AA3431" s="48"/>
      <c r="AB3431" s="48"/>
      <c r="AC3431" s="48"/>
    </row>
    <row r="3432" spans="1:29">
      <c r="A3432" s="48"/>
      <c r="B3432" s="48"/>
      <c r="C3432" s="48"/>
      <c r="D3432" s="48"/>
      <c r="E3432" s="48"/>
      <c r="F3432" s="48"/>
      <c r="G3432" s="48"/>
      <c r="H3432" s="48"/>
      <c r="I3432" s="48"/>
      <c r="J3432" s="48"/>
      <c r="K3432" s="48"/>
      <c r="L3432" s="48"/>
      <c r="M3432" s="48"/>
      <c r="N3432" s="48"/>
      <c r="O3432" s="48"/>
      <c r="P3432" s="48"/>
      <c r="Q3432" s="48"/>
      <c r="R3432" s="48"/>
      <c r="S3432" s="48"/>
      <c r="T3432" s="48"/>
      <c r="U3432" s="48"/>
      <c r="V3432" s="48"/>
      <c r="W3432" s="48"/>
      <c r="X3432" s="48"/>
      <c r="Y3432" s="48"/>
      <c r="Z3432" s="48"/>
      <c r="AA3432" s="48"/>
      <c r="AB3432" s="48"/>
      <c r="AC3432" s="48"/>
    </row>
    <row r="3433" spans="1:29">
      <c r="A3433" s="48"/>
      <c r="B3433" s="48"/>
      <c r="C3433" s="48"/>
      <c r="D3433" s="48"/>
      <c r="E3433" s="48"/>
      <c r="F3433" s="48"/>
      <c r="G3433" s="48"/>
      <c r="H3433" s="48"/>
      <c r="I3433" s="48"/>
      <c r="J3433" s="48"/>
      <c r="K3433" s="48"/>
      <c r="L3433" s="48"/>
      <c r="M3433" s="48"/>
      <c r="N3433" s="48"/>
      <c r="O3433" s="48"/>
      <c r="P3433" s="48"/>
      <c r="Q3433" s="48"/>
      <c r="R3433" s="48"/>
      <c r="S3433" s="48"/>
      <c r="T3433" s="48"/>
      <c r="U3433" s="48"/>
      <c r="V3433" s="48"/>
      <c r="W3433" s="48"/>
      <c r="X3433" s="48"/>
      <c r="Y3433" s="48"/>
      <c r="Z3433" s="48"/>
      <c r="AA3433" s="48"/>
      <c r="AB3433" s="48"/>
      <c r="AC3433" s="48"/>
    </row>
    <row r="3434" spans="1:29">
      <c r="A3434" s="48"/>
      <c r="B3434" s="48"/>
      <c r="C3434" s="48"/>
      <c r="D3434" s="48"/>
      <c r="E3434" s="48"/>
      <c r="F3434" s="48"/>
      <c r="G3434" s="48"/>
      <c r="H3434" s="48"/>
      <c r="I3434" s="48"/>
      <c r="J3434" s="48"/>
      <c r="K3434" s="48"/>
      <c r="L3434" s="48"/>
      <c r="M3434" s="48"/>
      <c r="N3434" s="48"/>
      <c r="O3434" s="48"/>
      <c r="P3434" s="48"/>
      <c r="Q3434" s="48"/>
      <c r="R3434" s="48"/>
      <c r="S3434" s="48"/>
      <c r="T3434" s="48"/>
      <c r="U3434" s="48"/>
      <c r="V3434" s="48"/>
      <c r="W3434" s="48"/>
      <c r="X3434" s="48"/>
      <c r="Y3434" s="48"/>
      <c r="Z3434" s="48"/>
      <c r="AA3434" s="48"/>
      <c r="AB3434" s="48"/>
      <c r="AC3434" s="48"/>
    </row>
    <row r="3435" spans="1:29">
      <c r="A3435" s="48"/>
      <c r="B3435" s="48"/>
      <c r="C3435" s="48"/>
      <c r="D3435" s="48"/>
      <c r="E3435" s="48"/>
      <c r="F3435" s="48"/>
      <c r="G3435" s="48"/>
      <c r="H3435" s="48"/>
      <c r="I3435" s="48"/>
      <c r="J3435" s="48"/>
      <c r="K3435" s="48"/>
      <c r="L3435" s="48"/>
      <c r="M3435" s="48"/>
      <c r="N3435" s="48"/>
      <c r="O3435" s="48"/>
      <c r="P3435" s="48"/>
      <c r="Q3435" s="48"/>
      <c r="R3435" s="48"/>
      <c r="S3435" s="48"/>
      <c r="T3435" s="48"/>
      <c r="U3435" s="48"/>
      <c r="V3435" s="48"/>
      <c r="W3435" s="48"/>
      <c r="X3435" s="48"/>
      <c r="Y3435" s="48"/>
      <c r="Z3435" s="48"/>
      <c r="AA3435" s="48"/>
      <c r="AB3435" s="48"/>
      <c r="AC3435" s="48"/>
    </row>
    <row r="3436" spans="1:29">
      <c r="A3436" s="48"/>
      <c r="B3436" s="48"/>
      <c r="C3436" s="48"/>
      <c r="D3436" s="48"/>
      <c r="E3436" s="48"/>
      <c r="F3436" s="48"/>
      <c r="G3436" s="48"/>
      <c r="H3436" s="48"/>
      <c r="I3436" s="48"/>
      <c r="J3436" s="48"/>
      <c r="K3436" s="48"/>
      <c r="L3436" s="48"/>
      <c r="M3436" s="48"/>
      <c r="N3436" s="48"/>
      <c r="O3436" s="48"/>
      <c r="P3436" s="48"/>
      <c r="Q3436" s="48"/>
      <c r="R3436" s="48"/>
      <c r="S3436" s="48"/>
      <c r="T3436" s="48"/>
      <c r="U3436" s="48"/>
      <c r="V3436" s="48"/>
      <c r="W3436" s="48"/>
      <c r="X3436" s="48"/>
      <c r="Y3436" s="48"/>
      <c r="Z3436" s="48"/>
      <c r="AA3436" s="48"/>
      <c r="AB3436" s="48"/>
      <c r="AC3436" s="48"/>
    </row>
    <row r="3437" spans="1:29">
      <c r="A3437" s="48"/>
      <c r="B3437" s="48"/>
      <c r="C3437" s="48"/>
      <c r="D3437" s="48"/>
      <c r="E3437" s="48"/>
      <c r="F3437" s="48"/>
      <c r="G3437" s="48"/>
      <c r="H3437" s="48"/>
      <c r="I3437" s="48"/>
      <c r="J3437" s="48"/>
      <c r="K3437" s="48"/>
      <c r="L3437" s="48"/>
      <c r="M3437" s="48"/>
      <c r="N3437" s="48"/>
      <c r="O3437" s="48"/>
      <c r="P3437" s="48"/>
      <c r="Q3437" s="48"/>
      <c r="R3437" s="48"/>
      <c r="S3437" s="48"/>
      <c r="T3437" s="48"/>
      <c r="U3437" s="48"/>
      <c r="V3437" s="48"/>
      <c r="W3437" s="48"/>
      <c r="X3437" s="48"/>
      <c r="Y3437" s="48"/>
      <c r="Z3437" s="48"/>
      <c r="AA3437" s="48"/>
      <c r="AB3437" s="48"/>
      <c r="AC3437" s="48"/>
    </row>
    <row r="3438" spans="1:29">
      <c r="A3438" s="48"/>
      <c r="B3438" s="48"/>
      <c r="C3438" s="48"/>
      <c r="D3438" s="48"/>
      <c r="E3438" s="48"/>
      <c r="F3438" s="48"/>
      <c r="G3438" s="48"/>
      <c r="H3438" s="48"/>
      <c r="I3438" s="48"/>
      <c r="J3438" s="48"/>
      <c r="K3438" s="48"/>
      <c r="L3438" s="48"/>
      <c r="M3438" s="48"/>
      <c r="N3438" s="48"/>
      <c r="O3438" s="48"/>
      <c r="P3438" s="48"/>
      <c r="Q3438" s="48"/>
      <c r="R3438" s="48"/>
      <c r="S3438" s="48"/>
      <c r="T3438" s="48"/>
      <c r="U3438" s="48"/>
      <c r="V3438" s="48"/>
      <c r="W3438" s="48"/>
      <c r="X3438" s="48"/>
      <c r="Y3438" s="48"/>
      <c r="Z3438" s="48"/>
      <c r="AA3438" s="48"/>
      <c r="AB3438" s="48"/>
      <c r="AC3438" s="48"/>
    </row>
    <row r="3439" spans="1:29">
      <c r="A3439" s="48"/>
      <c r="B3439" s="48"/>
      <c r="C3439" s="48"/>
      <c r="D3439" s="48"/>
      <c r="E3439" s="48"/>
      <c r="F3439" s="48"/>
      <c r="G3439" s="48"/>
      <c r="H3439" s="48"/>
      <c r="I3439" s="48"/>
      <c r="J3439" s="48"/>
      <c r="K3439" s="48"/>
      <c r="L3439" s="48"/>
      <c r="M3439" s="48"/>
      <c r="N3439" s="48"/>
      <c r="O3439" s="48"/>
      <c r="P3439" s="48"/>
      <c r="Q3439" s="48"/>
      <c r="R3439" s="48"/>
      <c r="S3439" s="48"/>
      <c r="T3439" s="48"/>
      <c r="U3439" s="48"/>
      <c r="V3439" s="48"/>
      <c r="W3439" s="48"/>
      <c r="X3439" s="48"/>
      <c r="Y3439" s="48"/>
      <c r="Z3439" s="48"/>
      <c r="AA3439" s="48"/>
      <c r="AB3439" s="48"/>
      <c r="AC3439" s="48"/>
    </row>
    <row r="3440" spans="1:29">
      <c r="A3440" s="48"/>
      <c r="B3440" s="48"/>
      <c r="C3440" s="48"/>
      <c r="D3440" s="48"/>
      <c r="E3440" s="48"/>
      <c r="F3440" s="48"/>
      <c r="G3440" s="48"/>
      <c r="H3440" s="48"/>
      <c r="I3440" s="48"/>
      <c r="J3440" s="48"/>
      <c r="K3440" s="48"/>
      <c r="L3440" s="48"/>
      <c r="M3440" s="48"/>
      <c r="N3440" s="48"/>
      <c r="O3440" s="48"/>
      <c r="P3440" s="48"/>
      <c r="Q3440" s="48"/>
      <c r="R3440" s="48"/>
      <c r="S3440" s="48"/>
      <c r="T3440" s="48"/>
      <c r="U3440" s="48"/>
      <c r="V3440" s="48"/>
      <c r="W3440" s="48"/>
      <c r="X3440" s="48"/>
      <c r="Y3440" s="48"/>
      <c r="Z3440" s="48"/>
      <c r="AA3440" s="48"/>
      <c r="AB3440" s="48"/>
      <c r="AC3440" s="48"/>
    </row>
    <row r="3441" spans="1:29">
      <c r="A3441" s="48"/>
      <c r="B3441" s="48"/>
      <c r="C3441" s="48"/>
      <c r="D3441" s="48"/>
      <c r="E3441" s="48"/>
      <c r="F3441" s="48"/>
      <c r="G3441" s="48"/>
      <c r="H3441" s="48"/>
      <c r="I3441" s="48"/>
      <c r="J3441" s="48"/>
      <c r="K3441" s="48"/>
      <c r="L3441" s="48"/>
      <c r="M3441" s="48"/>
      <c r="N3441" s="48"/>
      <c r="O3441" s="48"/>
      <c r="P3441" s="48"/>
      <c r="Q3441" s="48"/>
      <c r="R3441" s="48"/>
      <c r="S3441" s="48"/>
      <c r="T3441" s="48"/>
      <c r="U3441" s="48"/>
      <c r="V3441" s="48"/>
      <c r="W3441" s="48"/>
      <c r="X3441" s="48"/>
      <c r="Y3441" s="48"/>
      <c r="Z3441" s="48"/>
      <c r="AA3441" s="48"/>
      <c r="AB3441" s="48"/>
      <c r="AC3441" s="48"/>
    </row>
    <row r="3442" spans="1:29">
      <c r="A3442" s="48"/>
      <c r="B3442" s="48"/>
      <c r="C3442" s="48"/>
      <c r="D3442" s="48"/>
      <c r="E3442" s="48"/>
      <c r="F3442" s="48"/>
      <c r="G3442" s="48"/>
      <c r="H3442" s="48"/>
      <c r="I3442" s="48"/>
      <c r="J3442" s="48"/>
      <c r="K3442" s="48"/>
      <c r="L3442" s="48"/>
      <c r="M3442" s="48"/>
      <c r="N3442" s="48"/>
      <c r="O3442" s="48"/>
      <c r="P3442" s="48"/>
      <c r="Q3442" s="48"/>
      <c r="R3442" s="48"/>
      <c r="S3442" s="48"/>
      <c r="T3442" s="48"/>
      <c r="U3442" s="48"/>
      <c r="V3442" s="48"/>
      <c r="W3442" s="48"/>
      <c r="X3442" s="48"/>
      <c r="Y3442" s="48"/>
      <c r="Z3442" s="48"/>
      <c r="AA3442" s="48"/>
      <c r="AB3442" s="48"/>
      <c r="AC3442" s="48"/>
    </row>
    <row r="3443" spans="1:29">
      <c r="A3443" s="48"/>
      <c r="B3443" s="48"/>
      <c r="C3443" s="48"/>
      <c r="D3443" s="48"/>
      <c r="E3443" s="48"/>
      <c r="F3443" s="48"/>
      <c r="G3443" s="48"/>
      <c r="H3443" s="48"/>
      <c r="I3443" s="48"/>
      <c r="J3443" s="48"/>
      <c r="K3443" s="48"/>
      <c r="L3443" s="48"/>
      <c r="M3443" s="48"/>
      <c r="N3443" s="48"/>
      <c r="O3443" s="48"/>
      <c r="P3443" s="48"/>
      <c r="Q3443" s="48"/>
      <c r="R3443" s="48"/>
      <c r="S3443" s="48"/>
      <c r="T3443" s="48"/>
      <c r="U3443" s="48"/>
      <c r="V3443" s="48"/>
      <c r="W3443" s="48"/>
      <c r="X3443" s="48"/>
      <c r="Y3443" s="48"/>
      <c r="Z3443" s="48"/>
      <c r="AA3443" s="48"/>
      <c r="AB3443" s="48"/>
      <c r="AC3443" s="48"/>
    </row>
    <row r="3444" spans="1:29">
      <c r="A3444" s="48"/>
      <c r="B3444" s="48"/>
      <c r="C3444" s="48"/>
      <c r="D3444" s="48"/>
      <c r="E3444" s="48"/>
      <c r="F3444" s="48"/>
      <c r="G3444" s="48"/>
      <c r="H3444" s="48"/>
      <c r="I3444" s="48"/>
      <c r="J3444" s="48"/>
      <c r="K3444" s="48"/>
      <c r="L3444" s="48"/>
      <c r="M3444" s="48"/>
      <c r="N3444" s="48"/>
      <c r="O3444" s="48"/>
      <c r="P3444" s="48"/>
      <c r="Q3444" s="48"/>
      <c r="R3444" s="48"/>
      <c r="S3444" s="48"/>
      <c r="T3444" s="48"/>
      <c r="U3444" s="48"/>
      <c r="V3444" s="48"/>
      <c r="W3444" s="48"/>
      <c r="X3444" s="48"/>
      <c r="Y3444" s="48"/>
      <c r="Z3444" s="48"/>
      <c r="AA3444" s="48"/>
      <c r="AB3444" s="48"/>
      <c r="AC3444" s="48"/>
    </row>
    <row r="3445" spans="1:29">
      <c r="A3445" s="48"/>
      <c r="B3445" s="48"/>
      <c r="C3445" s="48"/>
      <c r="D3445" s="48"/>
      <c r="E3445" s="48"/>
      <c r="F3445" s="48"/>
      <c r="G3445" s="48"/>
      <c r="H3445" s="48"/>
      <c r="I3445" s="48"/>
      <c r="J3445" s="48"/>
      <c r="K3445" s="48"/>
      <c r="L3445" s="48"/>
      <c r="M3445" s="48"/>
      <c r="N3445" s="48"/>
      <c r="O3445" s="48"/>
      <c r="P3445" s="48"/>
      <c r="Q3445" s="48"/>
      <c r="R3445" s="48"/>
      <c r="S3445" s="48"/>
      <c r="T3445" s="48"/>
      <c r="U3445" s="48"/>
      <c r="V3445" s="48"/>
      <c r="W3445" s="48"/>
      <c r="X3445" s="48"/>
      <c r="Y3445" s="48"/>
      <c r="Z3445" s="48"/>
      <c r="AA3445" s="48"/>
      <c r="AB3445" s="48"/>
      <c r="AC3445" s="48"/>
    </row>
    <row r="3446" spans="1:29">
      <c r="A3446" s="48"/>
      <c r="B3446" s="48"/>
      <c r="C3446" s="48"/>
      <c r="D3446" s="48"/>
      <c r="E3446" s="48"/>
      <c r="F3446" s="48"/>
      <c r="G3446" s="48"/>
      <c r="H3446" s="48"/>
      <c r="I3446" s="48"/>
      <c r="J3446" s="48"/>
      <c r="K3446" s="48"/>
      <c r="L3446" s="48"/>
      <c r="M3446" s="48"/>
      <c r="N3446" s="48"/>
      <c r="O3446" s="48"/>
      <c r="P3446" s="48"/>
      <c r="Q3446" s="48"/>
      <c r="R3446" s="48"/>
      <c r="S3446" s="48"/>
      <c r="T3446" s="48"/>
      <c r="U3446" s="48"/>
      <c r="V3446" s="48"/>
      <c r="W3446" s="48"/>
      <c r="X3446" s="48"/>
      <c r="Y3446" s="48"/>
      <c r="Z3446" s="48"/>
      <c r="AA3446" s="48"/>
      <c r="AB3446" s="48"/>
      <c r="AC3446" s="48"/>
    </row>
    <row r="3447" spans="1:29">
      <c r="A3447" s="48"/>
      <c r="B3447" s="48"/>
      <c r="C3447" s="48"/>
      <c r="D3447" s="48"/>
      <c r="E3447" s="48"/>
      <c r="F3447" s="48"/>
      <c r="G3447" s="48"/>
      <c r="H3447" s="48"/>
      <c r="I3447" s="48"/>
      <c r="J3447" s="48"/>
      <c r="K3447" s="48"/>
      <c r="L3447" s="48"/>
      <c r="M3447" s="48"/>
      <c r="N3447" s="48"/>
      <c r="O3447" s="48"/>
      <c r="P3447" s="48"/>
      <c r="Q3447" s="48"/>
      <c r="R3447" s="48"/>
      <c r="S3447" s="48"/>
      <c r="T3447" s="48"/>
      <c r="U3447" s="48"/>
      <c r="V3447" s="48"/>
      <c r="W3447" s="48"/>
      <c r="X3447" s="48"/>
      <c r="Y3447" s="48"/>
      <c r="Z3447" s="48"/>
      <c r="AA3447" s="48"/>
      <c r="AB3447" s="48"/>
      <c r="AC3447" s="48"/>
    </row>
    <row r="3448" spans="1:29">
      <c r="A3448" s="48"/>
      <c r="B3448" s="48"/>
      <c r="C3448" s="48"/>
      <c r="D3448" s="48"/>
      <c r="E3448" s="48"/>
      <c r="F3448" s="48"/>
      <c r="G3448" s="48"/>
      <c r="H3448" s="48"/>
      <c r="I3448" s="48"/>
      <c r="J3448" s="48"/>
      <c r="K3448" s="48"/>
      <c r="L3448" s="48"/>
      <c r="M3448" s="48"/>
      <c r="N3448" s="48"/>
      <c r="O3448" s="48"/>
      <c r="P3448" s="48"/>
      <c r="Q3448" s="48"/>
      <c r="R3448" s="48"/>
      <c r="S3448" s="48"/>
      <c r="T3448" s="48"/>
      <c r="U3448" s="48"/>
      <c r="V3448" s="48"/>
      <c r="W3448" s="48"/>
      <c r="X3448" s="48"/>
      <c r="Y3448" s="48"/>
      <c r="Z3448" s="48"/>
      <c r="AA3448" s="48"/>
      <c r="AB3448" s="48"/>
      <c r="AC3448" s="48"/>
    </row>
    <row r="3449" spans="1:29">
      <c r="A3449" s="48"/>
      <c r="B3449" s="48"/>
      <c r="C3449" s="48"/>
      <c r="D3449" s="48"/>
      <c r="E3449" s="48"/>
      <c r="F3449" s="48"/>
      <c r="G3449" s="48"/>
      <c r="H3449" s="48"/>
      <c r="I3449" s="48"/>
      <c r="J3449" s="48"/>
      <c r="K3449" s="48"/>
      <c r="L3449" s="48"/>
      <c r="M3449" s="48"/>
      <c r="N3449" s="48"/>
      <c r="O3449" s="48"/>
      <c r="P3449" s="48"/>
      <c r="Q3449" s="48"/>
      <c r="R3449" s="48"/>
      <c r="S3449" s="48"/>
      <c r="T3449" s="48"/>
      <c r="U3449" s="48"/>
      <c r="V3449" s="48"/>
      <c r="W3449" s="48"/>
      <c r="X3449" s="48"/>
      <c r="Y3449" s="48"/>
      <c r="Z3449" s="48"/>
      <c r="AA3449" s="48"/>
      <c r="AB3449" s="48"/>
      <c r="AC3449" s="48"/>
    </row>
    <row r="3450" spans="1:29">
      <c r="A3450" s="48"/>
      <c r="B3450" s="48"/>
      <c r="C3450" s="48"/>
      <c r="D3450" s="48"/>
      <c r="E3450" s="48"/>
      <c r="F3450" s="48"/>
      <c r="G3450" s="48"/>
      <c r="H3450" s="48"/>
      <c r="I3450" s="48"/>
      <c r="J3450" s="48"/>
      <c r="K3450" s="48"/>
      <c r="L3450" s="48"/>
      <c r="M3450" s="48"/>
      <c r="N3450" s="48"/>
      <c r="O3450" s="48"/>
      <c r="P3450" s="48"/>
      <c r="Q3450" s="48"/>
      <c r="R3450" s="48"/>
      <c r="S3450" s="48"/>
      <c r="T3450" s="48"/>
      <c r="U3450" s="48"/>
      <c r="V3450" s="48"/>
      <c r="W3450" s="48"/>
      <c r="X3450" s="48"/>
      <c r="Y3450" s="48"/>
      <c r="Z3450" s="48"/>
      <c r="AA3450" s="48"/>
      <c r="AB3450" s="48"/>
      <c r="AC3450" s="48"/>
    </row>
    <row r="3451" spans="1:29">
      <c r="A3451" s="48"/>
      <c r="B3451" s="48"/>
      <c r="C3451" s="48"/>
      <c r="D3451" s="48"/>
      <c r="E3451" s="48"/>
      <c r="F3451" s="48"/>
      <c r="G3451" s="48"/>
      <c r="H3451" s="48"/>
      <c r="I3451" s="48"/>
      <c r="J3451" s="48"/>
      <c r="K3451" s="48"/>
      <c r="L3451" s="48"/>
      <c r="M3451" s="48"/>
      <c r="N3451" s="48"/>
      <c r="O3451" s="48"/>
      <c r="P3451" s="48"/>
      <c r="Q3451" s="48"/>
      <c r="R3451" s="48"/>
      <c r="S3451" s="48"/>
      <c r="T3451" s="48"/>
      <c r="U3451" s="48"/>
      <c r="V3451" s="48"/>
      <c r="W3451" s="48"/>
      <c r="X3451" s="48"/>
      <c r="Y3451" s="48"/>
      <c r="Z3451" s="48"/>
      <c r="AA3451" s="48"/>
      <c r="AB3451" s="48"/>
      <c r="AC3451" s="48"/>
    </row>
    <row r="3452" spans="1:29">
      <c r="A3452" s="48"/>
      <c r="B3452" s="48"/>
      <c r="C3452" s="48"/>
      <c r="D3452" s="48"/>
      <c r="E3452" s="48"/>
      <c r="F3452" s="48"/>
      <c r="G3452" s="48"/>
      <c r="H3452" s="48"/>
      <c r="I3452" s="48"/>
      <c r="J3452" s="48"/>
      <c r="K3452" s="48"/>
      <c r="L3452" s="48"/>
      <c r="M3452" s="48"/>
      <c r="N3452" s="48"/>
      <c r="O3452" s="48"/>
      <c r="P3452" s="48"/>
      <c r="Q3452" s="48"/>
      <c r="R3452" s="48"/>
      <c r="S3452" s="48"/>
      <c r="T3452" s="48"/>
      <c r="U3452" s="48"/>
      <c r="V3452" s="48"/>
      <c r="W3452" s="48"/>
      <c r="X3452" s="48"/>
      <c r="Y3452" s="48"/>
      <c r="Z3452" s="48"/>
      <c r="AA3452" s="48"/>
      <c r="AB3452" s="48"/>
      <c r="AC3452" s="48"/>
    </row>
    <row r="3453" spans="1:29">
      <c r="A3453" s="48"/>
      <c r="B3453" s="48"/>
      <c r="C3453" s="48"/>
      <c r="D3453" s="48"/>
      <c r="E3453" s="48"/>
      <c r="F3453" s="48"/>
      <c r="G3453" s="48"/>
      <c r="H3453" s="48"/>
      <c r="I3453" s="48"/>
      <c r="J3453" s="48"/>
      <c r="K3453" s="48"/>
      <c r="L3453" s="48"/>
      <c r="M3453" s="48"/>
      <c r="N3453" s="48"/>
      <c r="O3453" s="48"/>
      <c r="P3453" s="48"/>
      <c r="Q3453" s="48"/>
      <c r="R3453" s="48"/>
      <c r="S3453" s="48"/>
      <c r="T3453" s="48"/>
      <c r="U3453" s="48"/>
      <c r="V3453" s="48"/>
      <c r="W3453" s="48"/>
      <c r="X3453" s="48"/>
      <c r="Y3453" s="48"/>
      <c r="Z3453" s="48"/>
      <c r="AA3453" s="48"/>
      <c r="AB3453" s="48"/>
      <c r="AC3453" s="48"/>
    </row>
    <row r="3454" spans="1:29">
      <c r="A3454" s="48"/>
      <c r="B3454" s="48"/>
      <c r="C3454" s="48"/>
      <c r="D3454" s="48"/>
      <c r="E3454" s="48"/>
      <c r="F3454" s="48"/>
      <c r="G3454" s="48"/>
      <c r="H3454" s="48"/>
      <c r="I3454" s="48"/>
      <c r="J3454" s="48"/>
      <c r="K3454" s="48"/>
      <c r="L3454" s="48"/>
      <c r="M3454" s="48"/>
      <c r="N3454" s="48"/>
      <c r="O3454" s="48"/>
      <c r="P3454" s="48"/>
      <c r="Q3454" s="48"/>
      <c r="R3454" s="48"/>
      <c r="S3454" s="48"/>
      <c r="T3454" s="48"/>
      <c r="U3454" s="48"/>
      <c r="V3454" s="48"/>
      <c r="W3454" s="48"/>
      <c r="X3454" s="48"/>
      <c r="Y3454" s="48"/>
      <c r="Z3454" s="48"/>
      <c r="AA3454" s="48"/>
      <c r="AB3454" s="48"/>
      <c r="AC3454" s="48"/>
    </row>
    <row r="3455" spans="1:29">
      <c r="A3455" s="48"/>
      <c r="B3455" s="48"/>
      <c r="C3455" s="48"/>
      <c r="D3455" s="48"/>
      <c r="E3455" s="48"/>
      <c r="F3455" s="48"/>
      <c r="G3455" s="48"/>
      <c r="H3455" s="48"/>
      <c r="I3455" s="48"/>
      <c r="J3455" s="48"/>
      <c r="K3455" s="48"/>
      <c r="L3455" s="48"/>
      <c r="M3455" s="48"/>
      <c r="N3455" s="48"/>
      <c r="O3455" s="48"/>
      <c r="P3455" s="48"/>
      <c r="Q3455" s="48"/>
      <c r="R3455" s="48"/>
      <c r="S3455" s="48"/>
      <c r="T3455" s="48"/>
      <c r="U3455" s="48"/>
      <c r="V3455" s="48"/>
      <c r="W3455" s="48"/>
      <c r="X3455" s="48"/>
      <c r="Y3455" s="48"/>
      <c r="Z3455" s="48"/>
      <c r="AA3455" s="48"/>
      <c r="AB3455" s="48"/>
      <c r="AC3455" s="48"/>
    </row>
    <row r="3456" spans="1:29">
      <c r="A3456" s="48"/>
      <c r="B3456" s="48"/>
      <c r="C3456" s="48"/>
      <c r="D3456" s="48"/>
      <c r="E3456" s="48"/>
      <c r="F3456" s="48"/>
      <c r="G3456" s="48"/>
      <c r="H3456" s="48"/>
      <c r="I3456" s="48"/>
      <c r="J3456" s="48"/>
      <c r="K3456" s="48"/>
      <c r="L3456" s="48"/>
      <c r="M3456" s="48"/>
      <c r="N3456" s="48"/>
      <c r="O3456" s="48"/>
      <c r="P3456" s="48"/>
      <c r="Q3456" s="48"/>
      <c r="R3456" s="48"/>
      <c r="S3456" s="48"/>
      <c r="T3456" s="48"/>
      <c r="U3456" s="48"/>
      <c r="V3456" s="48"/>
      <c r="W3456" s="48"/>
      <c r="X3456" s="48"/>
      <c r="Y3456" s="48"/>
      <c r="Z3456" s="48"/>
      <c r="AA3456" s="48"/>
      <c r="AB3456" s="48"/>
      <c r="AC3456" s="48"/>
    </row>
    <row r="3457" spans="1:29">
      <c r="A3457" s="48"/>
      <c r="B3457" s="48"/>
      <c r="C3457" s="48"/>
      <c r="D3457" s="48"/>
      <c r="E3457" s="48"/>
      <c r="F3457" s="48"/>
      <c r="G3457" s="48"/>
      <c r="H3457" s="48"/>
      <c r="I3457" s="48"/>
      <c r="J3457" s="48"/>
      <c r="K3457" s="48"/>
      <c r="L3457" s="48"/>
      <c r="M3457" s="48"/>
      <c r="N3457" s="48"/>
      <c r="O3457" s="48"/>
      <c r="P3457" s="48"/>
      <c r="Q3457" s="48"/>
      <c r="R3457" s="48"/>
      <c r="S3457" s="48"/>
      <c r="T3457" s="48"/>
      <c r="U3457" s="48"/>
      <c r="V3457" s="48"/>
      <c r="W3457" s="48"/>
      <c r="X3457" s="48"/>
      <c r="Y3457" s="48"/>
      <c r="Z3457" s="48"/>
      <c r="AA3457" s="48"/>
      <c r="AB3457" s="48"/>
      <c r="AC3457" s="48"/>
    </row>
    <row r="3458" spans="1:29">
      <c r="A3458" s="48"/>
      <c r="B3458" s="48"/>
      <c r="C3458" s="48"/>
      <c r="D3458" s="48"/>
      <c r="E3458" s="48"/>
      <c r="F3458" s="48"/>
      <c r="G3458" s="48"/>
      <c r="H3458" s="48"/>
      <c r="I3458" s="48"/>
      <c r="J3458" s="48"/>
      <c r="K3458" s="48"/>
      <c r="L3458" s="48"/>
      <c r="M3458" s="48"/>
      <c r="N3458" s="48"/>
      <c r="O3458" s="48"/>
      <c r="P3458" s="48"/>
      <c r="Q3458" s="48"/>
      <c r="R3458" s="48"/>
      <c r="S3458" s="48"/>
      <c r="T3458" s="48"/>
      <c r="U3458" s="48"/>
      <c r="V3458" s="48"/>
      <c r="W3458" s="48"/>
      <c r="X3458" s="48"/>
      <c r="Y3458" s="48"/>
      <c r="Z3458" s="48"/>
      <c r="AA3458" s="48"/>
      <c r="AB3458" s="48"/>
      <c r="AC3458" s="48"/>
    </row>
    <row r="3459" spans="1:29">
      <c r="A3459" s="48"/>
      <c r="B3459" s="48"/>
      <c r="C3459" s="48"/>
      <c r="D3459" s="48"/>
      <c r="E3459" s="48"/>
      <c r="F3459" s="48"/>
      <c r="G3459" s="48"/>
      <c r="H3459" s="48"/>
      <c r="I3459" s="48"/>
      <c r="J3459" s="48"/>
      <c r="K3459" s="48"/>
      <c r="L3459" s="48"/>
      <c r="M3459" s="48"/>
      <c r="N3459" s="48"/>
      <c r="O3459" s="48"/>
      <c r="P3459" s="48"/>
      <c r="Q3459" s="48"/>
      <c r="R3459" s="48"/>
      <c r="S3459" s="48"/>
      <c r="T3459" s="48"/>
      <c r="U3459" s="48"/>
      <c r="V3459" s="48"/>
      <c r="W3459" s="48"/>
      <c r="X3459" s="48"/>
      <c r="Y3459" s="48"/>
      <c r="Z3459" s="48"/>
      <c r="AA3459" s="48"/>
      <c r="AB3459" s="48"/>
      <c r="AC3459" s="48"/>
    </row>
    <row r="3460" spans="1:29">
      <c r="A3460" s="48"/>
      <c r="B3460" s="48"/>
      <c r="C3460" s="48"/>
      <c r="D3460" s="48"/>
      <c r="E3460" s="48"/>
      <c r="F3460" s="48"/>
      <c r="G3460" s="48"/>
      <c r="H3460" s="48"/>
      <c r="I3460" s="48"/>
      <c r="J3460" s="48"/>
      <c r="K3460" s="48"/>
      <c r="L3460" s="48"/>
      <c r="M3460" s="48"/>
      <c r="N3460" s="48"/>
      <c r="O3460" s="48"/>
      <c r="P3460" s="48"/>
      <c r="Q3460" s="48"/>
      <c r="R3460" s="48"/>
      <c r="S3460" s="48"/>
      <c r="T3460" s="48"/>
      <c r="U3460" s="48"/>
      <c r="V3460" s="48"/>
      <c r="W3460" s="48"/>
      <c r="X3460" s="48"/>
      <c r="Y3460" s="48"/>
      <c r="Z3460" s="48"/>
      <c r="AA3460" s="48"/>
      <c r="AB3460" s="48"/>
      <c r="AC3460" s="48"/>
    </row>
    <row r="3461" spans="1:29">
      <c r="A3461" s="48"/>
      <c r="B3461" s="48"/>
      <c r="C3461" s="48"/>
      <c r="D3461" s="48"/>
      <c r="E3461" s="48"/>
      <c r="F3461" s="48"/>
      <c r="G3461" s="48"/>
      <c r="H3461" s="48"/>
      <c r="I3461" s="48"/>
      <c r="J3461" s="48"/>
      <c r="K3461" s="48"/>
      <c r="L3461" s="48"/>
      <c r="M3461" s="48"/>
      <c r="N3461" s="48"/>
      <c r="O3461" s="48"/>
      <c r="P3461" s="48"/>
      <c r="Q3461" s="48"/>
      <c r="R3461" s="48"/>
      <c r="S3461" s="48"/>
      <c r="T3461" s="48"/>
      <c r="U3461" s="48"/>
      <c r="V3461" s="48"/>
      <c r="W3461" s="48"/>
      <c r="X3461" s="48"/>
      <c r="Y3461" s="48"/>
      <c r="Z3461" s="48"/>
      <c r="AA3461" s="48"/>
      <c r="AB3461" s="48"/>
      <c r="AC3461" s="48"/>
    </row>
    <row r="3462" spans="1:29">
      <c r="A3462" s="48"/>
      <c r="B3462" s="48"/>
      <c r="C3462" s="48"/>
      <c r="D3462" s="48"/>
      <c r="E3462" s="48"/>
      <c r="F3462" s="48"/>
      <c r="G3462" s="48"/>
      <c r="H3462" s="48"/>
      <c r="I3462" s="48"/>
      <c r="J3462" s="48"/>
      <c r="K3462" s="48"/>
      <c r="L3462" s="48"/>
      <c r="M3462" s="48"/>
      <c r="N3462" s="48"/>
      <c r="O3462" s="48"/>
      <c r="P3462" s="48"/>
      <c r="Q3462" s="48"/>
      <c r="R3462" s="48"/>
      <c r="S3462" s="48"/>
      <c r="T3462" s="48"/>
      <c r="U3462" s="48"/>
      <c r="V3462" s="48"/>
      <c r="W3462" s="48"/>
      <c r="X3462" s="48"/>
      <c r="Y3462" s="48"/>
      <c r="Z3462" s="48"/>
      <c r="AA3462" s="48"/>
      <c r="AB3462" s="48"/>
      <c r="AC3462" s="48"/>
    </row>
    <row r="3463" spans="1:29">
      <c r="A3463" s="48"/>
      <c r="B3463" s="48"/>
      <c r="C3463" s="48"/>
      <c r="D3463" s="48"/>
      <c r="E3463" s="48"/>
      <c r="F3463" s="48"/>
      <c r="G3463" s="48"/>
      <c r="H3463" s="48"/>
      <c r="I3463" s="48"/>
      <c r="J3463" s="48"/>
      <c r="K3463" s="48"/>
      <c r="L3463" s="48"/>
      <c r="M3463" s="48"/>
      <c r="N3463" s="48"/>
      <c r="O3463" s="48"/>
      <c r="P3463" s="48"/>
      <c r="Q3463" s="48"/>
      <c r="R3463" s="48"/>
      <c r="S3463" s="48"/>
      <c r="T3463" s="48"/>
      <c r="U3463" s="48"/>
      <c r="V3463" s="48"/>
      <c r="W3463" s="48"/>
      <c r="X3463" s="48"/>
      <c r="Y3463" s="48"/>
      <c r="Z3463" s="48"/>
      <c r="AA3463" s="48"/>
      <c r="AB3463" s="48"/>
      <c r="AC3463" s="48"/>
    </row>
    <row r="3464" spans="1:29">
      <c r="A3464" s="48"/>
      <c r="B3464" s="48"/>
      <c r="C3464" s="48"/>
      <c r="D3464" s="48"/>
      <c r="E3464" s="48"/>
      <c r="F3464" s="48"/>
      <c r="G3464" s="48"/>
      <c r="H3464" s="48"/>
      <c r="I3464" s="48"/>
      <c r="J3464" s="48"/>
      <c r="K3464" s="48"/>
      <c r="L3464" s="48"/>
      <c r="M3464" s="48"/>
      <c r="N3464" s="48"/>
      <c r="O3464" s="48"/>
      <c r="P3464" s="48"/>
      <c r="Q3464" s="48"/>
      <c r="R3464" s="48"/>
      <c r="S3464" s="48"/>
      <c r="T3464" s="48"/>
      <c r="U3464" s="48"/>
      <c r="V3464" s="48"/>
      <c r="W3464" s="48"/>
      <c r="X3464" s="48"/>
      <c r="Y3464" s="48"/>
      <c r="Z3464" s="48"/>
      <c r="AA3464" s="48"/>
      <c r="AB3464" s="48"/>
      <c r="AC3464" s="48"/>
    </row>
    <row r="3465" spans="1:29">
      <c r="A3465" s="48"/>
      <c r="B3465" s="48"/>
      <c r="C3465" s="48"/>
      <c r="D3465" s="48"/>
      <c r="E3465" s="48"/>
      <c r="F3465" s="48"/>
      <c r="G3465" s="48"/>
      <c r="H3465" s="48"/>
      <c r="I3465" s="48"/>
      <c r="J3465" s="48"/>
      <c r="K3465" s="48"/>
      <c r="L3465" s="48"/>
      <c r="M3465" s="48"/>
      <c r="N3465" s="48"/>
      <c r="O3465" s="48"/>
      <c r="P3465" s="48"/>
      <c r="Q3465" s="48"/>
      <c r="R3465" s="48"/>
      <c r="S3465" s="48"/>
      <c r="T3465" s="48"/>
      <c r="U3465" s="48"/>
      <c r="V3465" s="48"/>
      <c r="W3465" s="48"/>
      <c r="X3465" s="48"/>
      <c r="Y3465" s="48"/>
      <c r="Z3465" s="48"/>
      <c r="AA3465" s="48"/>
      <c r="AB3465" s="48"/>
      <c r="AC3465" s="48"/>
    </row>
    <row r="3466" spans="1:29">
      <c r="A3466" s="48"/>
      <c r="B3466" s="48"/>
      <c r="C3466" s="48"/>
      <c r="D3466" s="48"/>
      <c r="E3466" s="48"/>
      <c r="F3466" s="48"/>
      <c r="G3466" s="48"/>
      <c r="H3466" s="48"/>
      <c r="I3466" s="48"/>
      <c r="J3466" s="48"/>
      <c r="K3466" s="48"/>
      <c r="L3466" s="48"/>
      <c r="M3466" s="48"/>
      <c r="N3466" s="48"/>
      <c r="O3466" s="48"/>
      <c r="P3466" s="48"/>
      <c r="Q3466" s="48"/>
      <c r="R3466" s="48"/>
      <c r="S3466" s="48"/>
      <c r="T3466" s="48"/>
      <c r="U3466" s="48"/>
      <c r="V3466" s="48"/>
      <c r="W3466" s="48"/>
      <c r="X3466" s="48"/>
      <c r="Y3466" s="48"/>
      <c r="Z3466" s="48"/>
      <c r="AA3466" s="48"/>
      <c r="AB3466" s="48"/>
      <c r="AC3466" s="48"/>
    </row>
    <row r="3467" spans="1:29">
      <c r="A3467" s="48"/>
      <c r="B3467" s="48"/>
      <c r="C3467" s="48"/>
      <c r="D3467" s="48"/>
      <c r="E3467" s="48"/>
      <c r="F3467" s="48"/>
      <c r="G3467" s="48"/>
      <c r="H3467" s="48"/>
      <c r="I3467" s="48"/>
      <c r="J3467" s="48"/>
      <c r="K3467" s="48"/>
      <c r="L3467" s="48"/>
      <c r="M3467" s="48"/>
      <c r="N3467" s="48"/>
      <c r="O3467" s="48"/>
      <c r="P3467" s="48"/>
      <c r="Q3467" s="48"/>
      <c r="R3467" s="48"/>
      <c r="S3467" s="48"/>
      <c r="T3467" s="48"/>
      <c r="U3467" s="48"/>
      <c r="V3467" s="48"/>
      <c r="W3467" s="48"/>
      <c r="X3467" s="48"/>
      <c r="Y3467" s="48"/>
      <c r="Z3467" s="48"/>
      <c r="AA3467" s="48"/>
      <c r="AB3467" s="48"/>
      <c r="AC3467" s="48"/>
    </row>
    <row r="3468" spans="1:29">
      <c r="A3468" s="48"/>
      <c r="B3468" s="48"/>
      <c r="C3468" s="48"/>
      <c r="D3468" s="48"/>
      <c r="E3468" s="48"/>
      <c r="F3468" s="48"/>
      <c r="G3468" s="48"/>
      <c r="H3468" s="48"/>
      <c r="I3468" s="48"/>
      <c r="J3468" s="48"/>
      <c r="K3468" s="48"/>
      <c r="L3468" s="48"/>
      <c r="M3468" s="48"/>
      <c r="N3468" s="48"/>
      <c r="O3468" s="48"/>
      <c r="P3468" s="48"/>
      <c r="Q3468" s="48"/>
      <c r="R3468" s="48"/>
      <c r="S3468" s="48"/>
      <c r="T3468" s="48"/>
      <c r="U3468" s="48"/>
      <c r="V3468" s="48"/>
      <c r="W3468" s="48"/>
      <c r="X3468" s="48"/>
      <c r="Y3468" s="48"/>
      <c r="Z3468" s="48"/>
      <c r="AA3468" s="48"/>
      <c r="AB3468" s="48"/>
      <c r="AC3468" s="48"/>
    </row>
    <row r="3469" spans="1:29">
      <c r="A3469" s="48"/>
      <c r="B3469" s="48"/>
      <c r="C3469" s="48"/>
      <c r="D3469" s="48"/>
      <c r="E3469" s="48"/>
      <c r="F3469" s="48"/>
      <c r="G3469" s="48"/>
      <c r="H3469" s="48"/>
      <c r="I3469" s="48"/>
      <c r="J3469" s="48"/>
      <c r="K3469" s="48"/>
      <c r="L3469" s="48"/>
      <c r="M3469" s="48"/>
      <c r="N3469" s="48"/>
      <c r="O3469" s="48"/>
      <c r="P3469" s="48"/>
      <c r="Q3469" s="48"/>
      <c r="R3469" s="48"/>
      <c r="S3469" s="48"/>
      <c r="T3469" s="48"/>
      <c r="U3469" s="48"/>
      <c r="V3469" s="48"/>
      <c r="W3469" s="48"/>
      <c r="X3469" s="48"/>
      <c r="Y3469" s="48"/>
      <c r="Z3469" s="48"/>
      <c r="AA3469" s="48"/>
      <c r="AB3469" s="48"/>
      <c r="AC3469" s="48"/>
    </row>
    <row r="3470" spans="1:29">
      <c r="A3470" s="48"/>
      <c r="B3470" s="48"/>
      <c r="C3470" s="48"/>
      <c r="D3470" s="48"/>
      <c r="E3470" s="48"/>
      <c r="F3470" s="48"/>
      <c r="G3470" s="48"/>
      <c r="H3470" s="48"/>
      <c r="I3470" s="48"/>
      <c r="J3470" s="48"/>
      <c r="K3470" s="48"/>
      <c r="L3470" s="48"/>
      <c r="M3470" s="48"/>
      <c r="N3470" s="48"/>
      <c r="O3470" s="48"/>
      <c r="P3470" s="48"/>
      <c r="Q3470" s="48"/>
      <c r="R3470" s="48"/>
      <c r="S3470" s="48"/>
      <c r="T3470" s="48"/>
      <c r="U3470" s="48"/>
      <c r="V3470" s="48"/>
      <c r="W3470" s="48"/>
      <c r="X3470" s="48"/>
      <c r="Y3470" s="48"/>
      <c r="Z3470" s="48"/>
      <c r="AA3470" s="48"/>
      <c r="AB3470" s="48"/>
      <c r="AC3470" s="48"/>
    </row>
    <row r="3471" spans="1:29">
      <c r="A3471" s="48"/>
      <c r="B3471" s="48"/>
      <c r="C3471" s="48"/>
      <c r="D3471" s="48"/>
      <c r="E3471" s="48"/>
      <c r="F3471" s="48"/>
      <c r="G3471" s="48"/>
      <c r="H3471" s="48"/>
      <c r="I3471" s="48"/>
      <c r="J3471" s="48"/>
      <c r="K3471" s="48"/>
      <c r="L3471" s="48"/>
      <c r="M3471" s="48"/>
      <c r="N3471" s="48"/>
      <c r="O3471" s="48"/>
      <c r="P3471" s="48"/>
      <c r="Q3471" s="48"/>
      <c r="R3471" s="48"/>
      <c r="S3471" s="48"/>
      <c r="T3471" s="48"/>
      <c r="U3471" s="48"/>
      <c r="V3471" s="48"/>
      <c r="W3471" s="48"/>
      <c r="X3471" s="48"/>
      <c r="Y3471" s="48"/>
      <c r="Z3471" s="48"/>
      <c r="AA3471" s="48"/>
      <c r="AB3471" s="48"/>
      <c r="AC3471" s="48"/>
    </row>
    <row r="3472" spans="1:29">
      <c r="A3472" s="48"/>
      <c r="B3472" s="48"/>
      <c r="C3472" s="48"/>
      <c r="D3472" s="48"/>
      <c r="E3472" s="48"/>
      <c r="F3472" s="48"/>
      <c r="G3472" s="48"/>
      <c r="H3472" s="48"/>
      <c r="I3472" s="48"/>
      <c r="J3472" s="48"/>
      <c r="K3472" s="48"/>
      <c r="L3472" s="48"/>
      <c r="M3472" s="48"/>
      <c r="N3472" s="48"/>
      <c r="O3472" s="48"/>
      <c r="P3472" s="48"/>
      <c r="Q3472" s="48"/>
      <c r="R3472" s="48"/>
      <c r="S3472" s="48"/>
      <c r="T3472" s="48"/>
      <c r="U3472" s="48"/>
      <c r="V3472" s="48"/>
      <c r="W3472" s="48"/>
      <c r="X3472" s="48"/>
      <c r="Y3472" s="48"/>
      <c r="Z3472" s="48"/>
      <c r="AA3472" s="48"/>
      <c r="AB3472" s="48"/>
      <c r="AC3472" s="48"/>
    </row>
    <row r="3473" spans="1:29">
      <c r="A3473" s="48"/>
      <c r="B3473" s="48"/>
      <c r="C3473" s="48"/>
      <c r="D3473" s="48"/>
      <c r="E3473" s="48"/>
      <c r="F3473" s="48"/>
      <c r="G3473" s="48"/>
      <c r="H3473" s="48"/>
      <c r="I3473" s="48"/>
      <c r="J3473" s="48"/>
      <c r="K3473" s="48"/>
      <c r="L3473" s="48"/>
      <c r="M3473" s="48"/>
      <c r="N3473" s="48"/>
      <c r="O3473" s="48"/>
      <c r="P3473" s="48"/>
      <c r="Q3473" s="48"/>
      <c r="R3473" s="48"/>
      <c r="S3473" s="48"/>
      <c r="T3473" s="48"/>
      <c r="U3473" s="48"/>
      <c r="V3473" s="48"/>
      <c r="W3473" s="48"/>
      <c r="X3473" s="48"/>
      <c r="Y3473" s="48"/>
      <c r="Z3473" s="48"/>
      <c r="AA3473" s="48"/>
      <c r="AB3473" s="48"/>
      <c r="AC3473" s="48"/>
    </row>
    <row r="3474" spans="1:29">
      <c r="A3474" s="48"/>
      <c r="B3474" s="48"/>
      <c r="C3474" s="48"/>
      <c r="D3474" s="48"/>
      <c r="E3474" s="48"/>
      <c r="F3474" s="48"/>
      <c r="G3474" s="48"/>
      <c r="H3474" s="48"/>
      <c r="I3474" s="48"/>
      <c r="J3474" s="48"/>
      <c r="K3474" s="48"/>
      <c r="L3474" s="48"/>
      <c r="M3474" s="48"/>
      <c r="N3474" s="48"/>
      <c r="O3474" s="48"/>
      <c r="P3474" s="48"/>
      <c r="Q3474" s="48"/>
      <c r="R3474" s="48"/>
      <c r="S3474" s="48"/>
      <c r="T3474" s="48"/>
      <c r="U3474" s="48"/>
      <c r="V3474" s="48"/>
      <c r="W3474" s="48"/>
      <c r="X3474" s="48"/>
      <c r="Y3474" s="48"/>
      <c r="Z3474" s="48"/>
      <c r="AA3474" s="48"/>
      <c r="AB3474" s="48"/>
      <c r="AC3474" s="48"/>
    </row>
    <row r="3475" spans="1:29">
      <c r="A3475" s="48"/>
      <c r="B3475" s="48"/>
      <c r="C3475" s="48"/>
      <c r="D3475" s="48"/>
      <c r="E3475" s="48"/>
      <c r="F3475" s="48"/>
      <c r="G3475" s="48"/>
      <c r="H3475" s="48"/>
      <c r="I3475" s="48"/>
      <c r="J3475" s="48"/>
      <c r="K3475" s="48"/>
      <c r="L3475" s="48"/>
      <c r="M3475" s="48"/>
      <c r="N3475" s="48"/>
      <c r="O3475" s="48"/>
      <c r="P3475" s="48"/>
      <c r="Q3475" s="48"/>
      <c r="R3475" s="48"/>
      <c r="S3475" s="48"/>
      <c r="T3475" s="48"/>
      <c r="U3475" s="48"/>
      <c r="V3475" s="48"/>
      <c r="W3475" s="48"/>
      <c r="X3475" s="48"/>
      <c r="Y3475" s="48"/>
      <c r="Z3475" s="48"/>
      <c r="AA3475" s="48"/>
      <c r="AB3475" s="48"/>
      <c r="AC3475" s="48"/>
    </row>
    <row r="3476" spans="1:29">
      <c r="A3476" s="48"/>
      <c r="B3476" s="48"/>
      <c r="C3476" s="48"/>
      <c r="D3476" s="48"/>
      <c r="E3476" s="48"/>
      <c r="F3476" s="48"/>
      <c r="G3476" s="48"/>
      <c r="H3476" s="48"/>
      <c r="I3476" s="48"/>
      <c r="J3476" s="48"/>
      <c r="K3476" s="48"/>
      <c r="L3476" s="48"/>
      <c r="M3476" s="48"/>
      <c r="N3476" s="48"/>
      <c r="O3476" s="48"/>
      <c r="P3476" s="48"/>
      <c r="Q3476" s="48"/>
      <c r="R3476" s="48"/>
      <c r="S3476" s="48"/>
      <c r="T3476" s="48"/>
      <c r="U3476" s="48"/>
      <c r="V3476" s="48"/>
      <c r="W3476" s="48"/>
      <c r="X3476" s="48"/>
      <c r="Y3476" s="48"/>
      <c r="Z3476" s="48"/>
      <c r="AA3476" s="48"/>
      <c r="AB3476" s="48"/>
      <c r="AC3476" s="48"/>
    </row>
    <row r="3477" spans="1:29">
      <c r="A3477" s="48"/>
      <c r="B3477" s="48"/>
      <c r="C3477" s="48"/>
      <c r="D3477" s="48"/>
      <c r="E3477" s="48"/>
      <c r="F3477" s="48"/>
      <c r="G3477" s="48"/>
      <c r="H3477" s="48"/>
      <c r="I3477" s="48"/>
      <c r="J3477" s="48"/>
      <c r="K3477" s="48"/>
      <c r="L3477" s="48"/>
      <c r="M3477" s="48"/>
      <c r="N3477" s="48"/>
      <c r="O3477" s="48"/>
      <c r="P3477" s="48"/>
      <c r="Q3477" s="48"/>
      <c r="R3477" s="48"/>
      <c r="S3477" s="48"/>
      <c r="T3477" s="48"/>
      <c r="U3477" s="48"/>
      <c r="V3477" s="48"/>
      <c r="W3477" s="48"/>
      <c r="X3477" s="48"/>
      <c r="Y3477" s="48"/>
      <c r="Z3477" s="48"/>
      <c r="AA3477" s="48"/>
      <c r="AB3477" s="48"/>
      <c r="AC3477" s="48"/>
    </row>
    <row r="3478" spans="1:29">
      <c r="A3478" s="48"/>
      <c r="B3478" s="48"/>
      <c r="C3478" s="48"/>
      <c r="D3478" s="48"/>
      <c r="E3478" s="48"/>
      <c r="F3478" s="48"/>
      <c r="G3478" s="48"/>
      <c r="H3478" s="48"/>
      <c r="I3478" s="48"/>
      <c r="J3478" s="48"/>
      <c r="K3478" s="48"/>
      <c r="L3478" s="48"/>
      <c r="M3478" s="48"/>
      <c r="N3478" s="48"/>
      <c r="O3478" s="48"/>
      <c r="P3478" s="48"/>
      <c r="Q3478" s="48"/>
      <c r="R3478" s="48"/>
      <c r="S3478" s="48"/>
      <c r="T3478" s="48"/>
      <c r="U3478" s="48"/>
      <c r="V3478" s="48"/>
      <c r="W3478" s="48"/>
      <c r="X3478" s="48"/>
      <c r="Y3478" s="48"/>
      <c r="Z3478" s="48"/>
      <c r="AA3478" s="48"/>
      <c r="AB3478" s="48"/>
      <c r="AC3478" s="48"/>
    </row>
    <row r="3479" spans="1:29">
      <c r="A3479" s="48"/>
      <c r="B3479" s="48"/>
      <c r="C3479" s="48"/>
      <c r="D3479" s="48"/>
      <c r="E3479" s="48"/>
      <c r="F3479" s="48"/>
      <c r="G3479" s="48"/>
      <c r="H3479" s="48"/>
      <c r="I3479" s="48"/>
      <c r="J3479" s="48"/>
      <c r="K3479" s="48"/>
      <c r="L3479" s="48"/>
      <c r="M3479" s="48"/>
      <c r="N3479" s="48"/>
      <c r="O3479" s="48"/>
      <c r="P3479" s="48"/>
      <c r="Q3479" s="48"/>
      <c r="R3479" s="48"/>
      <c r="S3479" s="48"/>
      <c r="T3479" s="48"/>
      <c r="U3479" s="48"/>
      <c r="V3479" s="48"/>
      <c r="W3479" s="48"/>
      <c r="X3479" s="48"/>
      <c r="Y3479" s="48"/>
      <c r="Z3479" s="48"/>
      <c r="AA3479" s="48"/>
      <c r="AB3479" s="48"/>
      <c r="AC3479" s="48"/>
    </row>
    <row r="3480" spans="1:29">
      <c r="A3480" s="48"/>
      <c r="B3480" s="48"/>
      <c r="C3480" s="48"/>
      <c r="D3480" s="48"/>
      <c r="E3480" s="48"/>
      <c r="F3480" s="48"/>
      <c r="G3480" s="48"/>
      <c r="H3480" s="48"/>
      <c r="I3480" s="48"/>
      <c r="J3480" s="48"/>
      <c r="K3480" s="48"/>
      <c r="L3480" s="48"/>
      <c r="M3480" s="48"/>
      <c r="N3480" s="48"/>
      <c r="O3480" s="48"/>
      <c r="P3480" s="48"/>
      <c r="Q3480" s="48"/>
      <c r="R3480" s="48"/>
      <c r="S3480" s="48"/>
      <c r="T3480" s="48"/>
      <c r="U3480" s="48"/>
      <c r="V3480" s="48"/>
      <c r="W3480" s="48"/>
      <c r="X3480" s="48"/>
      <c r="Y3480" s="48"/>
      <c r="Z3480" s="48"/>
      <c r="AA3480" s="48"/>
      <c r="AB3480" s="48"/>
      <c r="AC3480" s="48"/>
    </row>
    <row r="3481" spans="1:29">
      <c r="A3481" s="48"/>
      <c r="B3481" s="48"/>
      <c r="C3481" s="48"/>
      <c r="D3481" s="48"/>
      <c r="E3481" s="48"/>
      <c r="F3481" s="48"/>
      <c r="G3481" s="48"/>
      <c r="H3481" s="48"/>
      <c r="I3481" s="48"/>
      <c r="J3481" s="48"/>
      <c r="K3481" s="48"/>
      <c r="L3481" s="48"/>
      <c r="M3481" s="48"/>
      <c r="N3481" s="48"/>
      <c r="O3481" s="48"/>
      <c r="P3481" s="48"/>
      <c r="Q3481" s="48"/>
      <c r="R3481" s="48"/>
      <c r="S3481" s="48"/>
      <c r="T3481" s="48"/>
      <c r="U3481" s="48"/>
      <c r="V3481" s="48"/>
      <c r="W3481" s="48"/>
      <c r="X3481" s="48"/>
      <c r="Y3481" s="48"/>
      <c r="Z3481" s="48"/>
      <c r="AA3481" s="48"/>
      <c r="AB3481" s="48"/>
      <c r="AC3481" s="48"/>
    </row>
    <row r="3482" spans="1:29">
      <c r="A3482" s="48"/>
      <c r="B3482" s="48"/>
      <c r="C3482" s="48"/>
      <c r="D3482" s="48"/>
      <c r="E3482" s="48"/>
      <c r="F3482" s="48"/>
      <c r="G3482" s="48"/>
      <c r="H3482" s="48"/>
      <c r="I3482" s="48"/>
      <c r="J3482" s="48"/>
      <c r="K3482" s="48"/>
      <c r="L3482" s="48"/>
      <c r="M3482" s="48"/>
      <c r="N3482" s="48"/>
      <c r="O3482" s="48"/>
      <c r="P3482" s="48"/>
      <c r="Q3482" s="48"/>
      <c r="R3482" s="48"/>
      <c r="S3482" s="48"/>
      <c r="T3482" s="48"/>
      <c r="U3482" s="48"/>
      <c r="V3482" s="48"/>
      <c r="W3482" s="48"/>
      <c r="X3482" s="48"/>
      <c r="Y3482" s="48"/>
      <c r="Z3482" s="48"/>
      <c r="AA3482" s="48"/>
      <c r="AB3482" s="48"/>
      <c r="AC3482" s="48"/>
    </row>
    <row r="3483" spans="1:29">
      <c r="A3483" s="48"/>
      <c r="B3483" s="48"/>
      <c r="C3483" s="48"/>
      <c r="D3483" s="48"/>
      <c r="E3483" s="48"/>
      <c r="F3483" s="48"/>
      <c r="G3483" s="48"/>
      <c r="H3483" s="48"/>
      <c r="I3483" s="48"/>
      <c r="J3483" s="48"/>
      <c r="K3483" s="48"/>
      <c r="L3483" s="48"/>
      <c r="M3483" s="48"/>
      <c r="N3483" s="48"/>
      <c r="O3483" s="48"/>
      <c r="P3483" s="48"/>
      <c r="Q3483" s="48"/>
      <c r="R3483" s="48"/>
      <c r="S3483" s="48"/>
      <c r="T3483" s="48"/>
      <c r="U3483" s="48"/>
      <c r="V3483" s="48"/>
      <c r="W3483" s="48"/>
      <c r="X3483" s="48"/>
      <c r="Y3483" s="48"/>
      <c r="Z3483" s="48"/>
      <c r="AA3483" s="48"/>
      <c r="AB3483" s="48"/>
      <c r="AC3483" s="48"/>
    </row>
    <row r="3484" spans="1:29">
      <c r="A3484" s="48"/>
      <c r="B3484" s="48"/>
      <c r="C3484" s="48"/>
      <c r="D3484" s="48"/>
      <c r="E3484" s="48"/>
      <c r="F3484" s="48"/>
      <c r="G3484" s="48"/>
      <c r="H3484" s="48"/>
      <c r="I3484" s="48"/>
      <c r="J3484" s="48"/>
      <c r="K3484" s="48"/>
      <c r="L3484" s="48"/>
      <c r="M3484" s="48"/>
      <c r="N3484" s="48"/>
      <c r="O3484" s="48"/>
      <c r="P3484" s="48"/>
      <c r="Q3484" s="48"/>
      <c r="R3484" s="48"/>
      <c r="S3484" s="48"/>
      <c r="T3484" s="48"/>
      <c r="U3484" s="48"/>
      <c r="V3484" s="48"/>
      <c r="W3484" s="48"/>
      <c r="X3484" s="48"/>
      <c r="Y3484" s="48"/>
      <c r="Z3484" s="48"/>
      <c r="AA3484" s="48"/>
      <c r="AB3484" s="48"/>
      <c r="AC3484" s="48"/>
    </row>
    <row r="3485" spans="1:29">
      <c r="A3485" s="48"/>
      <c r="B3485" s="48"/>
      <c r="C3485" s="48"/>
      <c r="D3485" s="48"/>
      <c r="E3485" s="48"/>
      <c r="F3485" s="48"/>
      <c r="G3485" s="48"/>
      <c r="H3485" s="48"/>
      <c r="I3485" s="48"/>
      <c r="J3485" s="48"/>
      <c r="K3485" s="48"/>
      <c r="L3485" s="48"/>
      <c r="M3485" s="48"/>
      <c r="N3485" s="48"/>
      <c r="O3485" s="48"/>
      <c r="P3485" s="48"/>
      <c r="Q3485" s="48"/>
      <c r="R3485" s="48"/>
      <c r="S3485" s="48"/>
      <c r="T3485" s="48"/>
      <c r="U3485" s="48"/>
      <c r="V3485" s="48"/>
      <c r="W3485" s="48"/>
      <c r="X3485" s="48"/>
      <c r="Y3485" s="48"/>
      <c r="Z3485" s="48"/>
      <c r="AA3485" s="48"/>
      <c r="AB3485" s="48"/>
      <c r="AC3485" s="48"/>
    </row>
    <row r="3486" spans="1:29">
      <c r="A3486" s="48"/>
      <c r="B3486" s="48"/>
      <c r="C3486" s="48"/>
      <c r="D3486" s="48"/>
      <c r="E3486" s="48"/>
      <c r="F3486" s="48"/>
      <c r="G3486" s="48"/>
      <c r="H3486" s="48"/>
      <c r="I3486" s="48"/>
      <c r="J3486" s="48"/>
      <c r="K3486" s="48"/>
      <c r="L3486" s="48"/>
      <c r="M3486" s="48"/>
      <c r="N3486" s="48"/>
      <c r="O3486" s="48"/>
      <c r="P3486" s="48"/>
      <c r="Q3486" s="48"/>
      <c r="R3486" s="48"/>
      <c r="S3486" s="48"/>
      <c r="T3486" s="48"/>
      <c r="U3486" s="48"/>
      <c r="V3486" s="48"/>
      <c r="W3486" s="48"/>
      <c r="X3486" s="48"/>
      <c r="Y3486" s="48"/>
      <c r="Z3486" s="48"/>
      <c r="AA3486" s="48"/>
      <c r="AB3486" s="48"/>
      <c r="AC3486" s="48"/>
    </row>
    <row r="3487" spans="1:29">
      <c r="A3487" s="48"/>
      <c r="B3487" s="48"/>
      <c r="C3487" s="48"/>
      <c r="D3487" s="48"/>
      <c r="E3487" s="48"/>
      <c r="F3487" s="48"/>
      <c r="G3487" s="48"/>
      <c r="H3487" s="48"/>
      <c r="I3487" s="48"/>
      <c r="J3487" s="48"/>
      <c r="K3487" s="48"/>
      <c r="L3487" s="48"/>
      <c r="M3487" s="48"/>
      <c r="N3487" s="48"/>
      <c r="O3487" s="48"/>
      <c r="P3487" s="48"/>
      <c r="Q3487" s="48"/>
      <c r="R3487" s="48"/>
      <c r="S3487" s="48"/>
      <c r="T3487" s="48"/>
      <c r="U3487" s="48"/>
      <c r="V3487" s="48"/>
      <c r="W3487" s="48"/>
      <c r="X3487" s="48"/>
      <c r="Y3487" s="48"/>
      <c r="Z3487" s="48"/>
      <c r="AA3487" s="48"/>
      <c r="AB3487" s="48"/>
      <c r="AC3487" s="48"/>
    </row>
    <row r="3488" spans="1:29">
      <c r="A3488" s="48"/>
      <c r="B3488" s="48"/>
      <c r="C3488" s="48"/>
      <c r="D3488" s="48"/>
      <c r="E3488" s="48"/>
      <c r="F3488" s="48"/>
      <c r="G3488" s="48"/>
      <c r="H3488" s="48"/>
      <c r="I3488" s="48"/>
      <c r="J3488" s="48"/>
      <c r="K3488" s="48"/>
      <c r="L3488" s="48"/>
      <c r="M3488" s="48"/>
      <c r="N3488" s="48"/>
      <c r="O3488" s="48"/>
      <c r="P3488" s="48"/>
      <c r="Q3488" s="48"/>
      <c r="R3488" s="48"/>
      <c r="S3488" s="48"/>
      <c r="T3488" s="48"/>
      <c r="U3488" s="48"/>
      <c r="V3488" s="48"/>
      <c r="W3488" s="48"/>
      <c r="X3488" s="48"/>
      <c r="Y3488" s="48"/>
      <c r="Z3488" s="48"/>
      <c r="AA3488" s="48"/>
      <c r="AB3488" s="48"/>
      <c r="AC3488" s="48"/>
    </row>
    <row r="3489" spans="1:29">
      <c r="A3489" s="48"/>
      <c r="B3489" s="48"/>
      <c r="C3489" s="48"/>
      <c r="D3489" s="48"/>
      <c r="E3489" s="48"/>
      <c r="F3489" s="48"/>
      <c r="G3489" s="48"/>
      <c r="H3489" s="48"/>
      <c r="I3489" s="48"/>
      <c r="J3489" s="48"/>
      <c r="K3489" s="48"/>
      <c r="L3489" s="48"/>
      <c r="M3489" s="48"/>
      <c r="N3489" s="48"/>
      <c r="O3489" s="48"/>
      <c r="P3489" s="48"/>
      <c r="Q3489" s="48"/>
      <c r="R3489" s="48"/>
      <c r="S3489" s="48"/>
      <c r="T3489" s="48"/>
      <c r="U3489" s="48"/>
      <c r="V3489" s="48"/>
      <c r="W3489" s="48"/>
      <c r="X3489" s="48"/>
      <c r="Y3489" s="48"/>
      <c r="Z3489" s="48"/>
      <c r="AA3489" s="48"/>
      <c r="AB3489" s="48"/>
      <c r="AC3489" s="48"/>
    </row>
    <row r="3490" spans="1:29">
      <c r="A3490" s="48"/>
      <c r="B3490" s="48"/>
      <c r="C3490" s="48"/>
      <c r="D3490" s="48"/>
      <c r="E3490" s="48"/>
      <c r="F3490" s="48"/>
      <c r="G3490" s="48"/>
      <c r="H3490" s="48"/>
      <c r="I3490" s="48"/>
      <c r="J3490" s="48"/>
      <c r="K3490" s="48"/>
      <c r="L3490" s="48"/>
      <c r="M3490" s="48"/>
      <c r="N3490" s="48"/>
      <c r="O3490" s="48"/>
      <c r="P3490" s="48"/>
      <c r="Q3490" s="48"/>
      <c r="R3490" s="48"/>
      <c r="S3490" s="48"/>
      <c r="T3490" s="48"/>
      <c r="U3490" s="48"/>
      <c r="V3490" s="48"/>
      <c r="W3490" s="48"/>
      <c r="X3490" s="48"/>
      <c r="Y3490" s="48"/>
      <c r="Z3490" s="48"/>
      <c r="AA3490" s="48"/>
      <c r="AB3490" s="48"/>
      <c r="AC3490" s="48"/>
    </row>
    <row r="3491" spans="1:29">
      <c r="A3491" s="48"/>
      <c r="B3491" s="48"/>
      <c r="C3491" s="48"/>
      <c r="D3491" s="48"/>
      <c r="E3491" s="48"/>
      <c r="F3491" s="48"/>
      <c r="G3491" s="48"/>
      <c r="H3491" s="48"/>
      <c r="I3491" s="48"/>
      <c r="J3491" s="48"/>
      <c r="K3491" s="48"/>
      <c r="L3491" s="48"/>
      <c r="M3491" s="48"/>
      <c r="N3491" s="48"/>
      <c r="O3491" s="48"/>
      <c r="P3491" s="48"/>
      <c r="Q3491" s="48"/>
      <c r="R3491" s="48"/>
      <c r="S3491" s="48"/>
      <c r="T3491" s="48"/>
      <c r="U3491" s="48"/>
      <c r="V3491" s="48"/>
      <c r="W3491" s="48"/>
      <c r="X3491" s="48"/>
      <c r="Y3491" s="48"/>
      <c r="Z3491" s="48"/>
      <c r="AA3491" s="48"/>
      <c r="AB3491" s="48"/>
      <c r="AC3491" s="48"/>
    </row>
    <row r="3492" spans="1:29">
      <c r="A3492" s="48"/>
      <c r="B3492" s="48"/>
      <c r="C3492" s="48"/>
      <c r="D3492" s="48"/>
      <c r="E3492" s="48"/>
      <c r="F3492" s="48"/>
      <c r="G3492" s="48"/>
      <c r="H3492" s="48"/>
      <c r="I3492" s="48"/>
      <c r="J3492" s="48"/>
      <c r="K3492" s="48"/>
      <c r="L3492" s="48"/>
      <c r="M3492" s="48"/>
      <c r="N3492" s="48"/>
      <c r="O3492" s="48"/>
      <c r="P3492" s="48"/>
      <c r="Q3492" s="48"/>
      <c r="R3492" s="48"/>
      <c r="S3492" s="48"/>
      <c r="T3492" s="48"/>
      <c r="U3492" s="48"/>
      <c r="V3492" s="48"/>
      <c r="W3492" s="48"/>
      <c r="X3492" s="48"/>
      <c r="Y3492" s="48"/>
      <c r="Z3492" s="48"/>
      <c r="AA3492" s="48"/>
      <c r="AB3492" s="48"/>
      <c r="AC3492" s="48"/>
    </row>
    <row r="3493" spans="1:29">
      <c r="A3493" s="48"/>
      <c r="B3493" s="48"/>
      <c r="C3493" s="48"/>
      <c r="D3493" s="48"/>
      <c r="E3493" s="48"/>
      <c r="F3493" s="48"/>
      <c r="G3493" s="48"/>
      <c r="H3493" s="48"/>
      <c r="I3493" s="48"/>
      <c r="J3493" s="48"/>
      <c r="K3493" s="48"/>
      <c r="L3493" s="48"/>
      <c r="M3493" s="48"/>
      <c r="N3493" s="48"/>
      <c r="O3493" s="48"/>
      <c r="P3493" s="48"/>
      <c r="Q3493" s="48"/>
      <c r="R3493" s="48"/>
      <c r="S3493" s="48"/>
      <c r="T3493" s="48"/>
      <c r="U3493" s="48"/>
      <c r="V3493" s="48"/>
      <c r="W3493" s="48"/>
      <c r="X3493" s="48"/>
      <c r="Y3493" s="48"/>
      <c r="Z3493" s="48"/>
      <c r="AA3493" s="48"/>
      <c r="AB3493" s="48"/>
      <c r="AC3493" s="48"/>
    </row>
    <row r="3494" spans="1:29">
      <c r="A3494" s="48"/>
      <c r="B3494" s="48"/>
      <c r="C3494" s="48"/>
      <c r="D3494" s="48"/>
      <c r="E3494" s="48"/>
      <c r="F3494" s="48"/>
      <c r="G3494" s="48"/>
      <c r="H3494" s="48"/>
      <c r="I3494" s="48"/>
      <c r="J3494" s="48"/>
      <c r="K3494" s="48"/>
      <c r="L3494" s="48"/>
      <c r="M3494" s="48"/>
      <c r="N3494" s="48"/>
      <c r="O3494" s="48"/>
      <c r="P3494" s="48"/>
      <c r="Q3494" s="48"/>
      <c r="R3494" s="48"/>
      <c r="S3494" s="48"/>
      <c r="T3494" s="48"/>
      <c r="U3494" s="48"/>
      <c r="V3494" s="48"/>
      <c r="W3494" s="48"/>
      <c r="X3494" s="48"/>
      <c r="Y3494" s="48"/>
      <c r="Z3494" s="48"/>
      <c r="AA3494" s="48"/>
      <c r="AB3494" s="48"/>
      <c r="AC3494" s="48"/>
    </row>
    <row r="3495" spans="1:29">
      <c r="A3495" s="48"/>
      <c r="B3495" s="48"/>
      <c r="C3495" s="48"/>
      <c r="D3495" s="48"/>
      <c r="E3495" s="48"/>
      <c r="F3495" s="48"/>
      <c r="G3495" s="48"/>
      <c r="H3495" s="48"/>
      <c r="I3495" s="48"/>
      <c r="J3495" s="48"/>
      <c r="K3495" s="48"/>
      <c r="L3495" s="48"/>
      <c r="M3495" s="48"/>
      <c r="N3495" s="48"/>
      <c r="O3495" s="48"/>
      <c r="P3495" s="48"/>
      <c r="Q3495" s="48"/>
      <c r="R3495" s="48"/>
      <c r="S3495" s="48"/>
      <c r="T3495" s="48"/>
      <c r="U3495" s="48"/>
      <c r="V3495" s="48"/>
      <c r="W3495" s="48"/>
      <c r="X3495" s="48"/>
      <c r="Y3495" s="48"/>
      <c r="Z3495" s="48"/>
      <c r="AA3495" s="48"/>
      <c r="AB3495" s="48"/>
      <c r="AC3495" s="48"/>
    </row>
    <row r="3496" spans="1:29">
      <c r="A3496" s="48"/>
      <c r="B3496" s="48"/>
      <c r="C3496" s="48"/>
      <c r="D3496" s="48"/>
      <c r="E3496" s="48"/>
      <c r="F3496" s="48"/>
      <c r="G3496" s="48"/>
      <c r="H3496" s="48"/>
      <c r="I3496" s="48"/>
      <c r="J3496" s="48"/>
      <c r="K3496" s="48"/>
      <c r="L3496" s="48"/>
      <c r="M3496" s="48"/>
      <c r="N3496" s="48"/>
      <c r="O3496" s="48"/>
      <c r="P3496" s="48"/>
      <c r="Q3496" s="48"/>
      <c r="R3496" s="48"/>
      <c r="S3496" s="48"/>
      <c r="T3496" s="48"/>
      <c r="U3496" s="48"/>
      <c r="V3496" s="48"/>
      <c r="W3496" s="48"/>
      <c r="X3496" s="48"/>
      <c r="Y3496" s="48"/>
      <c r="Z3496" s="48"/>
      <c r="AA3496" s="48"/>
      <c r="AB3496" s="48"/>
      <c r="AC3496" s="48"/>
    </row>
    <row r="3497" spans="1:29">
      <c r="A3497" s="48"/>
      <c r="B3497" s="48"/>
      <c r="C3497" s="48"/>
      <c r="D3497" s="48"/>
      <c r="E3497" s="48"/>
      <c r="F3497" s="48"/>
      <c r="G3497" s="48"/>
      <c r="H3497" s="48"/>
      <c r="I3497" s="48"/>
      <c r="J3497" s="48"/>
      <c r="K3497" s="48"/>
      <c r="L3497" s="48"/>
      <c r="M3497" s="48"/>
      <c r="N3497" s="48"/>
      <c r="O3497" s="48"/>
      <c r="P3497" s="48"/>
      <c r="Q3497" s="48"/>
      <c r="R3497" s="48"/>
      <c r="S3497" s="48"/>
      <c r="T3497" s="48"/>
      <c r="U3497" s="48"/>
      <c r="V3497" s="48"/>
      <c r="W3497" s="48"/>
      <c r="X3497" s="48"/>
      <c r="Y3497" s="48"/>
      <c r="Z3497" s="48"/>
      <c r="AA3497" s="48"/>
      <c r="AB3497" s="48"/>
      <c r="AC3497" s="48"/>
    </row>
    <row r="3498" spans="1:29">
      <c r="A3498" s="48"/>
      <c r="B3498" s="48"/>
      <c r="C3498" s="48"/>
      <c r="D3498" s="48"/>
      <c r="E3498" s="48"/>
      <c r="F3498" s="48"/>
      <c r="G3498" s="48"/>
      <c r="H3498" s="48"/>
      <c r="I3498" s="48"/>
      <c r="J3498" s="48"/>
      <c r="K3498" s="48"/>
      <c r="L3498" s="48"/>
      <c r="M3498" s="48"/>
      <c r="N3498" s="48"/>
      <c r="O3498" s="48"/>
      <c r="P3498" s="48"/>
      <c r="Q3498" s="48"/>
      <c r="R3498" s="48"/>
      <c r="S3498" s="48"/>
      <c r="T3498" s="48"/>
      <c r="U3498" s="48"/>
      <c r="V3498" s="48"/>
      <c r="W3498" s="48"/>
      <c r="X3498" s="48"/>
      <c r="Y3498" s="48"/>
      <c r="Z3498" s="48"/>
      <c r="AA3498" s="48"/>
      <c r="AB3498" s="48"/>
      <c r="AC3498" s="48"/>
    </row>
    <row r="3499" spans="1:29">
      <c r="A3499" s="48"/>
      <c r="B3499" s="48"/>
      <c r="C3499" s="48"/>
      <c r="D3499" s="48"/>
      <c r="E3499" s="48"/>
      <c r="F3499" s="48"/>
      <c r="G3499" s="48"/>
      <c r="H3499" s="48"/>
      <c r="I3499" s="48"/>
      <c r="J3499" s="48"/>
      <c r="K3499" s="48"/>
      <c r="L3499" s="48"/>
      <c r="M3499" s="48"/>
      <c r="N3499" s="48"/>
      <c r="O3499" s="48"/>
      <c r="P3499" s="48"/>
      <c r="Q3499" s="48"/>
      <c r="R3499" s="48"/>
      <c r="S3499" s="48"/>
      <c r="T3499" s="48"/>
      <c r="U3499" s="48"/>
      <c r="V3499" s="48"/>
      <c r="W3499" s="48"/>
      <c r="X3499" s="48"/>
      <c r="Y3499" s="48"/>
      <c r="Z3499" s="48"/>
      <c r="AA3499" s="48"/>
      <c r="AB3499" s="48"/>
      <c r="AC3499" s="48"/>
    </row>
    <row r="3500" spans="1:29">
      <c r="A3500" s="48"/>
      <c r="B3500" s="48"/>
      <c r="C3500" s="48"/>
      <c r="D3500" s="48"/>
      <c r="E3500" s="48"/>
      <c r="F3500" s="48"/>
      <c r="G3500" s="48"/>
      <c r="H3500" s="48"/>
      <c r="I3500" s="48"/>
      <c r="J3500" s="48"/>
      <c r="K3500" s="48"/>
      <c r="L3500" s="48"/>
      <c r="M3500" s="48"/>
      <c r="N3500" s="48"/>
      <c r="O3500" s="48"/>
      <c r="P3500" s="48"/>
      <c r="Q3500" s="48"/>
      <c r="R3500" s="48"/>
      <c r="S3500" s="48"/>
      <c r="T3500" s="48"/>
      <c r="U3500" s="48"/>
      <c r="V3500" s="48"/>
      <c r="W3500" s="48"/>
      <c r="X3500" s="48"/>
      <c r="Y3500" s="48"/>
      <c r="Z3500" s="48"/>
      <c r="AA3500" s="48"/>
      <c r="AB3500" s="48"/>
      <c r="AC3500" s="48"/>
    </row>
    <row r="3501" spans="1:29">
      <c r="A3501" s="48"/>
      <c r="B3501" s="48"/>
      <c r="C3501" s="48"/>
      <c r="D3501" s="48"/>
      <c r="E3501" s="48"/>
      <c r="F3501" s="48"/>
      <c r="G3501" s="48"/>
      <c r="H3501" s="48"/>
      <c r="I3501" s="48"/>
      <c r="J3501" s="48"/>
      <c r="K3501" s="48"/>
      <c r="L3501" s="48"/>
      <c r="M3501" s="48"/>
      <c r="N3501" s="48"/>
      <c r="O3501" s="48"/>
      <c r="P3501" s="48"/>
      <c r="Q3501" s="48"/>
      <c r="R3501" s="48"/>
      <c r="S3501" s="48"/>
      <c r="T3501" s="48"/>
      <c r="U3501" s="48"/>
      <c r="V3501" s="48"/>
      <c r="W3501" s="48"/>
      <c r="X3501" s="48"/>
      <c r="Y3501" s="48"/>
      <c r="Z3501" s="48"/>
      <c r="AA3501" s="48"/>
      <c r="AB3501" s="48"/>
      <c r="AC3501" s="48"/>
    </row>
    <row r="3502" spans="1:29">
      <c r="A3502" s="48"/>
      <c r="B3502" s="48"/>
      <c r="C3502" s="48"/>
      <c r="D3502" s="48"/>
      <c r="E3502" s="48"/>
      <c r="F3502" s="48"/>
      <c r="G3502" s="48"/>
      <c r="H3502" s="48"/>
      <c r="I3502" s="48"/>
      <c r="J3502" s="48"/>
      <c r="K3502" s="48"/>
      <c r="L3502" s="48"/>
      <c r="M3502" s="48"/>
      <c r="N3502" s="48"/>
      <c r="O3502" s="48"/>
      <c r="P3502" s="48"/>
      <c r="Q3502" s="48"/>
      <c r="R3502" s="48"/>
      <c r="S3502" s="48"/>
      <c r="T3502" s="48"/>
      <c r="U3502" s="48"/>
      <c r="V3502" s="48"/>
      <c r="W3502" s="48"/>
      <c r="X3502" s="48"/>
      <c r="Y3502" s="48"/>
      <c r="Z3502" s="48"/>
      <c r="AA3502" s="48"/>
      <c r="AB3502" s="48"/>
      <c r="AC3502" s="48"/>
    </row>
    <row r="3503" spans="1:29">
      <c r="A3503" s="48"/>
      <c r="B3503" s="48"/>
      <c r="C3503" s="48"/>
      <c r="D3503" s="48"/>
      <c r="E3503" s="48"/>
      <c r="F3503" s="48"/>
      <c r="G3503" s="48"/>
      <c r="H3503" s="48"/>
      <c r="I3503" s="48"/>
      <c r="J3503" s="48"/>
      <c r="K3503" s="48"/>
      <c r="L3503" s="48"/>
      <c r="M3503" s="48"/>
      <c r="N3503" s="48"/>
      <c r="O3503" s="48"/>
      <c r="P3503" s="48"/>
      <c r="Q3503" s="48"/>
      <c r="R3503" s="48"/>
      <c r="S3503" s="48"/>
      <c r="T3503" s="48"/>
      <c r="U3503" s="48"/>
      <c r="V3503" s="48"/>
      <c r="W3503" s="48"/>
      <c r="X3503" s="48"/>
      <c r="Y3503" s="48"/>
      <c r="Z3503" s="48"/>
      <c r="AA3503" s="48"/>
      <c r="AB3503" s="48"/>
      <c r="AC3503" s="48"/>
    </row>
    <row r="3504" spans="1:29">
      <c r="A3504" s="48"/>
      <c r="B3504" s="48"/>
      <c r="C3504" s="48"/>
      <c r="D3504" s="48"/>
      <c r="E3504" s="48"/>
      <c r="F3504" s="48"/>
      <c r="G3504" s="48"/>
      <c r="H3504" s="48"/>
      <c r="I3504" s="48"/>
      <c r="J3504" s="48"/>
      <c r="K3504" s="48"/>
      <c r="L3504" s="48"/>
      <c r="M3504" s="48"/>
      <c r="N3504" s="48"/>
      <c r="O3504" s="48"/>
      <c r="P3504" s="48"/>
      <c r="Q3504" s="48"/>
      <c r="R3504" s="48"/>
      <c r="S3504" s="48"/>
      <c r="T3504" s="48"/>
      <c r="U3504" s="48"/>
      <c r="V3504" s="48"/>
      <c r="W3504" s="48"/>
      <c r="X3504" s="48"/>
      <c r="Y3504" s="48"/>
      <c r="Z3504" s="48"/>
      <c r="AA3504" s="48"/>
      <c r="AB3504" s="48"/>
      <c r="AC3504" s="48"/>
    </row>
    <row r="3505" spans="1:29">
      <c r="A3505" s="48"/>
      <c r="B3505" s="48"/>
      <c r="C3505" s="48"/>
      <c r="D3505" s="48"/>
      <c r="E3505" s="48"/>
      <c r="F3505" s="48"/>
      <c r="G3505" s="48"/>
      <c r="H3505" s="48"/>
      <c r="I3505" s="48"/>
      <c r="J3505" s="48"/>
      <c r="K3505" s="48"/>
      <c r="L3505" s="48"/>
      <c r="M3505" s="48"/>
      <c r="N3505" s="48"/>
      <c r="O3505" s="48"/>
      <c r="P3505" s="48"/>
      <c r="Q3505" s="48"/>
      <c r="R3505" s="48"/>
      <c r="S3505" s="48"/>
      <c r="T3505" s="48"/>
      <c r="U3505" s="48"/>
      <c r="V3505" s="48"/>
      <c r="W3505" s="48"/>
      <c r="X3505" s="48"/>
      <c r="Y3505" s="48"/>
      <c r="Z3505" s="48"/>
      <c r="AA3505" s="48"/>
      <c r="AB3505" s="48"/>
      <c r="AC3505" s="48"/>
    </row>
    <row r="3506" spans="1:29">
      <c r="A3506" s="48"/>
      <c r="B3506" s="48"/>
      <c r="C3506" s="48"/>
      <c r="D3506" s="48"/>
      <c r="E3506" s="48"/>
      <c r="F3506" s="48"/>
      <c r="G3506" s="48"/>
      <c r="H3506" s="48"/>
      <c r="I3506" s="48"/>
      <c r="J3506" s="48"/>
      <c r="K3506" s="48"/>
      <c r="L3506" s="48"/>
      <c r="M3506" s="48"/>
      <c r="N3506" s="48"/>
      <c r="O3506" s="48"/>
      <c r="P3506" s="48"/>
      <c r="Q3506" s="48"/>
      <c r="R3506" s="48"/>
      <c r="S3506" s="48"/>
      <c r="T3506" s="48"/>
      <c r="U3506" s="48"/>
      <c r="V3506" s="48"/>
      <c r="W3506" s="48"/>
      <c r="X3506" s="48"/>
      <c r="Y3506" s="48"/>
      <c r="Z3506" s="48"/>
      <c r="AA3506" s="48"/>
      <c r="AB3506" s="48"/>
      <c r="AC3506" s="48"/>
    </row>
    <row r="3507" spans="1:29">
      <c r="A3507" s="48"/>
      <c r="B3507" s="48"/>
      <c r="C3507" s="48"/>
      <c r="D3507" s="48"/>
      <c r="E3507" s="48"/>
      <c r="F3507" s="48"/>
      <c r="G3507" s="48"/>
      <c r="H3507" s="48"/>
      <c r="I3507" s="48"/>
      <c r="J3507" s="48"/>
      <c r="K3507" s="48"/>
      <c r="L3507" s="48"/>
      <c r="M3507" s="48"/>
      <c r="N3507" s="48"/>
      <c r="O3507" s="48"/>
      <c r="P3507" s="48"/>
      <c r="Q3507" s="48"/>
      <c r="R3507" s="48"/>
      <c r="S3507" s="48"/>
      <c r="T3507" s="48"/>
      <c r="U3507" s="48"/>
      <c r="V3507" s="48"/>
      <c r="W3507" s="48"/>
      <c r="X3507" s="48"/>
      <c r="Y3507" s="48"/>
      <c r="Z3507" s="48"/>
      <c r="AA3507" s="48"/>
      <c r="AB3507" s="48"/>
      <c r="AC3507" s="48"/>
    </row>
    <row r="3508" spans="1:29">
      <c r="A3508" s="48"/>
      <c r="B3508" s="48"/>
      <c r="C3508" s="48"/>
      <c r="D3508" s="48"/>
      <c r="E3508" s="48"/>
      <c r="F3508" s="48"/>
      <c r="G3508" s="48"/>
      <c r="H3508" s="48"/>
      <c r="I3508" s="48"/>
      <c r="J3508" s="48"/>
      <c r="K3508" s="48"/>
      <c r="L3508" s="48"/>
      <c r="M3508" s="48"/>
      <c r="N3508" s="48"/>
      <c r="O3508" s="48"/>
      <c r="P3508" s="48"/>
      <c r="Q3508" s="48"/>
      <c r="R3508" s="48"/>
      <c r="S3508" s="48"/>
      <c r="T3508" s="48"/>
      <c r="U3508" s="48"/>
      <c r="V3508" s="48"/>
      <c r="W3508" s="48"/>
      <c r="X3508" s="48"/>
      <c r="Y3508" s="48"/>
      <c r="Z3508" s="48"/>
      <c r="AA3508" s="48"/>
      <c r="AB3508" s="48"/>
      <c r="AC3508" s="48"/>
    </row>
    <row r="3509" spans="1:29">
      <c r="A3509" s="48"/>
      <c r="B3509" s="48"/>
      <c r="C3509" s="48"/>
      <c r="D3509" s="48"/>
      <c r="E3509" s="48"/>
      <c r="F3509" s="48"/>
      <c r="G3509" s="48"/>
      <c r="H3509" s="48"/>
      <c r="I3509" s="48"/>
      <c r="J3509" s="48"/>
      <c r="K3509" s="48"/>
      <c r="L3509" s="48"/>
      <c r="M3509" s="48"/>
      <c r="N3509" s="48"/>
      <c r="O3509" s="48"/>
      <c r="P3509" s="48"/>
      <c r="Q3509" s="48"/>
      <c r="R3509" s="48"/>
      <c r="S3509" s="48"/>
      <c r="T3509" s="48"/>
      <c r="U3509" s="48"/>
      <c r="V3509" s="48"/>
      <c r="W3509" s="48"/>
      <c r="X3509" s="48"/>
      <c r="Y3509" s="48"/>
      <c r="Z3509" s="48"/>
      <c r="AA3509" s="48"/>
      <c r="AB3509" s="48"/>
      <c r="AC3509" s="48"/>
    </row>
    <row r="3510" spans="1:29">
      <c r="A3510" s="48"/>
      <c r="B3510" s="48"/>
      <c r="C3510" s="48"/>
      <c r="D3510" s="48"/>
      <c r="E3510" s="48"/>
      <c r="F3510" s="48"/>
      <c r="G3510" s="48"/>
      <c r="H3510" s="48"/>
      <c r="I3510" s="48"/>
      <c r="J3510" s="48"/>
      <c r="K3510" s="48"/>
      <c r="L3510" s="48"/>
      <c r="M3510" s="48"/>
      <c r="N3510" s="48"/>
      <c r="O3510" s="48"/>
      <c r="P3510" s="48"/>
      <c r="Q3510" s="48"/>
      <c r="R3510" s="48"/>
      <c r="S3510" s="48"/>
      <c r="T3510" s="48"/>
      <c r="U3510" s="48"/>
      <c r="V3510" s="48"/>
      <c r="W3510" s="48"/>
      <c r="X3510" s="48"/>
      <c r="Y3510" s="48"/>
      <c r="Z3510" s="48"/>
      <c r="AA3510" s="48"/>
      <c r="AB3510" s="48"/>
      <c r="AC3510" s="48"/>
    </row>
    <row r="3511" spans="1:29">
      <c r="A3511" s="48"/>
      <c r="B3511" s="48"/>
      <c r="C3511" s="48"/>
      <c r="D3511" s="48"/>
      <c r="E3511" s="48"/>
      <c r="F3511" s="48"/>
      <c r="G3511" s="48"/>
      <c r="H3511" s="48"/>
      <c r="I3511" s="48"/>
      <c r="J3511" s="48"/>
      <c r="K3511" s="48"/>
      <c r="L3511" s="48"/>
      <c r="M3511" s="48"/>
      <c r="N3511" s="48"/>
      <c r="O3511" s="48"/>
      <c r="P3511" s="48"/>
      <c r="Q3511" s="48"/>
      <c r="R3511" s="48"/>
      <c r="S3511" s="48"/>
      <c r="T3511" s="48"/>
      <c r="U3511" s="48"/>
      <c r="V3511" s="48"/>
      <c r="W3511" s="48"/>
      <c r="X3511" s="48"/>
      <c r="Y3511" s="48"/>
      <c r="Z3511" s="48"/>
      <c r="AA3511" s="48"/>
      <c r="AB3511" s="48"/>
      <c r="AC3511" s="48"/>
    </row>
    <row r="3512" spans="1:29">
      <c r="A3512" s="48"/>
      <c r="B3512" s="48"/>
      <c r="C3512" s="48"/>
      <c r="D3512" s="48"/>
      <c r="E3512" s="48"/>
      <c r="F3512" s="48"/>
      <c r="G3512" s="48"/>
      <c r="H3512" s="48"/>
      <c r="I3512" s="48"/>
      <c r="J3512" s="48"/>
      <c r="K3512" s="48"/>
      <c r="L3512" s="48"/>
      <c r="M3512" s="48"/>
      <c r="N3512" s="48"/>
      <c r="O3512" s="48"/>
      <c r="P3512" s="48"/>
      <c r="Q3512" s="48"/>
      <c r="R3512" s="48"/>
      <c r="S3512" s="48"/>
      <c r="T3512" s="48"/>
      <c r="U3512" s="48"/>
      <c r="V3512" s="48"/>
      <c r="W3512" s="48"/>
      <c r="X3512" s="48"/>
      <c r="Y3512" s="48"/>
      <c r="Z3512" s="48"/>
      <c r="AA3512" s="48"/>
      <c r="AB3512" s="48"/>
      <c r="AC3512" s="48"/>
    </row>
    <row r="3513" spans="1:29">
      <c r="A3513" s="48"/>
      <c r="B3513" s="48"/>
      <c r="C3513" s="48"/>
      <c r="D3513" s="48"/>
      <c r="E3513" s="48"/>
      <c r="F3513" s="48"/>
      <c r="G3513" s="48"/>
      <c r="H3513" s="48"/>
      <c r="I3513" s="48"/>
      <c r="J3513" s="48"/>
      <c r="K3513" s="48"/>
      <c r="L3513" s="48"/>
      <c r="M3513" s="48"/>
      <c r="N3513" s="48"/>
      <c r="O3513" s="48"/>
      <c r="P3513" s="48"/>
      <c r="Q3513" s="48"/>
      <c r="R3513" s="48"/>
      <c r="S3513" s="48"/>
      <c r="T3513" s="48"/>
      <c r="U3513" s="48"/>
      <c r="V3513" s="48"/>
      <c r="W3513" s="48"/>
      <c r="X3513" s="48"/>
      <c r="Y3513" s="48"/>
      <c r="Z3513" s="48"/>
      <c r="AA3513" s="48"/>
      <c r="AB3513" s="48"/>
      <c r="AC3513" s="48"/>
    </row>
    <row r="3514" spans="1:29">
      <c r="A3514" s="48"/>
      <c r="B3514" s="48"/>
      <c r="C3514" s="48"/>
      <c r="D3514" s="48"/>
      <c r="E3514" s="48"/>
      <c r="F3514" s="48"/>
      <c r="G3514" s="48"/>
      <c r="H3514" s="48"/>
      <c r="I3514" s="48"/>
      <c r="J3514" s="48"/>
      <c r="K3514" s="48"/>
      <c r="L3514" s="48"/>
      <c r="M3514" s="48"/>
      <c r="N3514" s="48"/>
      <c r="O3514" s="48"/>
      <c r="P3514" s="48"/>
      <c r="Q3514" s="48"/>
      <c r="R3514" s="48"/>
      <c r="S3514" s="48"/>
      <c r="T3514" s="48"/>
      <c r="U3514" s="48"/>
      <c r="V3514" s="48"/>
      <c r="W3514" s="48"/>
      <c r="X3514" s="48"/>
      <c r="Y3514" s="48"/>
      <c r="Z3514" s="48"/>
      <c r="AA3514" s="48"/>
      <c r="AB3514" s="48"/>
      <c r="AC3514" s="48"/>
    </row>
    <row r="3515" spans="1:29">
      <c r="A3515" s="48"/>
      <c r="B3515" s="48"/>
      <c r="C3515" s="48"/>
      <c r="D3515" s="48"/>
      <c r="E3515" s="48"/>
      <c r="F3515" s="48"/>
      <c r="G3515" s="48"/>
      <c r="H3515" s="48"/>
      <c r="I3515" s="48"/>
      <c r="J3515" s="48"/>
      <c r="K3515" s="48"/>
      <c r="L3515" s="48"/>
      <c r="M3515" s="48"/>
      <c r="N3515" s="48"/>
      <c r="O3515" s="48"/>
      <c r="P3515" s="48"/>
      <c r="Q3515" s="48"/>
      <c r="R3515" s="48"/>
      <c r="S3515" s="48"/>
      <c r="T3515" s="48"/>
      <c r="U3515" s="48"/>
      <c r="V3515" s="48"/>
      <c r="W3515" s="48"/>
      <c r="X3515" s="48"/>
      <c r="Y3515" s="48"/>
      <c r="Z3515" s="48"/>
      <c r="AA3515" s="48"/>
      <c r="AB3515" s="48"/>
      <c r="AC3515" s="48"/>
    </row>
    <row r="3516" spans="1:29">
      <c r="A3516" s="48"/>
      <c r="B3516" s="48"/>
      <c r="C3516" s="48"/>
      <c r="D3516" s="48"/>
      <c r="E3516" s="48"/>
      <c r="F3516" s="48"/>
      <c r="G3516" s="48"/>
      <c r="H3516" s="48"/>
      <c r="I3516" s="48"/>
      <c r="J3516" s="48"/>
      <c r="K3516" s="48"/>
      <c r="L3516" s="48"/>
      <c r="M3516" s="48"/>
      <c r="N3516" s="48"/>
      <c r="O3516" s="48"/>
      <c r="P3516" s="48"/>
      <c r="Q3516" s="48"/>
      <c r="R3516" s="48"/>
      <c r="S3516" s="48"/>
      <c r="T3516" s="48"/>
      <c r="U3516" s="48"/>
      <c r="V3516" s="48"/>
      <c r="W3516" s="48"/>
      <c r="X3516" s="48"/>
      <c r="Y3516" s="48"/>
      <c r="Z3516" s="48"/>
      <c r="AA3516" s="48"/>
      <c r="AB3516" s="48"/>
      <c r="AC3516" s="48"/>
    </row>
    <row r="3517" spans="1:29">
      <c r="A3517" s="48"/>
      <c r="B3517" s="48"/>
      <c r="C3517" s="48"/>
      <c r="D3517" s="48"/>
      <c r="E3517" s="48"/>
      <c r="F3517" s="48"/>
      <c r="G3517" s="48"/>
      <c r="H3517" s="48"/>
      <c r="I3517" s="48"/>
      <c r="J3517" s="48"/>
      <c r="K3517" s="48"/>
      <c r="L3517" s="48"/>
      <c r="M3517" s="48"/>
      <c r="N3517" s="48"/>
      <c r="O3517" s="48"/>
      <c r="P3517" s="48"/>
      <c r="Q3517" s="48"/>
      <c r="R3517" s="48"/>
      <c r="S3517" s="48"/>
      <c r="T3517" s="48"/>
      <c r="U3517" s="48"/>
      <c r="V3517" s="48"/>
      <c r="W3517" s="48"/>
      <c r="X3517" s="48"/>
      <c r="Y3517" s="48"/>
      <c r="Z3517" s="48"/>
      <c r="AA3517" s="48"/>
      <c r="AB3517" s="48"/>
      <c r="AC3517" s="48"/>
    </row>
    <row r="3518" spans="1:29">
      <c r="A3518" s="48"/>
      <c r="B3518" s="48"/>
      <c r="C3518" s="48"/>
      <c r="D3518" s="48"/>
      <c r="E3518" s="48"/>
      <c r="F3518" s="48"/>
      <c r="G3518" s="48"/>
      <c r="H3518" s="48"/>
      <c r="I3518" s="48"/>
      <c r="J3518" s="48"/>
      <c r="K3518" s="48"/>
      <c r="L3518" s="48"/>
      <c r="M3518" s="48"/>
      <c r="N3518" s="48"/>
      <c r="O3518" s="48"/>
      <c r="P3518" s="48"/>
      <c r="Q3518" s="48"/>
      <c r="R3518" s="48"/>
      <c r="S3518" s="48"/>
      <c r="T3518" s="48"/>
      <c r="U3518" s="48"/>
      <c r="V3518" s="48"/>
      <c r="W3518" s="48"/>
      <c r="X3518" s="48"/>
      <c r="Y3518" s="48"/>
      <c r="Z3518" s="48"/>
      <c r="AA3518" s="48"/>
      <c r="AB3518" s="48"/>
      <c r="AC3518" s="48"/>
    </row>
    <row r="3519" spans="1:29">
      <c r="A3519" s="48"/>
      <c r="B3519" s="48"/>
      <c r="C3519" s="48"/>
      <c r="D3519" s="48"/>
      <c r="E3519" s="48"/>
      <c r="F3519" s="48"/>
      <c r="G3519" s="48"/>
      <c r="H3519" s="48"/>
      <c r="I3519" s="48"/>
      <c r="J3519" s="48"/>
      <c r="K3519" s="48"/>
      <c r="L3519" s="48"/>
      <c r="M3519" s="48"/>
      <c r="N3519" s="48"/>
      <c r="O3519" s="48"/>
      <c r="P3519" s="48"/>
      <c r="Q3519" s="48"/>
      <c r="R3519" s="48"/>
      <c r="S3519" s="48"/>
      <c r="T3519" s="48"/>
      <c r="U3519" s="48"/>
      <c r="V3519" s="48"/>
      <c r="W3519" s="48"/>
      <c r="X3519" s="48"/>
      <c r="Y3519" s="48"/>
      <c r="Z3519" s="48"/>
      <c r="AA3519" s="48"/>
      <c r="AB3519" s="48"/>
      <c r="AC3519" s="48"/>
    </row>
    <row r="3520" spans="1:29">
      <c r="A3520" s="48"/>
      <c r="B3520" s="48"/>
      <c r="C3520" s="48"/>
      <c r="D3520" s="48"/>
      <c r="E3520" s="48"/>
      <c r="F3520" s="48"/>
      <c r="G3520" s="48"/>
      <c r="H3520" s="48"/>
      <c r="I3520" s="48"/>
      <c r="J3520" s="48"/>
      <c r="K3520" s="48"/>
      <c r="L3520" s="48"/>
      <c r="M3520" s="48"/>
      <c r="N3520" s="48"/>
      <c r="O3520" s="48"/>
      <c r="P3520" s="48"/>
      <c r="Q3520" s="48"/>
      <c r="R3520" s="48"/>
      <c r="S3520" s="48"/>
      <c r="T3520" s="48"/>
      <c r="U3520" s="48"/>
      <c r="V3520" s="48"/>
      <c r="W3520" s="48"/>
      <c r="X3520" s="48"/>
      <c r="Y3520" s="48"/>
      <c r="Z3520" s="48"/>
      <c r="AA3520" s="48"/>
      <c r="AB3520" s="48"/>
      <c r="AC3520" s="48"/>
    </row>
    <row r="3521" spans="1:29">
      <c r="A3521" s="48"/>
      <c r="B3521" s="48"/>
      <c r="C3521" s="48"/>
      <c r="D3521" s="48"/>
      <c r="E3521" s="48"/>
      <c r="F3521" s="48"/>
      <c r="G3521" s="48"/>
      <c r="H3521" s="48"/>
      <c r="I3521" s="48"/>
      <c r="J3521" s="48"/>
      <c r="K3521" s="48"/>
      <c r="L3521" s="48"/>
      <c r="M3521" s="48"/>
      <c r="N3521" s="48"/>
      <c r="O3521" s="48"/>
      <c r="P3521" s="48"/>
      <c r="Q3521" s="48"/>
      <c r="R3521" s="48"/>
      <c r="S3521" s="48"/>
      <c r="T3521" s="48"/>
      <c r="U3521" s="48"/>
      <c r="V3521" s="48"/>
      <c r="W3521" s="48"/>
      <c r="X3521" s="48"/>
      <c r="Y3521" s="48"/>
      <c r="Z3521" s="48"/>
      <c r="AA3521" s="48"/>
      <c r="AB3521" s="48"/>
      <c r="AC3521" s="48"/>
    </row>
    <row r="3522" spans="1:29">
      <c r="A3522" s="48"/>
      <c r="B3522" s="48"/>
      <c r="C3522" s="48"/>
      <c r="D3522" s="48"/>
      <c r="E3522" s="48"/>
      <c r="F3522" s="48"/>
      <c r="G3522" s="48"/>
      <c r="H3522" s="48"/>
      <c r="I3522" s="48"/>
      <c r="J3522" s="48"/>
      <c r="K3522" s="48"/>
      <c r="L3522" s="48"/>
      <c r="M3522" s="48"/>
      <c r="N3522" s="48"/>
      <c r="O3522" s="48"/>
      <c r="P3522" s="48"/>
      <c r="Q3522" s="48"/>
      <c r="R3522" s="48"/>
      <c r="S3522" s="48"/>
      <c r="T3522" s="48"/>
      <c r="U3522" s="48"/>
      <c r="V3522" s="48"/>
      <c r="W3522" s="48"/>
      <c r="X3522" s="48"/>
      <c r="Y3522" s="48"/>
      <c r="Z3522" s="48"/>
      <c r="AA3522" s="48"/>
      <c r="AB3522" s="48"/>
      <c r="AC3522" s="48"/>
    </row>
    <row r="3523" spans="1:29">
      <c r="A3523" s="48"/>
      <c r="B3523" s="48"/>
      <c r="C3523" s="48"/>
      <c r="D3523" s="48"/>
      <c r="E3523" s="48"/>
      <c r="F3523" s="48"/>
      <c r="G3523" s="48"/>
      <c r="H3523" s="48"/>
      <c r="I3523" s="48"/>
      <c r="J3523" s="48"/>
      <c r="K3523" s="48"/>
      <c r="L3523" s="48"/>
      <c r="M3523" s="48"/>
      <c r="N3523" s="48"/>
      <c r="O3523" s="48"/>
      <c r="P3523" s="48"/>
      <c r="Q3523" s="48"/>
      <c r="R3523" s="48"/>
      <c r="S3523" s="48"/>
      <c r="T3523" s="48"/>
      <c r="U3523" s="48"/>
      <c r="V3523" s="48"/>
      <c r="W3523" s="48"/>
      <c r="X3523" s="48"/>
      <c r="Y3523" s="48"/>
      <c r="Z3523" s="48"/>
      <c r="AA3523" s="48"/>
      <c r="AB3523" s="48"/>
      <c r="AC3523" s="48"/>
    </row>
    <row r="3524" spans="1:29">
      <c r="A3524" s="48"/>
      <c r="B3524" s="48"/>
      <c r="C3524" s="48"/>
      <c r="D3524" s="48"/>
      <c r="E3524" s="48"/>
      <c r="F3524" s="48"/>
      <c r="G3524" s="48"/>
      <c r="H3524" s="48"/>
      <c r="I3524" s="48"/>
      <c r="J3524" s="48"/>
      <c r="K3524" s="48"/>
      <c r="L3524" s="48"/>
      <c r="M3524" s="48"/>
      <c r="N3524" s="48"/>
      <c r="O3524" s="48"/>
      <c r="P3524" s="48"/>
      <c r="Q3524" s="48"/>
      <c r="R3524" s="48"/>
      <c r="S3524" s="48"/>
      <c r="T3524" s="48"/>
      <c r="U3524" s="48"/>
      <c r="V3524" s="48"/>
      <c r="W3524" s="48"/>
      <c r="X3524" s="48"/>
      <c r="Y3524" s="48"/>
      <c r="Z3524" s="48"/>
      <c r="AA3524" s="48"/>
      <c r="AB3524" s="48"/>
      <c r="AC3524" s="48"/>
    </row>
    <row r="3525" spans="1:29">
      <c r="A3525" s="48"/>
      <c r="B3525" s="48"/>
      <c r="C3525" s="48"/>
      <c r="D3525" s="48"/>
      <c r="E3525" s="48"/>
      <c r="F3525" s="48"/>
      <c r="G3525" s="48"/>
      <c r="H3525" s="48"/>
      <c r="I3525" s="48"/>
      <c r="J3525" s="48"/>
      <c r="K3525" s="48"/>
      <c r="L3525" s="48"/>
      <c r="M3525" s="48"/>
      <c r="N3525" s="48"/>
      <c r="O3525" s="48"/>
      <c r="P3525" s="48"/>
      <c r="Q3525" s="48"/>
      <c r="R3525" s="48"/>
      <c r="S3525" s="48"/>
      <c r="T3525" s="48"/>
      <c r="U3525" s="48"/>
      <c r="V3525" s="48"/>
      <c r="W3525" s="48"/>
      <c r="X3525" s="48"/>
      <c r="Y3525" s="48"/>
      <c r="Z3525" s="48"/>
      <c r="AA3525" s="48"/>
      <c r="AB3525" s="48"/>
      <c r="AC3525" s="48"/>
    </row>
    <row r="3526" spans="1:29">
      <c r="A3526" s="48"/>
      <c r="B3526" s="48"/>
      <c r="C3526" s="48"/>
      <c r="D3526" s="48"/>
      <c r="E3526" s="48"/>
      <c r="F3526" s="48"/>
      <c r="G3526" s="48"/>
      <c r="H3526" s="48"/>
      <c r="I3526" s="48"/>
      <c r="J3526" s="48"/>
      <c r="K3526" s="48"/>
      <c r="L3526" s="48"/>
      <c r="M3526" s="48"/>
      <c r="N3526" s="48"/>
      <c r="O3526" s="48"/>
      <c r="P3526" s="48"/>
      <c r="Q3526" s="48"/>
      <c r="R3526" s="48"/>
      <c r="S3526" s="48"/>
      <c r="T3526" s="48"/>
      <c r="U3526" s="48"/>
      <c r="V3526" s="48"/>
      <c r="W3526" s="48"/>
      <c r="X3526" s="48"/>
      <c r="Y3526" s="48"/>
      <c r="Z3526" s="48"/>
      <c r="AA3526" s="48"/>
      <c r="AB3526" s="48"/>
      <c r="AC3526" s="48"/>
    </row>
    <row r="3527" spans="1:29">
      <c r="A3527" s="48"/>
      <c r="B3527" s="48"/>
      <c r="C3527" s="48"/>
      <c r="D3527" s="48"/>
      <c r="E3527" s="48"/>
      <c r="F3527" s="48"/>
      <c r="G3527" s="48"/>
      <c r="H3527" s="48"/>
      <c r="I3527" s="48"/>
      <c r="J3527" s="48"/>
      <c r="K3527" s="48"/>
      <c r="L3527" s="48"/>
      <c r="M3527" s="48"/>
      <c r="N3527" s="48"/>
      <c r="O3527" s="48"/>
      <c r="P3527" s="48"/>
      <c r="Q3527" s="48"/>
      <c r="R3527" s="48"/>
      <c r="S3527" s="48"/>
      <c r="T3527" s="48"/>
      <c r="U3527" s="48"/>
      <c r="V3527" s="48"/>
      <c r="W3527" s="48"/>
      <c r="X3527" s="48"/>
      <c r="Y3527" s="48"/>
      <c r="Z3527" s="48"/>
      <c r="AA3527" s="48"/>
      <c r="AB3527" s="48"/>
      <c r="AC3527" s="48"/>
    </row>
    <row r="3528" spans="1:29">
      <c r="A3528" s="48"/>
      <c r="B3528" s="48"/>
      <c r="C3528" s="48"/>
      <c r="D3528" s="48"/>
      <c r="E3528" s="48"/>
      <c r="F3528" s="48"/>
      <c r="G3528" s="48"/>
      <c r="H3528" s="48"/>
      <c r="I3528" s="48"/>
      <c r="J3528" s="48"/>
      <c r="K3528" s="48"/>
      <c r="L3528" s="48"/>
      <c r="M3528" s="48"/>
      <c r="N3528" s="48"/>
      <c r="O3528" s="48"/>
      <c r="P3528" s="48"/>
      <c r="Q3528" s="48"/>
      <c r="R3528" s="48"/>
      <c r="S3528" s="48"/>
      <c r="T3528" s="48"/>
      <c r="U3528" s="48"/>
      <c r="V3528" s="48"/>
      <c r="W3528" s="48"/>
      <c r="X3528" s="48"/>
      <c r="Y3528" s="48"/>
      <c r="Z3528" s="48"/>
      <c r="AA3528" s="48"/>
      <c r="AB3528" s="48"/>
      <c r="AC3528" s="48"/>
    </row>
    <row r="3529" spans="1:29">
      <c r="A3529" s="48"/>
      <c r="B3529" s="48"/>
      <c r="C3529" s="48"/>
      <c r="D3529" s="48"/>
      <c r="E3529" s="48"/>
      <c r="F3529" s="48"/>
      <c r="G3529" s="48"/>
      <c r="H3529" s="48"/>
      <c r="I3529" s="48"/>
      <c r="J3529" s="48"/>
      <c r="K3529" s="48"/>
      <c r="L3529" s="48"/>
      <c r="M3529" s="48"/>
      <c r="N3529" s="48"/>
      <c r="O3529" s="48"/>
      <c r="P3529" s="48"/>
      <c r="Q3529" s="48"/>
      <c r="R3529" s="48"/>
      <c r="S3529" s="48"/>
      <c r="T3529" s="48"/>
      <c r="U3529" s="48"/>
      <c r="V3529" s="48"/>
      <c r="W3529" s="48"/>
      <c r="X3529" s="48"/>
      <c r="Y3529" s="48"/>
      <c r="Z3529" s="48"/>
      <c r="AA3529" s="48"/>
      <c r="AB3529" s="48"/>
      <c r="AC3529" s="48"/>
    </row>
    <row r="3530" spans="1:29">
      <c r="A3530" s="48"/>
      <c r="B3530" s="48"/>
      <c r="C3530" s="48"/>
      <c r="D3530" s="48"/>
      <c r="E3530" s="48"/>
      <c r="F3530" s="48"/>
      <c r="G3530" s="48"/>
      <c r="H3530" s="48"/>
      <c r="I3530" s="48"/>
      <c r="J3530" s="48"/>
      <c r="K3530" s="48"/>
      <c r="L3530" s="48"/>
      <c r="M3530" s="48"/>
      <c r="N3530" s="48"/>
      <c r="O3530" s="48"/>
      <c r="P3530" s="48"/>
      <c r="Q3530" s="48"/>
      <c r="R3530" s="48"/>
      <c r="S3530" s="48"/>
      <c r="T3530" s="48"/>
      <c r="U3530" s="48"/>
      <c r="V3530" s="48"/>
      <c r="W3530" s="48"/>
      <c r="X3530" s="48"/>
      <c r="Y3530" s="48"/>
      <c r="Z3530" s="48"/>
      <c r="AA3530" s="48"/>
      <c r="AB3530" s="48"/>
      <c r="AC3530" s="48"/>
    </row>
    <row r="3531" spans="1:29">
      <c r="A3531" s="48"/>
      <c r="B3531" s="48"/>
      <c r="C3531" s="48"/>
      <c r="D3531" s="48"/>
      <c r="E3531" s="48"/>
      <c r="F3531" s="48"/>
      <c r="G3531" s="48"/>
      <c r="H3531" s="48"/>
      <c r="I3531" s="48"/>
      <c r="J3531" s="48"/>
      <c r="K3531" s="48"/>
      <c r="L3531" s="48"/>
      <c r="M3531" s="48"/>
      <c r="N3531" s="48"/>
      <c r="O3531" s="48"/>
      <c r="P3531" s="48"/>
      <c r="Q3531" s="48"/>
      <c r="R3531" s="48"/>
      <c r="S3531" s="48"/>
      <c r="T3531" s="48"/>
      <c r="U3531" s="48"/>
      <c r="V3531" s="48"/>
      <c r="W3531" s="48"/>
      <c r="X3531" s="48"/>
      <c r="Y3531" s="48"/>
      <c r="Z3531" s="48"/>
      <c r="AA3531" s="48"/>
      <c r="AB3531" s="48"/>
      <c r="AC3531" s="48"/>
    </row>
    <row r="3532" spans="1:29">
      <c r="A3532" s="48"/>
      <c r="B3532" s="48"/>
      <c r="C3532" s="48"/>
      <c r="D3532" s="48"/>
      <c r="E3532" s="48"/>
      <c r="F3532" s="48"/>
      <c r="G3532" s="48"/>
      <c r="H3532" s="48"/>
      <c r="I3532" s="48"/>
      <c r="J3532" s="48"/>
      <c r="K3532" s="48"/>
      <c r="L3532" s="48"/>
      <c r="M3532" s="48"/>
      <c r="N3532" s="48"/>
      <c r="O3532" s="48"/>
      <c r="P3532" s="48"/>
      <c r="Q3532" s="48"/>
      <c r="R3532" s="48"/>
      <c r="S3532" s="48"/>
      <c r="T3532" s="48"/>
      <c r="U3532" s="48"/>
      <c r="V3532" s="48"/>
      <c r="W3532" s="48"/>
      <c r="X3532" s="48"/>
      <c r="Y3532" s="48"/>
      <c r="Z3532" s="48"/>
      <c r="AA3532" s="48"/>
      <c r="AB3532" s="48"/>
      <c r="AC3532" s="48"/>
    </row>
    <row r="3533" spans="1:29">
      <c r="A3533" s="48"/>
      <c r="B3533" s="48"/>
      <c r="C3533" s="48"/>
      <c r="D3533" s="48"/>
      <c r="E3533" s="48"/>
      <c r="F3533" s="48"/>
      <c r="G3533" s="48"/>
      <c r="H3533" s="48"/>
      <c r="I3533" s="48"/>
      <c r="J3533" s="48"/>
      <c r="K3533" s="48"/>
      <c r="L3533" s="48"/>
      <c r="M3533" s="48"/>
      <c r="N3533" s="48"/>
      <c r="O3533" s="48"/>
      <c r="P3533" s="48"/>
      <c r="Q3533" s="48"/>
      <c r="R3533" s="48"/>
      <c r="S3533" s="48"/>
      <c r="T3533" s="48"/>
      <c r="U3533" s="48"/>
      <c r="V3533" s="48"/>
      <c r="W3533" s="48"/>
      <c r="X3533" s="48"/>
      <c r="Y3533" s="48"/>
      <c r="Z3533" s="48"/>
      <c r="AA3533" s="48"/>
      <c r="AB3533" s="48"/>
      <c r="AC3533" s="48"/>
    </row>
    <row r="3534" spans="1:29">
      <c r="A3534" s="48"/>
      <c r="B3534" s="48"/>
      <c r="C3534" s="48"/>
      <c r="D3534" s="48"/>
      <c r="E3534" s="48"/>
      <c r="F3534" s="48"/>
      <c r="G3534" s="48"/>
      <c r="H3534" s="48"/>
      <c r="I3534" s="48"/>
      <c r="J3534" s="48"/>
      <c r="K3534" s="48"/>
      <c r="L3534" s="48"/>
      <c r="M3534" s="48"/>
      <c r="N3534" s="48"/>
      <c r="O3534" s="48"/>
      <c r="P3534" s="48"/>
      <c r="Q3534" s="48"/>
      <c r="R3534" s="48"/>
      <c r="S3534" s="48"/>
      <c r="T3534" s="48"/>
      <c r="U3534" s="48"/>
      <c r="V3534" s="48"/>
      <c r="W3534" s="48"/>
      <c r="X3534" s="48"/>
      <c r="Y3534" s="48"/>
      <c r="Z3534" s="48"/>
      <c r="AA3534" s="48"/>
      <c r="AB3534" s="48"/>
      <c r="AC3534" s="48"/>
    </row>
    <row r="3535" spans="1:29">
      <c r="A3535" s="48"/>
      <c r="B3535" s="48"/>
      <c r="C3535" s="48"/>
      <c r="D3535" s="48"/>
      <c r="E3535" s="48"/>
      <c r="F3535" s="48"/>
      <c r="G3535" s="48"/>
      <c r="H3535" s="48"/>
      <c r="I3535" s="48"/>
      <c r="J3535" s="48"/>
      <c r="K3535" s="48"/>
      <c r="L3535" s="48"/>
      <c r="M3535" s="48"/>
      <c r="N3535" s="48"/>
      <c r="O3535" s="48"/>
      <c r="P3535" s="48"/>
      <c r="Q3535" s="48"/>
      <c r="R3535" s="48"/>
      <c r="S3535" s="48"/>
      <c r="T3535" s="48"/>
      <c r="U3535" s="48"/>
      <c r="V3535" s="48"/>
      <c r="W3535" s="48"/>
      <c r="X3535" s="48"/>
      <c r="Y3535" s="48"/>
      <c r="Z3535" s="48"/>
      <c r="AA3535" s="48"/>
      <c r="AB3535" s="48"/>
      <c r="AC3535" s="48"/>
    </row>
    <row r="3536" spans="1:29">
      <c r="A3536" s="48"/>
      <c r="B3536" s="48"/>
      <c r="C3536" s="48"/>
      <c r="D3536" s="48"/>
      <c r="E3536" s="48"/>
      <c r="F3536" s="48"/>
      <c r="G3536" s="48"/>
      <c r="H3536" s="48"/>
      <c r="I3536" s="48"/>
      <c r="J3536" s="48"/>
      <c r="K3536" s="48"/>
      <c r="L3536" s="48"/>
      <c r="M3536" s="48"/>
      <c r="N3536" s="48"/>
      <c r="O3536" s="48"/>
      <c r="P3536" s="48"/>
      <c r="Q3536" s="48"/>
      <c r="R3536" s="48"/>
      <c r="S3536" s="48"/>
      <c r="T3536" s="48"/>
      <c r="U3536" s="48"/>
      <c r="V3536" s="48"/>
      <c r="W3536" s="48"/>
      <c r="X3536" s="48"/>
      <c r="Y3536" s="48"/>
      <c r="Z3536" s="48"/>
      <c r="AA3536" s="48"/>
      <c r="AB3536" s="48"/>
      <c r="AC3536" s="48"/>
    </row>
    <row r="3537" spans="1:29">
      <c r="A3537" s="48"/>
      <c r="B3537" s="48"/>
      <c r="C3537" s="48"/>
      <c r="D3537" s="48"/>
      <c r="E3537" s="48"/>
      <c r="F3537" s="48"/>
      <c r="G3537" s="48"/>
      <c r="H3537" s="48"/>
      <c r="I3537" s="48"/>
      <c r="J3537" s="48"/>
      <c r="K3537" s="48"/>
      <c r="L3537" s="48"/>
      <c r="M3537" s="48"/>
      <c r="N3537" s="48"/>
      <c r="O3537" s="48"/>
      <c r="P3537" s="48"/>
      <c r="Q3537" s="48"/>
      <c r="R3537" s="48"/>
      <c r="S3537" s="48"/>
      <c r="T3537" s="48"/>
      <c r="U3537" s="48"/>
      <c r="V3537" s="48"/>
      <c r="W3537" s="48"/>
      <c r="X3537" s="48"/>
      <c r="Y3537" s="48"/>
      <c r="Z3537" s="48"/>
      <c r="AA3537" s="48"/>
      <c r="AB3537" s="48"/>
      <c r="AC3537" s="48"/>
    </row>
    <row r="3538" spans="1:29">
      <c r="A3538" s="48"/>
      <c r="B3538" s="48"/>
      <c r="C3538" s="48"/>
      <c r="D3538" s="48"/>
      <c r="E3538" s="48"/>
      <c r="F3538" s="48"/>
      <c r="G3538" s="48"/>
      <c r="H3538" s="48"/>
      <c r="I3538" s="48"/>
      <c r="J3538" s="48"/>
      <c r="K3538" s="48"/>
      <c r="L3538" s="48"/>
      <c r="M3538" s="48"/>
      <c r="N3538" s="48"/>
      <c r="O3538" s="48"/>
      <c r="P3538" s="48"/>
      <c r="Q3538" s="48"/>
      <c r="R3538" s="48"/>
      <c r="S3538" s="48"/>
      <c r="T3538" s="48"/>
      <c r="U3538" s="48"/>
      <c r="V3538" s="48"/>
      <c r="W3538" s="48"/>
      <c r="X3538" s="48"/>
      <c r="Y3538" s="48"/>
      <c r="Z3538" s="48"/>
      <c r="AA3538" s="48"/>
      <c r="AB3538" s="48"/>
      <c r="AC3538" s="48"/>
    </row>
    <row r="3539" spans="1:29">
      <c r="A3539" s="48"/>
      <c r="B3539" s="48"/>
      <c r="C3539" s="48"/>
      <c r="D3539" s="48"/>
      <c r="E3539" s="48"/>
      <c r="F3539" s="48"/>
      <c r="G3539" s="48"/>
      <c r="H3539" s="48"/>
      <c r="I3539" s="48"/>
      <c r="J3539" s="48"/>
      <c r="K3539" s="48"/>
      <c r="L3539" s="48"/>
      <c r="M3539" s="48"/>
      <c r="N3539" s="48"/>
      <c r="O3539" s="48"/>
      <c r="P3539" s="48"/>
      <c r="Q3539" s="48"/>
      <c r="R3539" s="48"/>
      <c r="S3539" s="48"/>
      <c r="T3539" s="48"/>
      <c r="U3539" s="48"/>
      <c r="V3539" s="48"/>
      <c r="W3539" s="48"/>
      <c r="X3539" s="48"/>
      <c r="Y3539" s="48"/>
      <c r="Z3539" s="48"/>
      <c r="AA3539" s="48"/>
      <c r="AB3539" s="48"/>
      <c r="AC3539" s="48"/>
    </row>
    <row r="3540" spans="1:29">
      <c r="A3540" s="48"/>
      <c r="B3540" s="48"/>
      <c r="C3540" s="48"/>
      <c r="D3540" s="48"/>
      <c r="E3540" s="48"/>
      <c r="F3540" s="48"/>
      <c r="G3540" s="48"/>
      <c r="H3540" s="48"/>
      <c r="I3540" s="48"/>
      <c r="J3540" s="48"/>
      <c r="K3540" s="48"/>
      <c r="L3540" s="48"/>
      <c r="M3540" s="48"/>
      <c r="N3540" s="48"/>
      <c r="O3540" s="48"/>
      <c r="P3540" s="48"/>
      <c r="Q3540" s="48"/>
      <c r="R3540" s="48"/>
      <c r="S3540" s="48"/>
      <c r="T3540" s="48"/>
      <c r="U3540" s="48"/>
      <c r="V3540" s="48"/>
      <c r="W3540" s="48"/>
      <c r="X3540" s="48"/>
      <c r="Y3540" s="48"/>
      <c r="Z3540" s="48"/>
      <c r="AA3540" s="48"/>
      <c r="AB3540" s="48"/>
      <c r="AC3540" s="48"/>
    </row>
    <row r="3541" spans="1:29">
      <c r="A3541" s="48"/>
      <c r="B3541" s="48"/>
      <c r="C3541" s="48"/>
      <c r="D3541" s="48"/>
      <c r="E3541" s="48"/>
      <c r="F3541" s="48"/>
      <c r="G3541" s="48"/>
      <c r="H3541" s="48"/>
      <c r="I3541" s="48"/>
      <c r="J3541" s="48"/>
      <c r="K3541" s="48"/>
      <c r="L3541" s="48"/>
      <c r="M3541" s="48"/>
      <c r="N3541" s="48"/>
      <c r="O3541" s="48"/>
      <c r="P3541" s="48"/>
      <c r="Q3541" s="48"/>
      <c r="R3541" s="48"/>
      <c r="S3541" s="48"/>
      <c r="T3541" s="48"/>
      <c r="U3541" s="48"/>
      <c r="V3541" s="48"/>
      <c r="W3541" s="48"/>
      <c r="X3541" s="48"/>
      <c r="Y3541" s="48"/>
      <c r="Z3541" s="48"/>
      <c r="AA3541" s="48"/>
      <c r="AB3541" s="48"/>
      <c r="AC3541" s="48"/>
    </row>
    <row r="3542" spans="1:29">
      <c r="A3542" s="48"/>
      <c r="B3542" s="48"/>
      <c r="C3542" s="48"/>
      <c r="D3542" s="48"/>
      <c r="E3542" s="48"/>
      <c r="F3542" s="48"/>
      <c r="G3542" s="48"/>
      <c r="H3542" s="48"/>
      <c r="I3542" s="48"/>
      <c r="J3542" s="48"/>
      <c r="K3542" s="48"/>
      <c r="L3542" s="48"/>
      <c r="M3542" s="48"/>
      <c r="N3542" s="48"/>
      <c r="O3542" s="48"/>
      <c r="P3542" s="48"/>
      <c r="Q3542" s="48"/>
      <c r="R3542" s="48"/>
      <c r="S3542" s="48"/>
      <c r="T3542" s="48"/>
      <c r="U3542" s="48"/>
      <c r="V3542" s="48"/>
      <c r="W3542" s="48"/>
      <c r="X3542" s="48"/>
      <c r="Y3542" s="48"/>
      <c r="Z3542" s="48"/>
      <c r="AA3542" s="48"/>
      <c r="AB3542" s="48"/>
      <c r="AC3542" s="48"/>
    </row>
    <row r="3543" spans="1:29">
      <c r="A3543" s="48"/>
      <c r="B3543" s="48"/>
      <c r="C3543" s="48"/>
      <c r="D3543" s="48"/>
      <c r="E3543" s="48"/>
      <c r="F3543" s="48"/>
      <c r="G3543" s="48"/>
      <c r="H3543" s="48"/>
      <c r="I3543" s="48"/>
      <c r="J3543" s="48"/>
      <c r="K3543" s="48"/>
      <c r="L3543" s="48"/>
      <c r="M3543" s="48"/>
      <c r="N3543" s="48"/>
      <c r="O3543" s="48"/>
      <c r="P3543" s="48"/>
      <c r="Q3543" s="48"/>
      <c r="R3543" s="48"/>
      <c r="S3543" s="48"/>
      <c r="T3543" s="48"/>
      <c r="U3543" s="48"/>
      <c r="V3543" s="48"/>
      <c r="W3543" s="48"/>
      <c r="X3543" s="48"/>
      <c r="Y3543" s="48"/>
      <c r="Z3543" s="48"/>
      <c r="AA3543" s="48"/>
      <c r="AB3543" s="48"/>
      <c r="AC3543" s="48"/>
    </row>
    <row r="3544" spans="1:29">
      <c r="A3544" s="48"/>
      <c r="B3544" s="48"/>
      <c r="C3544" s="48"/>
      <c r="D3544" s="48"/>
      <c r="E3544" s="48"/>
      <c r="F3544" s="48"/>
      <c r="G3544" s="48"/>
      <c r="H3544" s="48"/>
      <c r="I3544" s="48"/>
      <c r="J3544" s="48"/>
      <c r="K3544" s="48"/>
      <c r="L3544" s="48"/>
      <c r="M3544" s="48"/>
      <c r="N3544" s="48"/>
      <c r="O3544" s="48"/>
      <c r="P3544" s="48"/>
      <c r="Q3544" s="48"/>
      <c r="R3544" s="48"/>
      <c r="S3544" s="48"/>
      <c r="T3544" s="48"/>
      <c r="U3544" s="48"/>
      <c r="V3544" s="48"/>
      <c r="W3544" s="48"/>
      <c r="X3544" s="48"/>
      <c r="Y3544" s="48"/>
      <c r="Z3544" s="48"/>
      <c r="AA3544" s="48"/>
      <c r="AB3544" s="48"/>
      <c r="AC3544" s="48"/>
    </row>
    <row r="3545" spans="1:29">
      <c r="A3545" s="48"/>
      <c r="B3545" s="48"/>
      <c r="C3545" s="48"/>
      <c r="D3545" s="48"/>
      <c r="E3545" s="48"/>
      <c r="F3545" s="48"/>
      <c r="G3545" s="48"/>
      <c r="H3545" s="48"/>
      <c r="I3545" s="48"/>
      <c r="J3545" s="48"/>
      <c r="K3545" s="48"/>
      <c r="L3545" s="48"/>
      <c r="M3545" s="48"/>
      <c r="N3545" s="48"/>
      <c r="O3545" s="48"/>
      <c r="P3545" s="48"/>
      <c r="Q3545" s="48"/>
      <c r="R3545" s="48"/>
      <c r="S3545" s="48"/>
      <c r="T3545" s="48"/>
      <c r="U3545" s="48"/>
      <c r="V3545" s="48"/>
      <c r="W3545" s="48"/>
      <c r="X3545" s="48"/>
      <c r="Y3545" s="48"/>
      <c r="Z3545" s="48"/>
      <c r="AA3545" s="48"/>
      <c r="AB3545" s="48"/>
      <c r="AC3545" s="48"/>
    </row>
    <row r="3546" spans="1:29">
      <c r="A3546" s="48"/>
      <c r="B3546" s="48"/>
      <c r="C3546" s="48"/>
      <c r="D3546" s="48"/>
      <c r="E3546" s="48"/>
      <c r="F3546" s="48"/>
      <c r="G3546" s="48"/>
      <c r="H3546" s="48"/>
      <c r="I3546" s="48"/>
      <c r="J3546" s="48"/>
      <c r="K3546" s="48"/>
      <c r="L3546" s="48"/>
      <c r="M3546" s="48"/>
      <c r="N3546" s="48"/>
      <c r="O3546" s="48"/>
      <c r="P3546" s="48"/>
      <c r="Q3546" s="48"/>
      <c r="R3546" s="48"/>
      <c r="S3546" s="48"/>
      <c r="T3546" s="48"/>
      <c r="U3546" s="48"/>
      <c r="V3546" s="48"/>
      <c r="W3546" s="48"/>
      <c r="X3546" s="48"/>
      <c r="Y3546" s="48"/>
      <c r="Z3546" s="48"/>
      <c r="AA3546" s="48"/>
      <c r="AB3546" s="48"/>
      <c r="AC3546" s="48"/>
    </row>
    <row r="3547" spans="1:29">
      <c r="A3547" s="48"/>
      <c r="B3547" s="48"/>
      <c r="C3547" s="48"/>
      <c r="D3547" s="48"/>
      <c r="E3547" s="48"/>
      <c r="F3547" s="48"/>
      <c r="G3547" s="48"/>
      <c r="H3547" s="48"/>
      <c r="I3547" s="48"/>
      <c r="J3547" s="48"/>
      <c r="K3547" s="48"/>
      <c r="L3547" s="48"/>
      <c r="M3547" s="48"/>
      <c r="N3547" s="48"/>
      <c r="O3547" s="48"/>
      <c r="P3547" s="48"/>
      <c r="Q3547" s="48"/>
      <c r="R3547" s="48"/>
      <c r="S3547" s="48"/>
      <c r="T3547" s="48"/>
      <c r="U3547" s="48"/>
      <c r="V3547" s="48"/>
      <c r="W3547" s="48"/>
      <c r="X3547" s="48"/>
      <c r="Y3547" s="48"/>
      <c r="Z3547" s="48"/>
      <c r="AA3547" s="48"/>
      <c r="AB3547" s="48"/>
      <c r="AC3547" s="48"/>
    </row>
    <row r="3548" spans="1:29">
      <c r="A3548" s="48"/>
      <c r="B3548" s="48"/>
      <c r="C3548" s="48"/>
      <c r="D3548" s="48"/>
      <c r="E3548" s="48"/>
      <c r="F3548" s="48"/>
      <c r="G3548" s="48"/>
      <c r="H3548" s="48"/>
      <c r="I3548" s="48"/>
      <c r="J3548" s="48"/>
      <c r="K3548" s="48"/>
      <c r="L3548" s="48"/>
      <c r="M3548" s="48"/>
      <c r="N3548" s="48"/>
      <c r="O3548" s="48"/>
      <c r="P3548" s="48"/>
      <c r="Q3548" s="48"/>
      <c r="R3548" s="48"/>
      <c r="S3548" s="48"/>
      <c r="T3548" s="48"/>
      <c r="U3548" s="48"/>
      <c r="V3548" s="48"/>
      <c r="W3548" s="48"/>
      <c r="X3548" s="48"/>
      <c r="Y3548" s="48"/>
      <c r="Z3548" s="48"/>
      <c r="AA3548" s="48"/>
      <c r="AB3548" s="48"/>
      <c r="AC3548" s="48"/>
    </row>
    <row r="3549" spans="1:29">
      <c r="A3549" s="48"/>
      <c r="B3549" s="48"/>
      <c r="C3549" s="48"/>
      <c r="D3549" s="48"/>
      <c r="E3549" s="48"/>
      <c r="F3549" s="48"/>
      <c r="G3549" s="48"/>
      <c r="H3549" s="48"/>
      <c r="I3549" s="48"/>
      <c r="J3549" s="48"/>
      <c r="K3549" s="48"/>
      <c r="L3549" s="48"/>
      <c r="M3549" s="48"/>
      <c r="N3549" s="48"/>
      <c r="O3549" s="48"/>
      <c r="P3549" s="48"/>
      <c r="Q3549" s="48"/>
      <c r="R3549" s="48"/>
      <c r="S3549" s="48"/>
      <c r="T3549" s="48"/>
      <c r="U3549" s="48"/>
      <c r="V3549" s="48"/>
      <c r="W3549" s="48"/>
      <c r="X3549" s="48"/>
      <c r="Y3549" s="48"/>
      <c r="Z3549" s="48"/>
      <c r="AA3549" s="48"/>
      <c r="AB3549" s="48"/>
      <c r="AC3549" s="48"/>
    </row>
    <row r="3550" spans="1:29">
      <c r="A3550" s="48"/>
      <c r="B3550" s="48"/>
      <c r="C3550" s="48"/>
      <c r="D3550" s="48"/>
      <c r="E3550" s="48"/>
      <c r="F3550" s="48"/>
      <c r="G3550" s="48"/>
      <c r="H3550" s="48"/>
      <c r="I3550" s="48"/>
      <c r="J3550" s="48"/>
      <c r="K3550" s="48"/>
      <c r="L3550" s="48"/>
      <c r="M3550" s="48"/>
      <c r="N3550" s="48"/>
      <c r="O3550" s="48"/>
      <c r="P3550" s="48"/>
      <c r="Q3550" s="48"/>
      <c r="R3550" s="48"/>
      <c r="S3550" s="48"/>
      <c r="T3550" s="48"/>
      <c r="U3550" s="48"/>
      <c r="V3550" s="48"/>
      <c r="W3550" s="48"/>
      <c r="X3550" s="48"/>
      <c r="Y3550" s="48"/>
      <c r="Z3550" s="48"/>
      <c r="AA3550" s="48"/>
      <c r="AB3550" s="48"/>
      <c r="AC3550" s="48"/>
    </row>
    <row r="3551" spans="1:29">
      <c r="A3551" s="48"/>
      <c r="B3551" s="48"/>
      <c r="C3551" s="48"/>
      <c r="D3551" s="48"/>
      <c r="E3551" s="48"/>
      <c r="F3551" s="48"/>
      <c r="G3551" s="48"/>
      <c r="H3551" s="48"/>
      <c r="I3551" s="48"/>
      <c r="J3551" s="48"/>
      <c r="K3551" s="48"/>
      <c r="L3551" s="48"/>
      <c r="M3551" s="48"/>
      <c r="N3551" s="48"/>
      <c r="O3551" s="48"/>
      <c r="P3551" s="48"/>
      <c r="Q3551" s="48"/>
      <c r="R3551" s="48"/>
      <c r="S3551" s="48"/>
      <c r="T3551" s="48"/>
      <c r="U3551" s="48"/>
      <c r="V3551" s="48"/>
      <c r="W3551" s="48"/>
      <c r="X3551" s="48"/>
      <c r="Y3551" s="48"/>
      <c r="Z3551" s="48"/>
      <c r="AA3551" s="48"/>
      <c r="AB3551" s="48"/>
      <c r="AC3551" s="48"/>
    </row>
    <row r="3552" spans="1:29">
      <c r="A3552" s="48"/>
      <c r="B3552" s="48"/>
      <c r="C3552" s="48"/>
      <c r="D3552" s="48"/>
      <c r="E3552" s="48"/>
      <c r="F3552" s="48"/>
      <c r="G3552" s="48"/>
      <c r="H3552" s="48"/>
      <c r="I3552" s="48"/>
      <c r="J3552" s="48"/>
      <c r="K3552" s="48"/>
      <c r="L3552" s="48"/>
      <c r="M3552" s="48"/>
      <c r="N3552" s="48"/>
      <c r="O3552" s="48"/>
      <c r="P3552" s="48"/>
      <c r="Q3552" s="48"/>
      <c r="R3552" s="48"/>
      <c r="S3552" s="48"/>
      <c r="T3552" s="48"/>
      <c r="U3552" s="48"/>
      <c r="V3552" s="48"/>
      <c r="W3552" s="48"/>
      <c r="X3552" s="48"/>
      <c r="Y3552" s="48"/>
      <c r="Z3552" s="48"/>
      <c r="AA3552" s="48"/>
      <c r="AB3552" s="48"/>
      <c r="AC3552" s="48"/>
    </row>
    <row r="3553" spans="1:29">
      <c r="A3553" s="48"/>
      <c r="B3553" s="48"/>
      <c r="C3553" s="48"/>
      <c r="D3553" s="48"/>
      <c r="E3553" s="48"/>
      <c r="F3553" s="48"/>
      <c r="G3553" s="48"/>
      <c r="H3553" s="48"/>
      <c r="I3553" s="48"/>
      <c r="J3553" s="48"/>
      <c r="K3553" s="48"/>
      <c r="L3553" s="48"/>
      <c r="M3553" s="48"/>
      <c r="N3553" s="48"/>
      <c r="O3553" s="48"/>
      <c r="P3553" s="48"/>
      <c r="Q3553" s="48"/>
      <c r="R3553" s="48"/>
      <c r="S3553" s="48"/>
      <c r="T3553" s="48"/>
      <c r="U3553" s="48"/>
      <c r="V3553" s="48"/>
      <c r="W3553" s="48"/>
      <c r="X3553" s="48"/>
      <c r="Y3553" s="48"/>
      <c r="Z3553" s="48"/>
      <c r="AA3553" s="48"/>
      <c r="AB3553" s="48"/>
      <c r="AC3553" s="48"/>
    </row>
    <row r="3554" spans="1:29">
      <c r="A3554" s="48"/>
      <c r="B3554" s="48"/>
      <c r="C3554" s="48"/>
      <c r="D3554" s="48"/>
      <c r="E3554" s="48"/>
      <c r="F3554" s="48"/>
      <c r="G3554" s="48"/>
      <c r="H3554" s="48"/>
      <c r="I3554" s="48"/>
      <c r="J3554" s="48"/>
      <c r="K3554" s="48"/>
      <c r="L3554" s="48"/>
      <c r="M3554" s="48"/>
      <c r="N3554" s="48"/>
      <c r="O3554" s="48"/>
      <c r="P3554" s="48"/>
      <c r="Q3554" s="48"/>
      <c r="R3554" s="48"/>
      <c r="S3554" s="48"/>
      <c r="T3554" s="48"/>
      <c r="U3554" s="48"/>
      <c r="V3554" s="48"/>
      <c r="W3554" s="48"/>
      <c r="X3554" s="48"/>
      <c r="Y3554" s="48"/>
      <c r="Z3554" s="48"/>
      <c r="AA3554" s="48"/>
      <c r="AB3554" s="48"/>
      <c r="AC3554" s="48"/>
    </row>
    <row r="3555" spans="1:29">
      <c r="A3555" s="48"/>
      <c r="B3555" s="48"/>
      <c r="C3555" s="48"/>
      <c r="D3555" s="48"/>
      <c r="E3555" s="48"/>
      <c r="F3555" s="48"/>
      <c r="G3555" s="48"/>
      <c r="H3555" s="48"/>
      <c r="I3555" s="48"/>
      <c r="J3555" s="48"/>
      <c r="K3555" s="48"/>
      <c r="L3555" s="48"/>
      <c r="M3555" s="48"/>
      <c r="N3555" s="48"/>
      <c r="O3555" s="48"/>
      <c r="P3555" s="48"/>
      <c r="Q3555" s="48"/>
      <c r="R3555" s="48"/>
      <c r="S3555" s="48"/>
      <c r="T3555" s="48"/>
      <c r="U3555" s="48"/>
      <c r="V3555" s="48"/>
      <c r="W3555" s="48"/>
      <c r="X3555" s="48"/>
      <c r="Y3555" s="48"/>
      <c r="Z3555" s="48"/>
      <c r="AA3555" s="48"/>
      <c r="AB3555" s="48"/>
      <c r="AC3555" s="48"/>
    </row>
    <row r="3556" spans="1:29">
      <c r="A3556" s="48"/>
      <c r="B3556" s="48"/>
      <c r="C3556" s="48"/>
      <c r="D3556" s="48"/>
      <c r="E3556" s="48"/>
      <c r="F3556" s="48"/>
      <c r="G3556" s="48"/>
      <c r="H3556" s="48"/>
      <c r="I3556" s="48"/>
      <c r="J3556" s="48"/>
      <c r="K3556" s="48"/>
      <c r="L3556" s="48"/>
      <c r="M3556" s="48"/>
      <c r="N3556" s="48"/>
      <c r="O3556" s="48"/>
      <c r="P3556" s="48"/>
      <c r="Q3556" s="48"/>
      <c r="R3556" s="48"/>
      <c r="S3556" s="48"/>
      <c r="T3556" s="48"/>
      <c r="U3556" s="48"/>
      <c r="V3556" s="48"/>
      <c r="W3556" s="48"/>
      <c r="X3556" s="48"/>
      <c r="Y3556" s="48"/>
      <c r="Z3556" s="48"/>
      <c r="AA3556" s="48"/>
      <c r="AB3556" s="48"/>
      <c r="AC3556" s="48"/>
    </row>
    <row r="3557" spans="1:29">
      <c r="A3557" s="48"/>
      <c r="B3557" s="48"/>
      <c r="C3557" s="48"/>
      <c r="D3557" s="48"/>
      <c r="E3557" s="48"/>
      <c r="F3557" s="48"/>
      <c r="G3557" s="48"/>
      <c r="H3557" s="48"/>
      <c r="I3557" s="48"/>
      <c r="J3557" s="48"/>
      <c r="K3557" s="48"/>
      <c r="L3557" s="48"/>
      <c r="M3557" s="48"/>
      <c r="N3557" s="48"/>
      <c r="O3557" s="48"/>
      <c r="P3557" s="48"/>
      <c r="Q3557" s="48"/>
      <c r="R3557" s="48"/>
      <c r="S3557" s="48"/>
      <c r="T3557" s="48"/>
      <c r="U3557" s="48"/>
      <c r="V3557" s="48"/>
      <c r="W3557" s="48"/>
      <c r="X3557" s="48"/>
      <c r="Y3557" s="48"/>
      <c r="Z3557" s="48"/>
      <c r="AA3557" s="48"/>
      <c r="AB3557" s="48"/>
      <c r="AC3557" s="48"/>
    </row>
    <row r="3558" spans="1:29">
      <c r="A3558" s="48"/>
      <c r="B3558" s="48"/>
      <c r="C3558" s="48"/>
      <c r="D3558" s="48"/>
      <c r="E3558" s="48"/>
      <c r="F3558" s="48"/>
      <c r="G3558" s="48"/>
      <c r="H3558" s="48"/>
      <c r="I3558" s="48"/>
      <c r="J3558" s="48"/>
      <c r="K3558" s="48"/>
      <c r="L3558" s="48"/>
      <c r="M3558" s="48"/>
      <c r="N3558" s="48"/>
      <c r="O3558" s="48"/>
      <c r="P3558" s="48"/>
      <c r="Q3558" s="48"/>
      <c r="R3558" s="48"/>
      <c r="S3558" s="48"/>
      <c r="T3558" s="48"/>
      <c r="U3558" s="48"/>
      <c r="V3558" s="48"/>
      <c r="W3558" s="48"/>
      <c r="X3558" s="48"/>
      <c r="Y3558" s="48"/>
      <c r="Z3558" s="48"/>
      <c r="AA3558" s="48"/>
      <c r="AB3558" s="48"/>
      <c r="AC3558" s="48"/>
    </row>
    <row r="3559" spans="1:29">
      <c r="A3559" s="48"/>
      <c r="B3559" s="48"/>
      <c r="C3559" s="48"/>
      <c r="D3559" s="48"/>
      <c r="E3559" s="48"/>
      <c r="F3559" s="48"/>
      <c r="G3559" s="48"/>
      <c r="H3559" s="48"/>
      <c r="I3559" s="48"/>
      <c r="J3559" s="48"/>
      <c r="K3559" s="48"/>
      <c r="L3559" s="48"/>
      <c r="M3559" s="48"/>
      <c r="N3559" s="48"/>
      <c r="O3559" s="48"/>
      <c r="P3559" s="48"/>
      <c r="Q3559" s="48"/>
      <c r="R3559" s="48"/>
      <c r="S3559" s="48"/>
      <c r="T3559" s="48"/>
      <c r="U3559" s="48"/>
      <c r="V3559" s="48"/>
      <c r="W3559" s="48"/>
      <c r="X3559" s="48"/>
      <c r="Y3559" s="48"/>
      <c r="Z3559" s="48"/>
      <c r="AA3559" s="48"/>
      <c r="AB3559" s="48"/>
      <c r="AC3559" s="48"/>
    </row>
    <row r="3560" spans="1:29">
      <c r="A3560" s="48"/>
      <c r="B3560" s="48"/>
      <c r="C3560" s="48"/>
      <c r="D3560" s="48"/>
      <c r="E3560" s="48"/>
      <c r="F3560" s="48"/>
      <c r="G3560" s="48"/>
      <c r="H3560" s="48"/>
      <c r="I3560" s="48"/>
      <c r="J3560" s="48"/>
      <c r="K3560" s="48"/>
      <c r="L3560" s="48"/>
      <c r="M3560" s="48"/>
      <c r="N3560" s="48"/>
      <c r="O3560" s="48"/>
      <c r="P3560" s="48"/>
      <c r="Q3560" s="48"/>
      <c r="R3560" s="48"/>
      <c r="S3560" s="48"/>
      <c r="T3560" s="48"/>
      <c r="U3560" s="48"/>
      <c r="V3560" s="48"/>
      <c r="W3560" s="48"/>
      <c r="X3560" s="48"/>
      <c r="Y3560" s="48"/>
      <c r="Z3560" s="48"/>
      <c r="AA3560" s="48"/>
      <c r="AB3560" s="48"/>
      <c r="AC3560" s="48"/>
    </row>
    <row r="3561" spans="1:29">
      <c r="A3561" s="48"/>
      <c r="B3561" s="48"/>
      <c r="C3561" s="48"/>
      <c r="D3561" s="48"/>
      <c r="E3561" s="48"/>
      <c r="F3561" s="48"/>
      <c r="G3561" s="48"/>
      <c r="H3561" s="48"/>
      <c r="I3561" s="48"/>
      <c r="J3561" s="48"/>
      <c r="K3561" s="48"/>
      <c r="L3561" s="48"/>
      <c r="M3561" s="48"/>
      <c r="N3561" s="48"/>
      <c r="O3561" s="48"/>
      <c r="P3561" s="48"/>
      <c r="Q3561" s="48"/>
      <c r="R3561" s="48"/>
      <c r="S3561" s="48"/>
      <c r="T3561" s="48"/>
      <c r="U3561" s="48"/>
      <c r="V3561" s="48"/>
      <c r="W3561" s="48"/>
      <c r="X3561" s="48"/>
      <c r="Y3561" s="48"/>
      <c r="Z3561" s="48"/>
      <c r="AA3561" s="48"/>
      <c r="AB3561" s="48"/>
      <c r="AC3561" s="48"/>
    </row>
    <row r="3562" spans="1:29">
      <c r="A3562" s="48"/>
      <c r="B3562" s="48"/>
      <c r="C3562" s="48"/>
      <c r="D3562" s="48"/>
      <c r="E3562" s="48"/>
      <c r="F3562" s="48"/>
      <c r="G3562" s="48"/>
      <c r="H3562" s="48"/>
      <c r="I3562" s="48"/>
      <c r="J3562" s="48"/>
      <c r="K3562" s="48"/>
      <c r="L3562" s="48"/>
      <c r="M3562" s="48"/>
      <c r="N3562" s="48"/>
      <c r="O3562" s="48"/>
      <c r="P3562" s="48"/>
      <c r="Q3562" s="48"/>
      <c r="R3562" s="48"/>
      <c r="S3562" s="48"/>
      <c r="T3562" s="48"/>
      <c r="U3562" s="48"/>
      <c r="V3562" s="48"/>
      <c r="W3562" s="48"/>
      <c r="X3562" s="48"/>
      <c r="Y3562" s="48"/>
      <c r="Z3562" s="48"/>
      <c r="AA3562" s="48"/>
      <c r="AB3562" s="48"/>
      <c r="AC3562" s="48"/>
    </row>
    <row r="3563" spans="1:29">
      <c r="A3563" s="48"/>
      <c r="B3563" s="48"/>
      <c r="C3563" s="48"/>
      <c r="D3563" s="48"/>
      <c r="E3563" s="48"/>
      <c r="F3563" s="48"/>
      <c r="G3563" s="48"/>
      <c r="H3563" s="48"/>
      <c r="I3563" s="48"/>
      <c r="J3563" s="48"/>
      <c r="K3563" s="48"/>
      <c r="L3563" s="48"/>
      <c r="M3563" s="48"/>
      <c r="N3563" s="48"/>
      <c r="O3563" s="48"/>
      <c r="P3563" s="48"/>
      <c r="Q3563" s="48"/>
      <c r="R3563" s="48"/>
      <c r="S3563" s="48"/>
      <c r="T3563" s="48"/>
      <c r="U3563" s="48"/>
      <c r="V3563" s="48"/>
      <c r="W3563" s="48"/>
      <c r="X3563" s="48"/>
      <c r="Y3563" s="48"/>
      <c r="Z3563" s="48"/>
      <c r="AA3563" s="48"/>
      <c r="AB3563" s="48"/>
      <c r="AC3563" s="48"/>
    </row>
    <row r="3564" spans="1:29">
      <c r="A3564" s="48"/>
      <c r="B3564" s="48"/>
      <c r="C3564" s="48"/>
      <c r="D3564" s="48"/>
      <c r="E3564" s="48"/>
      <c r="F3564" s="48"/>
      <c r="G3564" s="48"/>
      <c r="H3564" s="48"/>
      <c r="I3564" s="48"/>
      <c r="J3564" s="48"/>
      <c r="K3564" s="48"/>
      <c r="L3564" s="48"/>
      <c r="M3564" s="48"/>
      <c r="N3564" s="48"/>
      <c r="O3564" s="48"/>
      <c r="P3564" s="48"/>
      <c r="Q3564" s="48"/>
      <c r="R3564" s="48"/>
      <c r="S3564" s="48"/>
      <c r="T3564" s="48"/>
      <c r="U3564" s="48"/>
      <c r="V3564" s="48"/>
      <c r="W3564" s="48"/>
      <c r="X3564" s="48"/>
      <c r="Y3564" s="48"/>
      <c r="Z3564" s="48"/>
      <c r="AA3564" s="48"/>
      <c r="AB3564" s="48"/>
      <c r="AC3564" s="48"/>
    </row>
    <row r="3565" spans="1:29">
      <c r="A3565" s="48"/>
      <c r="B3565" s="48"/>
      <c r="C3565" s="48"/>
      <c r="D3565" s="48"/>
      <c r="E3565" s="48"/>
      <c r="F3565" s="48"/>
      <c r="G3565" s="48"/>
      <c r="H3565" s="48"/>
      <c r="I3565" s="48"/>
      <c r="J3565" s="48"/>
      <c r="K3565" s="48"/>
      <c r="L3565" s="48"/>
      <c r="M3565" s="48"/>
      <c r="N3565" s="48"/>
      <c r="O3565" s="48"/>
      <c r="P3565" s="48"/>
      <c r="Q3565" s="48"/>
      <c r="R3565" s="48"/>
      <c r="S3565" s="48"/>
      <c r="T3565" s="48"/>
      <c r="U3565" s="48"/>
      <c r="V3565" s="48"/>
      <c r="W3565" s="48"/>
      <c r="X3565" s="48"/>
      <c r="Y3565" s="48"/>
      <c r="Z3565" s="48"/>
      <c r="AA3565" s="48"/>
      <c r="AB3565" s="48"/>
      <c r="AC3565" s="48"/>
    </row>
    <row r="3566" spans="1:29">
      <c r="A3566" s="48"/>
      <c r="B3566" s="48"/>
      <c r="C3566" s="48"/>
      <c r="D3566" s="48"/>
      <c r="E3566" s="48"/>
      <c r="F3566" s="48"/>
      <c r="G3566" s="48"/>
      <c r="H3566" s="48"/>
      <c r="I3566" s="48"/>
      <c r="J3566" s="48"/>
      <c r="K3566" s="48"/>
      <c r="L3566" s="48"/>
      <c r="M3566" s="48"/>
      <c r="N3566" s="48"/>
      <c r="O3566" s="48"/>
      <c r="P3566" s="48"/>
      <c r="Q3566" s="48"/>
      <c r="R3566" s="48"/>
      <c r="S3566" s="48"/>
      <c r="T3566" s="48"/>
      <c r="U3566" s="48"/>
      <c r="V3566" s="48"/>
      <c r="W3566" s="48"/>
      <c r="X3566" s="48"/>
      <c r="Y3566" s="48"/>
      <c r="Z3566" s="48"/>
      <c r="AA3566" s="48"/>
      <c r="AB3566" s="48"/>
      <c r="AC3566" s="48"/>
    </row>
    <row r="3567" spans="1:29">
      <c r="A3567" s="48"/>
      <c r="B3567" s="48"/>
      <c r="C3567" s="48"/>
      <c r="D3567" s="48"/>
      <c r="E3567" s="48"/>
      <c r="F3567" s="48"/>
      <c r="G3567" s="48"/>
      <c r="H3567" s="48"/>
      <c r="I3567" s="48"/>
      <c r="J3567" s="48"/>
      <c r="K3567" s="48"/>
      <c r="L3567" s="48"/>
      <c r="M3567" s="48"/>
      <c r="N3567" s="48"/>
      <c r="O3567" s="48"/>
      <c r="P3567" s="48"/>
      <c r="Q3567" s="48"/>
      <c r="R3567" s="48"/>
      <c r="S3567" s="48"/>
      <c r="T3567" s="48"/>
      <c r="U3567" s="48"/>
      <c r="V3567" s="48"/>
      <c r="W3567" s="48"/>
      <c r="X3567" s="48"/>
      <c r="Y3567" s="48"/>
      <c r="Z3567" s="48"/>
      <c r="AA3567" s="48"/>
      <c r="AB3567" s="48"/>
      <c r="AC3567" s="48"/>
    </row>
    <row r="3568" spans="1:29">
      <c r="A3568" s="48"/>
      <c r="B3568" s="48"/>
      <c r="C3568" s="48"/>
      <c r="D3568" s="48"/>
      <c r="E3568" s="48"/>
      <c r="F3568" s="48"/>
      <c r="G3568" s="48"/>
      <c r="H3568" s="48"/>
      <c r="I3568" s="48"/>
      <c r="J3568" s="48"/>
      <c r="K3568" s="48"/>
      <c r="L3568" s="48"/>
      <c r="M3568" s="48"/>
      <c r="N3568" s="48"/>
      <c r="O3568" s="48"/>
      <c r="P3568" s="48"/>
      <c r="Q3568" s="48"/>
      <c r="R3568" s="48"/>
      <c r="S3568" s="48"/>
      <c r="T3568" s="48"/>
      <c r="U3568" s="48"/>
      <c r="V3568" s="48"/>
      <c r="W3568" s="48"/>
      <c r="X3568" s="48"/>
      <c r="Y3568" s="48"/>
      <c r="Z3568" s="48"/>
      <c r="AA3568" s="48"/>
      <c r="AB3568" s="48"/>
      <c r="AC3568" s="48"/>
    </row>
    <row r="3569" spans="1:29">
      <c r="A3569" s="48"/>
      <c r="B3569" s="48"/>
      <c r="C3569" s="48"/>
      <c r="D3569" s="48"/>
      <c r="E3569" s="48"/>
      <c r="F3569" s="48"/>
      <c r="G3569" s="48"/>
      <c r="H3569" s="48"/>
      <c r="I3569" s="48"/>
      <c r="J3569" s="48"/>
      <c r="K3569" s="48"/>
      <c r="L3569" s="48"/>
      <c r="M3569" s="48"/>
      <c r="N3569" s="48"/>
      <c r="O3569" s="48"/>
      <c r="P3569" s="48"/>
      <c r="Q3569" s="48"/>
      <c r="R3569" s="48"/>
      <c r="S3569" s="48"/>
      <c r="T3569" s="48"/>
      <c r="U3569" s="48"/>
      <c r="V3569" s="48"/>
      <c r="W3569" s="48"/>
      <c r="X3569" s="48"/>
      <c r="Y3569" s="48"/>
      <c r="Z3569" s="48"/>
      <c r="AA3569" s="48"/>
      <c r="AB3569" s="48"/>
      <c r="AC3569" s="48"/>
    </row>
    <row r="3570" spans="1:29">
      <c r="A3570" s="48"/>
      <c r="B3570" s="48"/>
      <c r="C3570" s="48"/>
      <c r="D3570" s="48"/>
      <c r="E3570" s="48"/>
      <c r="F3570" s="48"/>
      <c r="G3570" s="48"/>
      <c r="H3570" s="48"/>
      <c r="I3570" s="48"/>
      <c r="J3570" s="48"/>
      <c r="K3570" s="48"/>
      <c r="L3570" s="48"/>
      <c r="M3570" s="48"/>
      <c r="N3570" s="48"/>
      <c r="O3570" s="48"/>
      <c r="P3570" s="48"/>
      <c r="Q3570" s="48"/>
      <c r="R3570" s="48"/>
      <c r="S3570" s="48"/>
      <c r="T3570" s="48"/>
      <c r="U3570" s="48"/>
      <c r="V3570" s="48"/>
      <c r="W3570" s="48"/>
      <c r="X3570" s="48"/>
      <c r="Y3570" s="48"/>
      <c r="Z3570" s="48"/>
      <c r="AA3570" s="48"/>
      <c r="AB3570" s="48"/>
      <c r="AC3570" s="48"/>
    </row>
    <row r="3571" spans="1:29">
      <c r="A3571" s="48"/>
      <c r="B3571" s="48"/>
      <c r="C3571" s="48"/>
      <c r="D3571" s="48"/>
      <c r="E3571" s="48"/>
      <c r="F3571" s="48"/>
      <c r="G3571" s="48"/>
      <c r="H3571" s="48"/>
      <c r="I3571" s="48"/>
      <c r="J3571" s="48"/>
      <c r="K3571" s="48"/>
      <c r="L3571" s="48"/>
      <c r="M3571" s="48"/>
      <c r="N3571" s="48"/>
      <c r="O3571" s="48"/>
      <c r="P3571" s="48"/>
      <c r="Q3571" s="48"/>
      <c r="R3571" s="48"/>
      <c r="S3571" s="48"/>
      <c r="T3571" s="48"/>
      <c r="U3571" s="48"/>
      <c r="V3571" s="48"/>
      <c r="W3571" s="48"/>
      <c r="X3571" s="48"/>
      <c r="Y3571" s="48"/>
      <c r="Z3571" s="48"/>
      <c r="AA3571" s="48"/>
      <c r="AB3571" s="48"/>
      <c r="AC3571" s="48"/>
    </row>
    <row r="3572" spans="1:29">
      <c r="A3572" s="48"/>
      <c r="B3572" s="48"/>
      <c r="C3572" s="48"/>
      <c r="D3572" s="48"/>
      <c r="E3572" s="48"/>
      <c r="F3572" s="48"/>
      <c r="G3572" s="48"/>
      <c r="H3572" s="48"/>
      <c r="I3572" s="48"/>
      <c r="J3572" s="48"/>
      <c r="K3572" s="48"/>
      <c r="L3572" s="48"/>
      <c r="M3572" s="48"/>
      <c r="N3572" s="48"/>
      <c r="O3572" s="48"/>
      <c r="P3572" s="48"/>
      <c r="Q3572" s="48"/>
      <c r="R3572" s="48"/>
      <c r="S3572" s="48"/>
      <c r="T3572" s="48"/>
      <c r="U3572" s="48"/>
      <c r="V3572" s="48"/>
      <c r="W3572" s="48"/>
      <c r="X3572" s="48"/>
      <c r="Y3572" s="48"/>
      <c r="Z3572" s="48"/>
      <c r="AA3572" s="48"/>
      <c r="AB3572" s="48"/>
      <c r="AC3572" s="48"/>
    </row>
    <row r="3573" spans="1:29">
      <c r="A3573" s="48"/>
      <c r="B3573" s="48"/>
      <c r="C3573" s="48"/>
      <c r="D3573" s="48"/>
      <c r="E3573" s="48"/>
      <c r="F3573" s="48"/>
      <c r="G3573" s="48"/>
      <c r="H3573" s="48"/>
      <c r="I3573" s="48"/>
      <c r="J3573" s="48"/>
      <c r="K3573" s="48"/>
      <c r="L3573" s="48"/>
      <c r="M3573" s="48"/>
      <c r="N3573" s="48"/>
      <c r="O3573" s="48"/>
      <c r="P3573" s="48"/>
      <c r="Q3573" s="48"/>
      <c r="R3573" s="48"/>
      <c r="S3573" s="48"/>
      <c r="T3573" s="48"/>
      <c r="U3573" s="48"/>
      <c r="V3573" s="48"/>
      <c r="W3573" s="48"/>
      <c r="X3573" s="48"/>
      <c r="Y3573" s="48"/>
      <c r="Z3573" s="48"/>
      <c r="AA3573" s="48"/>
      <c r="AB3573" s="48"/>
      <c r="AC3573" s="48"/>
    </row>
    <row r="3574" spans="1:29">
      <c r="A3574" s="48"/>
      <c r="B3574" s="48"/>
      <c r="C3574" s="48"/>
      <c r="D3574" s="48"/>
      <c r="E3574" s="48"/>
      <c r="F3574" s="48"/>
      <c r="G3574" s="48"/>
      <c r="H3574" s="48"/>
      <c r="I3574" s="48"/>
      <c r="J3574" s="48"/>
      <c r="K3574" s="48"/>
      <c r="L3574" s="48"/>
      <c r="M3574" s="48"/>
      <c r="N3574" s="48"/>
      <c r="O3574" s="48"/>
      <c r="P3574" s="48"/>
      <c r="Q3574" s="48"/>
      <c r="R3574" s="48"/>
      <c r="S3574" s="48"/>
      <c r="T3574" s="48"/>
      <c r="U3574" s="48"/>
      <c r="V3574" s="48"/>
      <c r="W3574" s="48"/>
      <c r="X3574" s="48"/>
      <c r="Y3574" s="48"/>
      <c r="Z3574" s="48"/>
      <c r="AA3574" s="48"/>
      <c r="AB3574" s="48"/>
      <c r="AC3574" s="48"/>
    </row>
    <row r="3575" spans="1:29">
      <c r="A3575" s="48"/>
      <c r="B3575" s="48"/>
      <c r="C3575" s="48"/>
      <c r="D3575" s="48"/>
      <c r="E3575" s="48"/>
      <c r="F3575" s="48"/>
      <c r="G3575" s="48"/>
      <c r="H3575" s="48"/>
      <c r="I3575" s="48"/>
      <c r="J3575" s="48"/>
      <c r="K3575" s="48"/>
      <c r="L3575" s="48"/>
      <c r="M3575" s="48"/>
      <c r="N3575" s="48"/>
      <c r="O3575" s="48"/>
      <c r="P3575" s="48"/>
      <c r="Q3575" s="48"/>
      <c r="R3575" s="48"/>
      <c r="S3575" s="48"/>
      <c r="T3575" s="48"/>
      <c r="U3575" s="48"/>
      <c r="V3575" s="48"/>
      <c r="W3575" s="48"/>
      <c r="X3575" s="48"/>
      <c r="Y3575" s="48"/>
      <c r="Z3575" s="48"/>
      <c r="AA3575" s="48"/>
      <c r="AB3575" s="48"/>
      <c r="AC3575" s="48"/>
    </row>
    <row r="3576" spans="1:29">
      <c r="A3576" s="48"/>
      <c r="B3576" s="48"/>
      <c r="C3576" s="48"/>
      <c r="D3576" s="48"/>
      <c r="E3576" s="48"/>
      <c r="F3576" s="48"/>
      <c r="G3576" s="48"/>
      <c r="H3576" s="48"/>
      <c r="I3576" s="48"/>
      <c r="J3576" s="48"/>
      <c r="K3576" s="48"/>
      <c r="L3576" s="48"/>
      <c r="M3576" s="48"/>
      <c r="N3576" s="48"/>
      <c r="O3576" s="48"/>
      <c r="P3576" s="48"/>
      <c r="Q3576" s="48"/>
      <c r="R3576" s="48"/>
      <c r="S3576" s="48"/>
      <c r="T3576" s="48"/>
      <c r="U3576" s="48"/>
      <c r="V3576" s="48"/>
      <c r="W3576" s="48"/>
      <c r="X3576" s="48"/>
      <c r="Y3576" s="48"/>
      <c r="Z3576" s="48"/>
      <c r="AA3576" s="48"/>
      <c r="AB3576" s="48"/>
      <c r="AC3576" s="48"/>
    </row>
    <row r="3577" spans="1:29">
      <c r="A3577" s="48"/>
      <c r="B3577" s="48"/>
      <c r="C3577" s="48"/>
      <c r="D3577" s="48"/>
      <c r="E3577" s="48"/>
      <c r="F3577" s="48"/>
      <c r="G3577" s="48"/>
      <c r="H3577" s="48"/>
      <c r="I3577" s="48"/>
      <c r="J3577" s="48"/>
      <c r="K3577" s="48"/>
      <c r="L3577" s="48"/>
      <c r="M3577" s="48"/>
      <c r="N3577" s="48"/>
      <c r="O3577" s="48"/>
      <c r="P3577" s="48"/>
      <c r="Q3577" s="48"/>
      <c r="R3577" s="48"/>
      <c r="S3577" s="48"/>
      <c r="T3577" s="48"/>
      <c r="U3577" s="48"/>
      <c r="V3577" s="48"/>
      <c r="W3577" s="48"/>
      <c r="X3577" s="48"/>
      <c r="Y3577" s="48"/>
      <c r="Z3577" s="48"/>
      <c r="AA3577" s="48"/>
      <c r="AB3577" s="48"/>
      <c r="AC3577" s="48"/>
    </row>
    <row r="3578" spans="1:29">
      <c r="A3578" s="48"/>
      <c r="B3578" s="48"/>
      <c r="C3578" s="48"/>
      <c r="D3578" s="48"/>
      <c r="E3578" s="48"/>
      <c r="F3578" s="48"/>
      <c r="G3578" s="48"/>
      <c r="H3578" s="48"/>
      <c r="I3578" s="48"/>
      <c r="J3578" s="48"/>
      <c r="K3578" s="48"/>
      <c r="L3578" s="48"/>
      <c r="M3578" s="48"/>
      <c r="N3578" s="48"/>
      <c r="O3578" s="48"/>
      <c r="P3578" s="48"/>
      <c r="Q3578" s="48"/>
      <c r="R3578" s="48"/>
      <c r="S3578" s="48"/>
      <c r="T3578" s="48"/>
      <c r="U3578" s="48"/>
      <c r="V3578" s="48"/>
      <c r="W3578" s="48"/>
      <c r="X3578" s="48"/>
      <c r="Y3578" s="48"/>
      <c r="Z3578" s="48"/>
      <c r="AA3578" s="48"/>
      <c r="AB3578" s="48"/>
      <c r="AC3578" s="48"/>
    </row>
    <row r="3579" spans="1:29">
      <c r="A3579" s="48"/>
      <c r="B3579" s="48"/>
      <c r="C3579" s="48"/>
      <c r="D3579" s="48"/>
      <c r="E3579" s="48"/>
      <c r="F3579" s="48"/>
      <c r="G3579" s="48"/>
      <c r="H3579" s="48"/>
      <c r="I3579" s="48"/>
      <c r="J3579" s="48"/>
      <c r="K3579" s="48"/>
      <c r="L3579" s="48"/>
      <c r="M3579" s="48"/>
      <c r="N3579" s="48"/>
      <c r="O3579" s="48"/>
      <c r="P3579" s="48"/>
      <c r="Q3579" s="48"/>
      <c r="R3579" s="48"/>
      <c r="S3579" s="48"/>
      <c r="T3579" s="48"/>
      <c r="U3579" s="48"/>
      <c r="V3579" s="48"/>
      <c r="W3579" s="48"/>
      <c r="X3579" s="48"/>
      <c r="Y3579" s="48"/>
      <c r="Z3579" s="48"/>
      <c r="AA3579" s="48"/>
      <c r="AB3579" s="48"/>
      <c r="AC3579" s="48"/>
    </row>
    <row r="3580" spans="1:29">
      <c r="A3580" s="48"/>
      <c r="B3580" s="48"/>
      <c r="C3580" s="48"/>
      <c r="D3580" s="48"/>
      <c r="E3580" s="48"/>
      <c r="F3580" s="48"/>
      <c r="G3580" s="48"/>
      <c r="H3580" s="48"/>
      <c r="I3580" s="48"/>
      <c r="J3580" s="48"/>
      <c r="K3580" s="48"/>
      <c r="L3580" s="48"/>
      <c r="M3580" s="48"/>
      <c r="N3580" s="48"/>
      <c r="O3580" s="48"/>
      <c r="P3580" s="48"/>
      <c r="Q3580" s="48"/>
      <c r="R3580" s="48"/>
      <c r="S3580" s="48"/>
      <c r="T3580" s="48"/>
      <c r="U3580" s="48"/>
      <c r="V3580" s="48"/>
      <c r="W3580" s="48"/>
      <c r="X3580" s="48"/>
      <c r="Y3580" s="48"/>
      <c r="Z3580" s="48"/>
      <c r="AA3580" s="48"/>
      <c r="AB3580" s="48"/>
      <c r="AC3580" s="48"/>
    </row>
    <row r="3581" spans="1:29">
      <c r="A3581" s="48"/>
      <c r="B3581" s="48"/>
      <c r="C3581" s="48"/>
      <c r="D3581" s="48"/>
      <c r="E3581" s="48"/>
      <c r="F3581" s="48"/>
      <c r="G3581" s="48"/>
      <c r="H3581" s="48"/>
      <c r="I3581" s="48"/>
      <c r="J3581" s="48"/>
      <c r="K3581" s="48"/>
      <c r="L3581" s="48"/>
      <c r="M3581" s="48"/>
      <c r="N3581" s="48"/>
      <c r="O3581" s="48"/>
      <c r="P3581" s="48"/>
      <c r="Q3581" s="48"/>
      <c r="R3581" s="48"/>
      <c r="S3581" s="48"/>
      <c r="T3581" s="48"/>
      <c r="U3581" s="48"/>
      <c r="V3581" s="48"/>
      <c r="W3581" s="48"/>
      <c r="X3581" s="48"/>
      <c r="Y3581" s="48"/>
      <c r="Z3581" s="48"/>
      <c r="AA3581" s="48"/>
      <c r="AB3581" s="48"/>
      <c r="AC3581" s="48"/>
    </row>
    <row r="3582" spans="1:29">
      <c r="A3582" s="48"/>
      <c r="B3582" s="48"/>
      <c r="C3582" s="48"/>
      <c r="D3582" s="48"/>
      <c r="E3582" s="48"/>
      <c r="F3582" s="48"/>
      <c r="G3582" s="48"/>
      <c r="H3582" s="48"/>
      <c r="I3582" s="48"/>
      <c r="J3582" s="48"/>
      <c r="K3582" s="48"/>
      <c r="L3582" s="48"/>
      <c r="M3582" s="48"/>
      <c r="N3582" s="48"/>
      <c r="O3582" s="48"/>
      <c r="P3582" s="48"/>
      <c r="Q3582" s="48"/>
      <c r="R3582" s="48"/>
      <c r="S3582" s="48"/>
      <c r="T3582" s="48"/>
      <c r="U3582" s="48"/>
      <c r="V3582" s="48"/>
      <c r="W3582" s="48"/>
      <c r="X3582" s="48"/>
      <c r="Y3582" s="48"/>
      <c r="Z3582" s="48"/>
      <c r="AA3582" s="48"/>
      <c r="AB3582" s="48"/>
      <c r="AC3582" s="48"/>
    </row>
    <row r="3583" spans="1:29">
      <c r="A3583" s="48"/>
      <c r="B3583" s="48"/>
      <c r="C3583" s="48"/>
      <c r="D3583" s="48"/>
      <c r="E3583" s="48"/>
      <c r="F3583" s="48"/>
      <c r="G3583" s="48"/>
      <c r="H3583" s="48"/>
      <c r="I3583" s="48"/>
      <c r="J3583" s="48"/>
      <c r="K3583" s="48"/>
      <c r="L3583" s="48"/>
      <c r="M3583" s="48"/>
      <c r="N3583" s="48"/>
      <c r="O3583" s="48"/>
      <c r="P3583" s="48"/>
      <c r="Q3583" s="48"/>
      <c r="R3583" s="48"/>
      <c r="S3583" s="48"/>
      <c r="T3583" s="48"/>
      <c r="U3583" s="48"/>
      <c r="V3583" s="48"/>
      <c r="W3583" s="48"/>
      <c r="X3583" s="48"/>
      <c r="Y3583" s="48"/>
      <c r="Z3583" s="48"/>
      <c r="AA3583" s="48"/>
      <c r="AB3583" s="48"/>
      <c r="AC3583" s="48"/>
    </row>
    <row r="3584" spans="1:29">
      <c r="A3584" s="48"/>
      <c r="B3584" s="48"/>
      <c r="C3584" s="48"/>
      <c r="D3584" s="48"/>
      <c r="E3584" s="48"/>
      <c r="F3584" s="48"/>
      <c r="G3584" s="48"/>
      <c r="H3584" s="48"/>
      <c r="I3584" s="48"/>
      <c r="J3584" s="48"/>
      <c r="K3584" s="48"/>
      <c r="L3584" s="48"/>
      <c r="M3584" s="48"/>
      <c r="N3584" s="48"/>
      <c r="O3584" s="48"/>
      <c r="P3584" s="48"/>
      <c r="Q3584" s="48"/>
      <c r="R3584" s="48"/>
      <c r="S3584" s="48"/>
      <c r="T3584" s="48"/>
      <c r="U3584" s="48"/>
      <c r="V3584" s="48"/>
      <c r="W3584" s="48"/>
      <c r="X3584" s="48"/>
      <c r="Y3584" s="48"/>
      <c r="Z3584" s="48"/>
      <c r="AA3584" s="48"/>
      <c r="AB3584" s="48"/>
      <c r="AC3584" s="48"/>
    </row>
    <row r="3585" spans="1:29">
      <c r="A3585" s="48"/>
      <c r="B3585" s="48"/>
      <c r="C3585" s="48"/>
      <c r="D3585" s="48"/>
      <c r="E3585" s="48"/>
      <c r="F3585" s="48"/>
      <c r="G3585" s="48"/>
      <c r="H3585" s="48"/>
      <c r="I3585" s="48"/>
      <c r="J3585" s="48"/>
      <c r="K3585" s="48"/>
      <c r="L3585" s="48"/>
      <c r="M3585" s="48"/>
      <c r="N3585" s="48"/>
      <c r="O3585" s="48"/>
      <c r="P3585" s="48"/>
      <c r="Q3585" s="48"/>
      <c r="R3585" s="48"/>
      <c r="S3585" s="48"/>
      <c r="T3585" s="48"/>
      <c r="U3585" s="48"/>
      <c r="V3585" s="48"/>
      <c r="W3585" s="48"/>
      <c r="X3585" s="48"/>
      <c r="Y3585" s="48"/>
      <c r="Z3585" s="48"/>
      <c r="AA3585" s="48"/>
      <c r="AB3585" s="48"/>
      <c r="AC3585" s="48"/>
    </row>
    <row r="3586" spans="1:29">
      <c r="A3586" s="48"/>
      <c r="B3586" s="48"/>
      <c r="C3586" s="48"/>
      <c r="D3586" s="48"/>
      <c r="E3586" s="48"/>
      <c r="F3586" s="48"/>
      <c r="G3586" s="48"/>
      <c r="H3586" s="48"/>
      <c r="I3586" s="48"/>
      <c r="J3586" s="48"/>
      <c r="K3586" s="48"/>
      <c r="L3586" s="48"/>
      <c r="M3586" s="48"/>
      <c r="N3586" s="48"/>
      <c r="O3586" s="48"/>
      <c r="P3586" s="48"/>
      <c r="Q3586" s="48"/>
      <c r="R3586" s="48"/>
      <c r="S3586" s="48"/>
      <c r="T3586" s="48"/>
      <c r="U3586" s="48"/>
      <c r="V3586" s="48"/>
      <c r="W3586" s="48"/>
      <c r="X3586" s="48"/>
      <c r="Y3586" s="48"/>
      <c r="Z3586" s="48"/>
      <c r="AA3586" s="48"/>
      <c r="AB3586" s="48"/>
      <c r="AC3586" s="48"/>
    </row>
    <row r="3587" spans="1:29">
      <c r="A3587" s="48"/>
      <c r="B3587" s="48"/>
      <c r="C3587" s="48"/>
      <c r="D3587" s="48"/>
      <c r="E3587" s="48"/>
      <c r="F3587" s="48"/>
      <c r="G3587" s="48"/>
      <c r="H3587" s="48"/>
      <c r="I3587" s="48"/>
      <c r="J3587" s="48"/>
      <c r="K3587" s="48"/>
      <c r="L3587" s="48"/>
      <c r="M3587" s="48"/>
      <c r="N3587" s="48"/>
      <c r="O3587" s="48"/>
      <c r="P3587" s="48"/>
      <c r="Q3587" s="48"/>
      <c r="R3587" s="48"/>
      <c r="S3587" s="48"/>
      <c r="T3587" s="48"/>
      <c r="U3587" s="48"/>
      <c r="V3587" s="48"/>
      <c r="W3587" s="48"/>
      <c r="X3587" s="48"/>
      <c r="Y3587" s="48"/>
      <c r="Z3587" s="48"/>
      <c r="AA3587" s="48"/>
      <c r="AB3587" s="48"/>
      <c r="AC3587" s="48"/>
    </row>
    <row r="3588" spans="1:29">
      <c r="A3588" s="48"/>
      <c r="B3588" s="48"/>
      <c r="C3588" s="48"/>
      <c r="D3588" s="48"/>
      <c r="E3588" s="48"/>
      <c r="F3588" s="48"/>
      <c r="G3588" s="48"/>
      <c r="H3588" s="48"/>
      <c r="I3588" s="48"/>
      <c r="J3588" s="48"/>
      <c r="K3588" s="48"/>
      <c r="L3588" s="48"/>
      <c r="M3588" s="48"/>
      <c r="N3588" s="48"/>
      <c r="O3588" s="48"/>
      <c r="P3588" s="48"/>
      <c r="Q3588" s="48"/>
      <c r="R3588" s="48"/>
      <c r="S3588" s="48"/>
      <c r="T3588" s="48"/>
      <c r="U3588" s="48"/>
      <c r="V3588" s="48"/>
      <c r="W3588" s="48"/>
      <c r="X3588" s="48"/>
      <c r="Y3588" s="48"/>
      <c r="Z3588" s="48"/>
      <c r="AA3588" s="48"/>
      <c r="AB3588" s="48"/>
      <c r="AC3588" s="48"/>
    </row>
    <row r="3589" spans="1:29">
      <c r="A3589" s="48"/>
      <c r="B3589" s="48"/>
      <c r="C3589" s="48"/>
      <c r="D3589" s="48"/>
      <c r="E3589" s="48"/>
      <c r="F3589" s="48"/>
      <c r="G3589" s="48"/>
      <c r="H3589" s="48"/>
      <c r="I3589" s="48"/>
      <c r="J3589" s="48"/>
      <c r="K3589" s="48"/>
      <c r="L3589" s="48"/>
      <c r="M3589" s="48"/>
      <c r="N3589" s="48"/>
      <c r="O3589" s="48"/>
      <c r="P3589" s="48"/>
      <c r="Q3589" s="48"/>
      <c r="R3589" s="48"/>
      <c r="S3589" s="48"/>
      <c r="T3589" s="48"/>
      <c r="U3589" s="48"/>
      <c r="V3589" s="48"/>
      <c r="W3589" s="48"/>
      <c r="X3589" s="48"/>
      <c r="Y3589" s="48"/>
      <c r="Z3589" s="48"/>
      <c r="AA3589" s="48"/>
      <c r="AB3589" s="48"/>
      <c r="AC3589" s="48"/>
    </row>
    <row r="3590" spans="1:29">
      <c r="A3590" s="48"/>
      <c r="B3590" s="48"/>
      <c r="C3590" s="48"/>
      <c r="D3590" s="48"/>
      <c r="E3590" s="48"/>
      <c r="F3590" s="48"/>
      <c r="G3590" s="48"/>
      <c r="H3590" s="48"/>
      <c r="I3590" s="48"/>
      <c r="J3590" s="48"/>
      <c r="K3590" s="48"/>
      <c r="L3590" s="48"/>
      <c r="M3590" s="48"/>
      <c r="N3590" s="48"/>
      <c r="O3590" s="48"/>
      <c r="P3590" s="48"/>
      <c r="Q3590" s="48"/>
      <c r="R3590" s="48"/>
      <c r="S3590" s="48"/>
      <c r="T3590" s="48"/>
      <c r="U3590" s="48"/>
      <c r="V3590" s="48"/>
      <c r="W3590" s="48"/>
      <c r="X3590" s="48"/>
      <c r="Y3590" s="48"/>
      <c r="Z3590" s="48"/>
      <c r="AA3590" s="48"/>
      <c r="AB3590" s="48"/>
      <c r="AC3590" s="48"/>
    </row>
    <row r="3591" spans="1:29">
      <c r="A3591" s="48"/>
      <c r="B3591" s="48"/>
      <c r="C3591" s="48"/>
      <c r="D3591" s="48"/>
      <c r="E3591" s="48"/>
      <c r="F3591" s="48"/>
      <c r="G3591" s="48"/>
      <c r="H3591" s="48"/>
      <c r="I3591" s="48"/>
      <c r="J3591" s="48"/>
      <c r="K3591" s="48"/>
      <c r="L3591" s="48"/>
      <c r="M3591" s="48"/>
      <c r="N3591" s="48"/>
      <c r="O3591" s="48"/>
      <c r="P3591" s="48"/>
      <c r="Q3591" s="48"/>
      <c r="R3591" s="48"/>
      <c r="S3591" s="48"/>
      <c r="T3591" s="48"/>
      <c r="U3591" s="48"/>
      <c r="V3591" s="48"/>
      <c r="W3591" s="48"/>
      <c r="X3591" s="48"/>
      <c r="Y3591" s="48"/>
      <c r="Z3591" s="48"/>
      <c r="AA3591" s="48"/>
      <c r="AB3591" s="48"/>
      <c r="AC3591" s="48"/>
    </row>
    <row r="3592" spans="1:29">
      <c r="A3592" s="48"/>
      <c r="B3592" s="48"/>
      <c r="C3592" s="48"/>
      <c r="D3592" s="48"/>
      <c r="E3592" s="48"/>
      <c r="F3592" s="48"/>
      <c r="G3592" s="48"/>
      <c r="H3592" s="48"/>
      <c r="I3592" s="48"/>
      <c r="J3592" s="48"/>
      <c r="K3592" s="48"/>
      <c r="L3592" s="48"/>
      <c r="M3592" s="48"/>
      <c r="N3592" s="48"/>
      <c r="O3592" s="48"/>
      <c r="P3592" s="48"/>
      <c r="Q3592" s="48"/>
      <c r="R3592" s="48"/>
      <c r="S3592" s="48"/>
      <c r="T3592" s="48"/>
      <c r="U3592" s="48"/>
      <c r="V3592" s="48"/>
      <c r="W3592" s="48"/>
      <c r="X3592" s="48"/>
      <c r="Y3592" s="48"/>
      <c r="Z3592" s="48"/>
      <c r="AA3592" s="48"/>
      <c r="AB3592" s="48"/>
      <c r="AC3592" s="48"/>
    </row>
    <row r="3593" spans="1:29">
      <c r="A3593" s="48"/>
      <c r="B3593" s="48"/>
      <c r="C3593" s="48"/>
      <c r="D3593" s="48"/>
      <c r="E3593" s="48"/>
      <c r="F3593" s="48"/>
      <c r="G3593" s="48"/>
      <c r="H3593" s="48"/>
      <c r="I3593" s="48"/>
      <c r="J3593" s="48"/>
      <c r="K3593" s="48"/>
      <c r="L3593" s="48"/>
      <c r="M3593" s="48"/>
      <c r="N3593" s="48"/>
      <c r="O3593" s="48"/>
      <c r="P3593" s="48"/>
      <c r="Q3593" s="48"/>
      <c r="R3593" s="48"/>
      <c r="S3593" s="48"/>
      <c r="T3593" s="48"/>
      <c r="U3593" s="48"/>
      <c r="V3593" s="48"/>
      <c r="W3593" s="48"/>
      <c r="X3593" s="48"/>
      <c r="Y3593" s="48"/>
      <c r="Z3593" s="48"/>
      <c r="AA3593" s="48"/>
      <c r="AB3593" s="48"/>
      <c r="AC3593" s="48"/>
    </row>
    <row r="3594" spans="1:29">
      <c r="A3594" s="48"/>
      <c r="B3594" s="48"/>
      <c r="C3594" s="48"/>
      <c r="D3594" s="48"/>
      <c r="E3594" s="48"/>
      <c r="F3594" s="48"/>
      <c r="G3594" s="48"/>
      <c r="H3594" s="48"/>
      <c r="I3594" s="48"/>
      <c r="J3594" s="48"/>
      <c r="K3594" s="48"/>
      <c r="L3594" s="48"/>
      <c r="M3594" s="48"/>
      <c r="N3594" s="48"/>
      <c r="O3594" s="48"/>
      <c r="P3594" s="48"/>
      <c r="Q3594" s="48"/>
      <c r="R3594" s="48"/>
      <c r="S3594" s="48"/>
      <c r="T3594" s="48"/>
      <c r="U3594" s="48"/>
      <c r="V3594" s="48"/>
      <c r="W3594" s="48"/>
      <c r="X3594" s="48"/>
      <c r="Y3594" s="48"/>
      <c r="Z3594" s="48"/>
      <c r="AA3594" s="48"/>
      <c r="AB3594" s="48"/>
      <c r="AC3594" s="48"/>
    </row>
    <row r="3595" spans="1:29">
      <c r="A3595" s="48"/>
      <c r="B3595" s="48"/>
      <c r="C3595" s="48"/>
      <c r="D3595" s="48"/>
      <c r="E3595" s="48"/>
      <c r="F3595" s="48"/>
      <c r="G3595" s="48"/>
      <c r="H3595" s="48"/>
      <c r="I3595" s="48"/>
      <c r="J3595" s="48"/>
      <c r="K3595" s="48"/>
      <c r="L3595" s="48"/>
      <c r="M3595" s="48"/>
      <c r="N3595" s="48"/>
      <c r="O3595" s="48"/>
      <c r="P3595" s="48"/>
      <c r="Q3595" s="48"/>
      <c r="R3595" s="48"/>
      <c r="S3595" s="48"/>
      <c r="T3595" s="48"/>
      <c r="U3595" s="48"/>
      <c r="V3595" s="48"/>
      <c r="W3595" s="48"/>
      <c r="X3595" s="48"/>
      <c r="Y3595" s="48"/>
      <c r="Z3595" s="48"/>
      <c r="AA3595" s="48"/>
      <c r="AB3595" s="48"/>
      <c r="AC3595" s="48"/>
    </row>
    <row r="3596" spans="1:29">
      <c r="A3596" s="48"/>
      <c r="B3596" s="48"/>
      <c r="C3596" s="48"/>
      <c r="D3596" s="48"/>
      <c r="E3596" s="48"/>
      <c r="F3596" s="48"/>
      <c r="G3596" s="48"/>
      <c r="H3596" s="48"/>
      <c r="I3596" s="48"/>
      <c r="J3596" s="48"/>
      <c r="K3596" s="48"/>
      <c r="L3596" s="48"/>
      <c r="M3596" s="48"/>
      <c r="N3596" s="48"/>
      <c r="O3596" s="48"/>
      <c r="P3596" s="48"/>
      <c r="Q3596" s="48"/>
      <c r="R3596" s="48"/>
      <c r="S3596" s="48"/>
      <c r="T3596" s="48"/>
      <c r="U3596" s="48"/>
      <c r="V3596" s="48"/>
      <c r="W3596" s="48"/>
      <c r="X3596" s="48"/>
      <c r="Y3596" s="48"/>
      <c r="Z3596" s="48"/>
      <c r="AA3596" s="48"/>
      <c r="AB3596" s="48"/>
      <c r="AC3596" s="48"/>
    </row>
    <row r="3597" spans="1:29">
      <c r="A3597" s="48"/>
      <c r="B3597" s="48"/>
      <c r="C3597" s="48"/>
      <c r="D3597" s="48"/>
      <c r="E3597" s="48"/>
      <c r="F3597" s="48"/>
      <c r="G3597" s="48"/>
      <c r="H3597" s="48"/>
      <c r="I3597" s="48"/>
      <c r="J3597" s="48"/>
      <c r="K3597" s="48"/>
      <c r="L3597" s="48"/>
      <c r="M3597" s="48"/>
      <c r="N3597" s="48"/>
      <c r="O3597" s="48"/>
      <c r="P3597" s="48"/>
      <c r="Q3597" s="48"/>
      <c r="R3597" s="48"/>
      <c r="S3597" s="48"/>
      <c r="T3597" s="48"/>
      <c r="U3597" s="48"/>
      <c r="V3597" s="48"/>
      <c r="W3597" s="48"/>
      <c r="X3597" s="48"/>
      <c r="Y3597" s="48"/>
      <c r="Z3597" s="48"/>
      <c r="AA3597" s="48"/>
      <c r="AB3597" s="48"/>
      <c r="AC3597" s="48"/>
    </row>
    <row r="3598" spans="1:29">
      <c r="A3598" s="48"/>
      <c r="B3598" s="48"/>
      <c r="C3598" s="48"/>
      <c r="D3598" s="48"/>
      <c r="E3598" s="48"/>
      <c r="F3598" s="48"/>
      <c r="G3598" s="48"/>
      <c r="H3598" s="48"/>
      <c r="I3598" s="48"/>
      <c r="J3598" s="48"/>
      <c r="K3598" s="48"/>
      <c r="L3598" s="48"/>
      <c r="M3598" s="48"/>
      <c r="N3598" s="48"/>
      <c r="O3598" s="48"/>
      <c r="P3598" s="48"/>
      <c r="Q3598" s="48"/>
      <c r="R3598" s="48"/>
      <c r="S3598" s="48"/>
      <c r="T3598" s="48"/>
      <c r="U3598" s="48"/>
      <c r="V3598" s="48"/>
      <c r="W3598" s="48"/>
      <c r="X3598" s="48"/>
      <c r="Y3598" s="48"/>
      <c r="Z3598" s="48"/>
      <c r="AA3598" s="48"/>
      <c r="AB3598" s="48"/>
      <c r="AC3598" s="48"/>
    </row>
    <row r="3599" spans="1:29">
      <c r="A3599" s="48"/>
      <c r="B3599" s="48"/>
      <c r="C3599" s="48"/>
      <c r="D3599" s="48"/>
      <c r="E3599" s="48"/>
      <c r="F3599" s="48"/>
      <c r="G3599" s="48"/>
      <c r="H3599" s="48"/>
      <c r="I3599" s="48"/>
      <c r="J3599" s="48"/>
      <c r="K3599" s="48"/>
      <c r="L3599" s="48"/>
      <c r="M3599" s="48"/>
      <c r="N3599" s="48"/>
      <c r="O3599" s="48"/>
      <c r="P3599" s="48"/>
      <c r="Q3599" s="48"/>
      <c r="R3599" s="48"/>
      <c r="S3599" s="48"/>
      <c r="T3599" s="48"/>
      <c r="U3599" s="48"/>
      <c r="V3599" s="48"/>
      <c r="W3599" s="48"/>
      <c r="X3599" s="48"/>
      <c r="Y3599" s="48"/>
      <c r="Z3599" s="48"/>
      <c r="AA3599" s="48"/>
      <c r="AB3599" s="48"/>
      <c r="AC3599" s="48"/>
    </row>
    <row r="3600" spans="1:29">
      <c r="A3600" s="48"/>
      <c r="B3600" s="48"/>
      <c r="C3600" s="48"/>
      <c r="D3600" s="48"/>
      <c r="E3600" s="48"/>
      <c r="F3600" s="48"/>
      <c r="G3600" s="48"/>
      <c r="H3600" s="48"/>
      <c r="I3600" s="48"/>
      <c r="J3600" s="48"/>
      <c r="K3600" s="48"/>
      <c r="L3600" s="48"/>
      <c r="M3600" s="48"/>
      <c r="N3600" s="48"/>
      <c r="O3600" s="48"/>
      <c r="P3600" s="48"/>
      <c r="Q3600" s="48"/>
      <c r="R3600" s="48"/>
      <c r="S3600" s="48"/>
      <c r="T3600" s="48"/>
      <c r="U3600" s="48"/>
      <c r="V3600" s="48"/>
      <c r="W3600" s="48"/>
      <c r="X3600" s="48"/>
      <c r="Y3600" s="48"/>
      <c r="Z3600" s="48"/>
      <c r="AA3600" s="48"/>
      <c r="AB3600" s="48"/>
      <c r="AC3600" s="48"/>
    </row>
    <row r="3601" spans="1:29">
      <c r="A3601" s="48"/>
      <c r="B3601" s="48"/>
      <c r="C3601" s="48"/>
      <c r="D3601" s="48"/>
      <c r="E3601" s="48"/>
      <c r="F3601" s="48"/>
      <c r="G3601" s="48"/>
      <c r="H3601" s="48"/>
      <c r="I3601" s="48"/>
      <c r="J3601" s="48"/>
      <c r="K3601" s="48"/>
      <c r="L3601" s="48"/>
      <c r="M3601" s="48"/>
      <c r="N3601" s="48"/>
      <c r="O3601" s="48"/>
      <c r="P3601" s="48"/>
      <c r="Q3601" s="48"/>
      <c r="R3601" s="48"/>
      <c r="S3601" s="48"/>
      <c r="T3601" s="48"/>
      <c r="U3601" s="48"/>
      <c r="V3601" s="48"/>
      <c r="W3601" s="48"/>
      <c r="X3601" s="48"/>
      <c r="Y3601" s="48"/>
      <c r="Z3601" s="48"/>
      <c r="AA3601" s="48"/>
      <c r="AB3601" s="48"/>
      <c r="AC3601" s="48"/>
    </row>
    <row r="3602" spans="1:29">
      <c r="A3602" s="48"/>
      <c r="B3602" s="48"/>
      <c r="C3602" s="48"/>
      <c r="D3602" s="48"/>
      <c r="E3602" s="48"/>
      <c r="F3602" s="48"/>
      <c r="G3602" s="48"/>
      <c r="H3602" s="48"/>
      <c r="I3602" s="48"/>
      <c r="J3602" s="48"/>
      <c r="K3602" s="48"/>
      <c r="L3602" s="48"/>
      <c r="M3602" s="48"/>
      <c r="N3602" s="48"/>
      <c r="O3602" s="48"/>
      <c r="P3602" s="48"/>
      <c r="Q3602" s="48"/>
      <c r="R3602" s="48"/>
      <c r="S3602" s="48"/>
      <c r="T3602" s="48"/>
      <c r="U3602" s="48"/>
      <c r="V3602" s="48"/>
      <c r="W3602" s="48"/>
      <c r="X3602" s="48"/>
      <c r="Y3602" s="48"/>
      <c r="Z3602" s="48"/>
      <c r="AA3602" s="48"/>
      <c r="AB3602" s="48"/>
      <c r="AC3602" s="48"/>
    </row>
    <row r="3603" spans="1:29">
      <c r="A3603" s="48"/>
      <c r="B3603" s="48"/>
      <c r="C3603" s="48"/>
      <c r="D3603" s="48"/>
      <c r="E3603" s="48"/>
      <c r="F3603" s="48"/>
      <c r="G3603" s="48"/>
      <c r="H3603" s="48"/>
      <c r="I3603" s="48"/>
      <c r="J3603" s="48"/>
      <c r="K3603" s="48"/>
      <c r="L3603" s="48"/>
      <c r="M3603" s="48"/>
      <c r="N3603" s="48"/>
      <c r="O3603" s="48"/>
      <c r="P3603" s="48"/>
      <c r="Q3603" s="48"/>
      <c r="R3603" s="48"/>
      <c r="S3603" s="48"/>
      <c r="T3603" s="48"/>
      <c r="U3603" s="48"/>
      <c r="V3603" s="48"/>
      <c r="W3603" s="48"/>
      <c r="X3603" s="48"/>
      <c r="Y3603" s="48"/>
      <c r="Z3603" s="48"/>
      <c r="AA3603" s="48"/>
      <c r="AB3603" s="48"/>
      <c r="AC3603" s="48"/>
    </row>
    <row r="3604" spans="1:29">
      <c r="A3604" s="48"/>
      <c r="B3604" s="48"/>
      <c r="C3604" s="48"/>
      <c r="D3604" s="48"/>
      <c r="E3604" s="48"/>
      <c r="F3604" s="48"/>
      <c r="G3604" s="48"/>
      <c r="H3604" s="48"/>
      <c r="I3604" s="48"/>
      <c r="J3604" s="48"/>
      <c r="K3604" s="48"/>
      <c r="L3604" s="48"/>
      <c r="M3604" s="48"/>
      <c r="N3604" s="48"/>
      <c r="O3604" s="48"/>
      <c r="P3604" s="48"/>
      <c r="Q3604" s="48"/>
      <c r="R3604" s="48"/>
      <c r="S3604" s="48"/>
      <c r="T3604" s="48"/>
      <c r="U3604" s="48"/>
      <c r="V3604" s="48"/>
      <c r="W3604" s="48"/>
      <c r="X3604" s="48"/>
      <c r="Y3604" s="48"/>
      <c r="Z3604" s="48"/>
      <c r="AA3604" s="48"/>
      <c r="AB3604" s="48"/>
      <c r="AC3604" s="48"/>
    </row>
    <row r="3605" spans="1:29">
      <c r="A3605" s="48"/>
      <c r="B3605" s="48"/>
      <c r="C3605" s="48"/>
      <c r="D3605" s="48"/>
      <c r="E3605" s="48"/>
      <c r="F3605" s="48"/>
      <c r="G3605" s="48"/>
      <c r="H3605" s="48"/>
      <c r="I3605" s="48"/>
      <c r="J3605" s="48"/>
      <c r="K3605" s="48"/>
      <c r="L3605" s="48"/>
      <c r="M3605" s="48"/>
      <c r="N3605" s="48"/>
      <c r="O3605" s="48"/>
      <c r="P3605" s="48"/>
      <c r="Q3605" s="48"/>
      <c r="R3605" s="48"/>
      <c r="S3605" s="48"/>
      <c r="T3605" s="48"/>
      <c r="U3605" s="48"/>
      <c r="V3605" s="48"/>
      <c r="W3605" s="48"/>
      <c r="X3605" s="48"/>
      <c r="Y3605" s="48"/>
      <c r="Z3605" s="48"/>
      <c r="AA3605" s="48"/>
      <c r="AB3605" s="48"/>
      <c r="AC3605" s="48"/>
    </row>
    <row r="3606" spans="1:29">
      <c r="A3606" s="48"/>
      <c r="B3606" s="48"/>
      <c r="C3606" s="48"/>
      <c r="D3606" s="48"/>
      <c r="E3606" s="48"/>
      <c r="F3606" s="48"/>
      <c r="G3606" s="48"/>
      <c r="H3606" s="48"/>
      <c r="I3606" s="48"/>
      <c r="J3606" s="48"/>
      <c r="K3606" s="48"/>
      <c r="L3606" s="48"/>
      <c r="M3606" s="48"/>
      <c r="N3606" s="48"/>
      <c r="O3606" s="48"/>
      <c r="P3606" s="48"/>
      <c r="Q3606" s="48"/>
      <c r="R3606" s="48"/>
      <c r="S3606" s="48"/>
      <c r="T3606" s="48"/>
      <c r="U3606" s="48"/>
      <c r="V3606" s="48"/>
      <c r="W3606" s="48"/>
      <c r="X3606" s="48"/>
      <c r="Y3606" s="48"/>
      <c r="Z3606" s="48"/>
      <c r="AA3606" s="48"/>
      <c r="AB3606" s="48"/>
      <c r="AC3606" s="48"/>
    </row>
    <row r="3607" spans="1:29">
      <c r="A3607" s="48"/>
      <c r="B3607" s="48"/>
      <c r="C3607" s="48"/>
      <c r="D3607" s="48"/>
      <c r="E3607" s="48"/>
      <c r="F3607" s="48"/>
      <c r="G3607" s="48"/>
      <c r="H3607" s="48"/>
      <c r="I3607" s="48"/>
      <c r="J3607" s="48"/>
      <c r="K3607" s="48"/>
      <c r="L3607" s="48"/>
      <c r="M3607" s="48"/>
      <c r="N3607" s="48"/>
      <c r="O3607" s="48"/>
      <c r="P3607" s="48"/>
      <c r="Q3607" s="48"/>
      <c r="R3607" s="48"/>
      <c r="S3607" s="48"/>
      <c r="T3607" s="48"/>
      <c r="U3607" s="48"/>
      <c r="V3607" s="48"/>
      <c r="W3607" s="48"/>
      <c r="X3607" s="48"/>
      <c r="Y3607" s="48"/>
      <c r="Z3607" s="48"/>
      <c r="AA3607" s="48"/>
      <c r="AB3607" s="48"/>
      <c r="AC3607" s="48"/>
    </row>
    <row r="3608" spans="1:29">
      <c r="A3608" s="48"/>
      <c r="B3608" s="48"/>
      <c r="C3608" s="48"/>
      <c r="D3608" s="48"/>
      <c r="E3608" s="48"/>
      <c r="F3608" s="48"/>
      <c r="G3608" s="48"/>
      <c r="H3608" s="48"/>
      <c r="I3608" s="48"/>
      <c r="J3608" s="48"/>
      <c r="K3608" s="48"/>
      <c r="L3608" s="48"/>
      <c r="M3608" s="48"/>
      <c r="N3608" s="48"/>
      <c r="O3608" s="48"/>
      <c r="P3608" s="48"/>
      <c r="Q3608" s="48"/>
      <c r="R3608" s="48"/>
      <c r="S3608" s="48"/>
      <c r="T3608" s="48"/>
      <c r="U3608" s="48"/>
      <c r="V3608" s="48"/>
      <c r="W3608" s="48"/>
      <c r="X3608" s="48"/>
      <c r="Y3608" s="48"/>
      <c r="Z3608" s="48"/>
      <c r="AA3608" s="48"/>
      <c r="AB3608" s="48"/>
      <c r="AC3608" s="48"/>
    </row>
    <row r="3609" spans="1:29">
      <c r="A3609" s="48"/>
      <c r="B3609" s="48"/>
      <c r="C3609" s="48"/>
      <c r="D3609" s="48"/>
      <c r="E3609" s="48"/>
      <c r="F3609" s="48"/>
      <c r="G3609" s="48"/>
      <c r="H3609" s="48"/>
      <c r="I3609" s="48"/>
      <c r="J3609" s="48"/>
      <c r="K3609" s="48"/>
      <c r="L3609" s="48"/>
      <c r="M3609" s="48"/>
      <c r="N3609" s="48"/>
      <c r="O3609" s="48"/>
      <c r="P3609" s="48"/>
      <c r="Q3609" s="48"/>
      <c r="R3609" s="48"/>
      <c r="S3609" s="48"/>
      <c r="T3609" s="48"/>
      <c r="U3609" s="48"/>
      <c r="V3609" s="48"/>
      <c r="W3609" s="48"/>
      <c r="X3609" s="48"/>
      <c r="Y3609" s="48"/>
      <c r="Z3609" s="48"/>
      <c r="AA3609" s="48"/>
      <c r="AB3609" s="48"/>
      <c r="AC3609" s="48"/>
    </row>
    <row r="3610" spans="1:29">
      <c r="A3610" s="48"/>
      <c r="B3610" s="48"/>
      <c r="C3610" s="48"/>
      <c r="D3610" s="48"/>
      <c r="E3610" s="48"/>
      <c r="F3610" s="48"/>
      <c r="G3610" s="48"/>
      <c r="H3610" s="48"/>
      <c r="I3610" s="48"/>
      <c r="J3610" s="48"/>
      <c r="K3610" s="48"/>
      <c r="L3610" s="48"/>
      <c r="M3610" s="48"/>
      <c r="N3610" s="48"/>
      <c r="O3610" s="48"/>
      <c r="P3610" s="48"/>
      <c r="Q3610" s="48"/>
      <c r="R3610" s="48"/>
      <c r="S3610" s="48"/>
      <c r="T3610" s="48"/>
      <c r="U3610" s="48"/>
      <c r="V3610" s="48"/>
      <c r="W3610" s="48"/>
      <c r="X3610" s="48"/>
      <c r="Y3610" s="48"/>
      <c r="Z3610" s="48"/>
      <c r="AA3610" s="48"/>
      <c r="AB3610" s="48"/>
      <c r="AC3610" s="48"/>
    </row>
    <row r="3611" spans="1:29">
      <c r="A3611" s="48"/>
      <c r="B3611" s="48"/>
      <c r="C3611" s="48"/>
      <c r="D3611" s="48"/>
      <c r="E3611" s="48"/>
      <c r="F3611" s="48"/>
      <c r="G3611" s="48"/>
      <c r="H3611" s="48"/>
      <c r="I3611" s="48"/>
      <c r="J3611" s="48"/>
      <c r="K3611" s="48"/>
      <c r="L3611" s="48"/>
      <c r="M3611" s="48"/>
      <c r="N3611" s="48"/>
      <c r="O3611" s="48"/>
      <c r="P3611" s="48"/>
      <c r="Q3611" s="48"/>
      <c r="R3611" s="48"/>
      <c r="S3611" s="48"/>
      <c r="T3611" s="48"/>
      <c r="U3611" s="48"/>
      <c r="V3611" s="48"/>
      <c r="W3611" s="48"/>
      <c r="X3611" s="48"/>
      <c r="Y3611" s="48"/>
      <c r="Z3611" s="48"/>
      <c r="AA3611" s="48"/>
      <c r="AB3611" s="48"/>
      <c r="AC3611" s="48"/>
    </row>
    <row r="3612" spans="1:29">
      <c r="A3612" s="48"/>
      <c r="B3612" s="48"/>
      <c r="C3612" s="48"/>
      <c r="D3612" s="48"/>
      <c r="E3612" s="48"/>
      <c r="F3612" s="48"/>
      <c r="G3612" s="48"/>
      <c r="H3612" s="48"/>
      <c r="I3612" s="48"/>
      <c r="J3612" s="48"/>
      <c r="K3612" s="48"/>
      <c r="L3612" s="48"/>
      <c r="M3612" s="48"/>
      <c r="N3612" s="48"/>
      <c r="O3612" s="48"/>
      <c r="P3612" s="48"/>
      <c r="Q3612" s="48"/>
      <c r="R3612" s="48"/>
      <c r="S3612" s="48"/>
      <c r="T3612" s="48"/>
      <c r="U3612" s="48"/>
      <c r="V3612" s="48"/>
      <c r="W3612" s="48"/>
      <c r="X3612" s="48"/>
      <c r="Y3612" s="48"/>
      <c r="Z3612" s="48"/>
      <c r="AA3612" s="48"/>
      <c r="AB3612" s="48"/>
      <c r="AC3612" s="48"/>
    </row>
    <row r="3613" spans="1:29">
      <c r="A3613" s="48"/>
      <c r="B3613" s="48"/>
      <c r="C3613" s="48"/>
      <c r="D3613" s="48"/>
      <c r="E3613" s="48"/>
      <c r="F3613" s="48"/>
      <c r="G3613" s="48"/>
      <c r="H3613" s="48"/>
      <c r="I3613" s="48"/>
      <c r="J3613" s="48"/>
      <c r="K3613" s="48"/>
      <c r="L3613" s="48"/>
      <c r="M3613" s="48"/>
      <c r="N3613" s="48"/>
      <c r="O3613" s="48"/>
      <c r="P3613" s="48"/>
      <c r="Q3613" s="48"/>
      <c r="R3613" s="48"/>
      <c r="S3613" s="48"/>
      <c r="T3613" s="48"/>
      <c r="U3613" s="48"/>
      <c r="V3613" s="48"/>
      <c r="W3613" s="48"/>
      <c r="X3613" s="48"/>
      <c r="Y3613" s="48"/>
      <c r="Z3613" s="48"/>
      <c r="AA3613" s="48"/>
      <c r="AB3613" s="48"/>
      <c r="AC3613" s="48"/>
    </row>
    <row r="3614" spans="1:29">
      <c r="A3614" s="48"/>
      <c r="B3614" s="48"/>
      <c r="C3614" s="48"/>
      <c r="D3614" s="48"/>
      <c r="E3614" s="48"/>
      <c r="F3614" s="48"/>
      <c r="G3614" s="48"/>
      <c r="H3614" s="48"/>
      <c r="I3614" s="48"/>
      <c r="J3614" s="48"/>
      <c r="K3614" s="48"/>
      <c r="L3614" s="48"/>
      <c r="M3614" s="48"/>
      <c r="N3614" s="48"/>
      <c r="O3614" s="48"/>
      <c r="P3614" s="48"/>
      <c r="Q3614" s="48"/>
      <c r="R3614" s="48"/>
      <c r="S3614" s="48"/>
      <c r="T3614" s="48"/>
      <c r="U3614" s="48"/>
      <c r="V3614" s="48"/>
      <c r="W3614" s="48"/>
      <c r="X3614" s="48"/>
      <c r="Y3614" s="48"/>
      <c r="Z3614" s="48"/>
      <c r="AA3614" s="48"/>
      <c r="AB3614" s="48"/>
      <c r="AC3614" s="48"/>
    </row>
    <row r="3615" spans="1:29">
      <c r="A3615" s="48"/>
      <c r="B3615" s="48"/>
      <c r="C3615" s="48"/>
      <c r="D3615" s="48"/>
      <c r="E3615" s="48"/>
      <c r="F3615" s="48"/>
      <c r="G3615" s="48"/>
      <c r="H3615" s="48"/>
      <c r="I3615" s="48"/>
      <c r="J3615" s="48"/>
      <c r="K3615" s="48"/>
      <c r="L3615" s="48"/>
      <c r="M3615" s="48"/>
      <c r="N3615" s="48"/>
      <c r="O3615" s="48"/>
      <c r="P3615" s="48"/>
      <c r="Q3615" s="48"/>
      <c r="R3615" s="48"/>
      <c r="S3615" s="48"/>
      <c r="T3615" s="48"/>
      <c r="U3615" s="48"/>
      <c r="V3615" s="48"/>
      <c r="W3615" s="48"/>
      <c r="X3615" s="48"/>
      <c r="Y3615" s="48"/>
      <c r="Z3615" s="48"/>
      <c r="AA3615" s="48"/>
      <c r="AB3615" s="48"/>
      <c r="AC3615" s="48"/>
    </row>
    <row r="3616" spans="1:29">
      <c r="A3616" s="48"/>
      <c r="B3616" s="48"/>
      <c r="C3616" s="48"/>
      <c r="D3616" s="48"/>
      <c r="E3616" s="48"/>
      <c r="F3616" s="48"/>
      <c r="G3616" s="48"/>
      <c r="H3616" s="48"/>
      <c r="I3616" s="48"/>
      <c r="J3616" s="48"/>
      <c r="K3616" s="48"/>
      <c r="L3616" s="48"/>
      <c r="M3616" s="48"/>
      <c r="N3616" s="48"/>
      <c r="O3616" s="48"/>
      <c r="P3616" s="48"/>
      <c r="Q3616" s="48"/>
      <c r="R3616" s="48"/>
      <c r="S3616" s="48"/>
      <c r="T3616" s="48"/>
      <c r="U3616" s="48"/>
      <c r="V3616" s="48"/>
      <c r="W3616" s="48"/>
      <c r="X3616" s="48"/>
      <c r="Y3616" s="48"/>
      <c r="Z3616" s="48"/>
      <c r="AA3616" s="48"/>
      <c r="AB3616" s="48"/>
      <c r="AC3616" s="48"/>
    </row>
    <row r="3617" spans="1:29">
      <c r="A3617" s="48"/>
      <c r="B3617" s="48"/>
      <c r="C3617" s="48"/>
      <c r="D3617" s="48"/>
      <c r="E3617" s="48"/>
      <c r="F3617" s="48"/>
      <c r="G3617" s="48"/>
      <c r="H3617" s="48"/>
      <c r="I3617" s="48"/>
      <c r="J3617" s="48"/>
      <c r="K3617" s="48"/>
      <c r="L3617" s="48"/>
      <c r="M3617" s="48"/>
      <c r="N3617" s="48"/>
      <c r="O3617" s="48"/>
      <c r="P3617" s="48"/>
      <c r="Q3617" s="48"/>
      <c r="R3617" s="48"/>
      <c r="S3617" s="48"/>
      <c r="T3617" s="48"/>
      <c r="U3617" s="48"/>
      <c r="V3617" s="48"/>
      <c r="W3617" s="48"/>
      <c r="X3617" s="48"/>
      <c r="Y3617" s="48"/>
      <c r="Z3617" s="48"/>
      <c r="AA3617" s="48"/>
      <c r="AB3617" s="48"/>
      <c r="AC3617" s="48"/>
    </row>
    <row r="3618" spans="1:29">
      <c r="A3618" s="48"/>
      <c r="B3618" s="48"/>
      <c r="C3618" s="48"/>
      <c r="D3618" s="48"/>
      <c r="E3618" s="48"/>
      <c r="F3618" s="48"/>
      <c r="G3618" s="48"/>
      <c r="H3618" s="48"/>
      <c r="I3618" s="48"/>
      <c r="J3618" s="48"/>
      <c r="K3618" s="48"/>
      <c r="L3618" s="48"/>
      <c r="M3618" s="48"/>
      <c r="N3618" s="48"/>
      <c r="O3618" s="48"/>
      <c r="P3618" s="48"/>
      <c r="Q3618" s="48"/>
      <c r="R3618" s="48"/>
      <c r="S3618" s="48"/>
      <c r="T3618" s="48"/>
      <c r="U3618" s="48"/>
      <c r="V3618" s="48"/>
      <c r="W3618" s="48"/>
      <c r="X3618" s="48"/>
      <c r="Y3618" s="48"/>
      <c r="Z3618" s="48"/>
      <c r="AA3618" s="48"/>
      <c r="AB3618" s="48"/>
      <c r="AC3618" s="48"/>
    </row>
    <row r="3619" spans="1:29">
      <c r="A3619" s="48"/>
      <c r="B3619" s="48"/>
      <c r="C3619" s="48"/>
      <c r="D3619" s="48"/>
      <c r="E3619" s="48"/>
      <c r="F3619" s="48"/>
      <c r="G3619" s="48"/>
      <c r="H3619" s="48"/>
      <c r="I3619" s="48"/>
      <c r="J3619" s="48"/>
      <c r="K3619" s="48"/>
      <c r="L3619" s="48"/>
      <c r="M3619" s="48"/>
      <c r="N3619" s="48"/>
      <c r="O3619" s="48"/>
      <c r="P3619" s="48"/>
      <c r="Q3619" s="48"/>
      <c r="R3619" s="48"/>
      <c r="S3619" s="48"/>
      <c r="T3619" s="48"/>
      <c r="U3619" s="48"/>
      <c r="V3619" s="48"/>
      <c r="W3619" s="48"/>
      <c r="X3619" s="48"/>
      <c r="Y3619" s="48"/>
      <c r="Z3619" s="48"/>
      <c r="AA3619" s="48"/>
      <c r="AB3619" s="48"/>
      <c r="AC3619" s="48"/>
    </row>
    <row r="3620" spans="1:29">
      <c r="A3620" s="48"/>
      <c r="B3620" s="48"/>
      <c r="C3620" s="48"/>
      <c r="D3620" s="48"/>
      <c r="E3620" s="48"/>
      <c r="F3620" s="48"/>
      <c r="G3620" s="48"/>
      <c r="H3620" s="48"/>
      <c r="I3620" s="48"/>
      <c r="J3620" s="48"/>
      <c r="K3620" s="48"/>
      <c r="L3620" s="48"/>
      <c r="M3620" s="48"/>
      <c r="N3620" s="48"/>
      <c r="O3620" s="48"/>
      <c r="P3620" s="48"/>
      <c r="Q3620" s="48"/>
      <c r="R3620" s="48"/>
      <c r="S3620" s="48"/>
      <c r="T3620" s="48"/>
      <c r="U3620" s="48"/>
      <c r="V3620" s="48"/>
      <c r="W3620" s="48"/>
      <c r="X3620" s="48"/>
      <c r="Y3620" s="48"/>
      <c r="Z3620" s="48"/>
      <c r="AA3620" s="48"/>
      <c r="AB3620" s="48"/>
      <c r="AC3620" s="48"/>
    </row>
    <row r="3621" spans="1:29">
      <c r="A3621" s="48"/>
      <c r="B3621" s="48"/>
      <c r="C3621" s="48"/>
      <c r="D3621" s="48"/>
      <c r="E3621" s="48"/>
      <c r="F3621" s="48"/>
      <c r="G3621" s="48"/>
      <c r="H3621" s="48"/>
      <c r="I3621" s="48"/>
      <c r="J3621" s="48"/>
      <c r="K3621" s="48"/>
      <c r="L3621" s="48"/>
      <c r="M3621" s="48"/>
      <c r="N3621" s="48"/>
      <c r="O3621" s="48"/>
      <c r="P3621" s="48"/>
      <c r="Q3621" s="48"/>
      <c r="R3621" s="48"/>
      <c r="S3621" s="48"/>
      <c r="T3621" s="48"/>
      <c r="U3621" s="48"/>
      <c r="V3621" s="48"/>
      <c r="W3621" s="48"/>
      <c r="X3621" s="48"/>
      <c r="Y3621" s="48"/>
      <c r="Z3621" s="48"/>
      <c r="AA3621" s="48"/>
      <c r="AB3621" s="48"/>
      <c r="AC3621" s="48"/>
    </row>
    <row r="3622" spans="1:29">
      <c r="A3622" s="48"/>
      <c r="B3622" s="48"/>
      <c r="C3622" s="48"/>
      <c r="D3622" s="48"/>
      <c r="E3622" s="48"/>
      <c r="F3622" s="48"/>
      <c r="G3622" s="48"/>
      <c r="H3622" s="48"/>
      <c r="I3622" s="48"/>
      <c r="J3622" s="48"/>
      <c r="K3622" s="48"/>
      <c r="L3622" s="48"/>
      <c r="M3622" s="48"/>
      <c r="N3622" s="48"/>
      <c r="O3622" s="48"/>
      <c r="P3622" s="48"/>
      <c r="Q3622" s="48"/>
      <c r="R3622" s="48"/>
      <c r="S3622" s="48"/>
      <c r="T3622" s="48"/>
      <c r="U3622" s="48"/>
      <c r="V3622" s="48"/>
      <c r="W3622" s="48"/>
      <c r="X3622" s="48"/>
      <c r="Y3622" s="48"/>
      <c r="Z3622" s="48"/>
      <c r="AA3622" s="48"/>
      <c r="AB3622" s="48"/>
      <c r="AC3622" s="48"/>
    </row>
    <row r="3623" spans="1:29">
      <c r="A3623" s="48"/>
      <c r="B3623" s="48"/>
      <c r="C3623" s="48"/>
      <c r="D3623" s="48"/>
      <c r="E3623" s="48"/>
      <c r="F3623" s="48"/>
      <c r="G3623" s="48"/>
      <c r="H3623" s="48"/>
      <c r="I3623" s="48"/>
      <c r="J3623" s="48"/>
      <c r="K3623" s="48"/>
      <c r="L3623" s="48"/>
      <c r="M3623" s="48"/>
      <c r="N3623" s="48"/>
      <c r="O3623" s="48"/>
      <c r="P3623" s="48"/>
      <c r="Q3623" s="48"/>
      <c r="R3623" s="48"/>
      <c r="S3623" s="48"/>
      <c r="T3623" s="48"/>
      <c r="U3623" s="48"/>
      <c r="V3623" s="48"/>
      <c r="W3623" s="48"/>
      <c r="X3623" s="48"/>
      <c r="Y3623" s="48"/>
      <c r="Z3623" s="48"/>
      <c r="AA3623" s="48"/>
      <c r="AB3623" s="48"/>
      <c r="AC3623" s="48"/>
    </row>
    <row r="3624" spans="1:29">
      <c r="A3624" s="48"/>
      <c r="B3624" s="48"/>
      <c r="C3624" s="48"/>
      <c r="D3624" s="48"/>
      <c r="E3624" s="48"/>
      <c r="F3624" s="48"/>
      <c r="G3624" s="48"/>
      <c r="H3624" s="48"/>
      <c r="I3624" s="48"/>
      <c r="J3624" s="48"/>
      <c r="K3624" s="48"/>
      <c r="L3624" s="48"/>
      <c r="M3624" s="48"/>
      <c r="N3624" s="48"/>
      <c r="O3624" s="48"/>
      <c r="P3624" s="48"/>
      <c r="Q3624" s="48"/>
      <c r="R3624" s="48"/>
      <c r="S3624" s="48"/>
      <c r="T3624" s="48"/>
      <c r="U3624" s="48"/>
      <c r="V3624" s="48"/>
      <c r="W3624" s="48"/>
      <c r="X3624" s="48"/>
      <c r="Y3624" s="48"/>
      <c r="Z3624" s="48"/>
      <c r="AA3624" s="48"/>
      <c r="AB3624" s="48"/>
      <c r="AC3624" s="48"/>
    </row>
    <row r="3625" spans="1:29">
      <c r="A3625" s="48"/>
      <c r="B3625" s="48"/>
      <c r="C3625" s="48"/>
      <c r="D3625" s="48"/>
      <c r="E3625" s="48"/>
      <c r="F3625" s="48"/>
      <c r="G3625" s="48"/>
      <c r="H3625" s="48"/>
      <c r="I3625" s="48"/>
      <c r="J3625" s="48"/>
      <c r="K3625" s="48"/>
      <c r="L3625" s="48"/>
      <c r="M3625" s="48"/>
      <c r="N3625" s="48"/>
      <c r="O3625" s="48"/>
      <c r="P3625" s="48"/>
      <c r="Q3625" s="48"/>
      <c r="R3625" s="48"/>
      <c r="S3625" s="48"/>
      <c r="T3625" s="48"/>
      <c r="U3625" s="48"/>
      <c r="V3625" s="48"/>
      <c r="W3625" s="48"/>
      <c r="X3625" s="48"/>
      <c r="Y3625" s="48"/>
      <c r="Z3625" s="48"/>
      <c r="AA3625" s="48"/>
      <c r="AB3625" s="48"/>
      <c r="AC3625" s="48"/>
    </row>
    <row r="3626" spans="1:29">
      <c r="A3626" s="48"/>
      <c r="B3626" s="48"/>
      <c r="C3626" s="48"/>
      <c r="D3626" s="48"/>
      <c r="E3626" s="48"/>
      <c r="F3626" s="48"/>
      <c r="G3626" s="48"/>
      <c r="H3626" s="48"/>
      <c r="I3626" s="48"/>
      <c r="J3626" s="48"/>
      <c r="K3626" s="48"/>
      <c r="L3626" s="48"/>
      <c r="M3626" s="48"/>
      <c r="N3626" s="48"/>
      <c r="O3626" s="48"/>
      <c r="P3626" s="48"/>
      <c r="Q3626" s="48"/>
      <c r="R3626" s="48"/>
      <c r="S3626" s="48"/>
      <c r="T3626" s="48"/>
      <c r="U3626" s="48"/>
      <c r="V3626" s="48"/>
      <c r="W3626" s="48"/>
      <c r="X3626" s="48"/>
      <c r="Y3626" s="48"/>
      <c r="Z3626" s="48"/>
      <c r="AA3626" s="48"/>
      <c r="AB3626" s="48"/>
      <c r="AC3626" s="48"/>
    </row>
    <row r="3627" spans="1:29">
      <c r="A3627" s="48"/>
      <c r="B3627" s="48"/>
      <c r="C3627" s="48"/>
      <c r="D3627" s="48"/>
      <c r="E3627" s="48"/>
      <c r="F3627" s="48"/>
      <c r="G3627" s="48"/>
      <c r="H3627" s="48"/>
      <c r="I3627" s="48"/>
      <c r="J3627" s="48"/>
      <c r="K3627" s="48"/>
      <c r="L3627" s="48"/>
      <c r="M3627" s="48"/>
      <c r="N3627" s="48"/>
      <c r="O3627" s="48"/>
      <c r="P3627" s="48"/>
      <c r="Q3627" s="48"/>
      <c r="R3627" s="48"/>
      <c r="S3627" s="48"/>
      <c r="T3627" s="48"/>
      <c r="U3627" s="48"/>
      <c r="V3627" s="48"/>
      <c r="W3627" s="48"/>
      <c r="X3627" s="48"/>
      <c r="Y3627" s="48"/>
      <c r="Z3627" s="48"/>
      <c r="AA3627" s="48"/>
      <c r="AB3627" s="48"/>
      <c r="AC3627" s="48"/>
    </row>
    <row r="3628" spans="1:29">
      <c r="A3628" s="48"/>
      <c r="B3628" s="48"/>
      <c r="C3628" s="48"/>
      <c r="D3628" s="48"/>
      <c r="E3628" s="48"/>
      <c r="F3628" s="48"/>
      <c r="G3628" s="48"/>
      <c r="H3628" s="48"/>
      <c r="I3628" s="48"/>
      <c r="J3628" s="48"/>
      <c r="K3628" s="48"/>
      <c r="L3628" s="48"/>
      <c r="M3628" s="48"/>
      <c r="N3628" s="48"/>
      <c r="O3628" s="48"/>
      <c r="P3628" s="48"/>
      <c r="Q3628" s="48"/>
      <c r="R3628" s="48"/>
      <c r="S3628" s="48"/>
      <c r="T3628" s="48"/>
      <c r="U3628" s="48"/>
      <c r="V3628" s="48"/>
      <c r="W3628" s="48"/>
      <c r="X3628" s="48"/>
      <c r="Y3628" s="48"/>
      <c r="Z3628" s="48"/>
      <c r="AA3628" s="48"/>
      <c r="AB3628" s="48"/>
      <c r="AC3628" s="48"/>
    </row>
    <row r="3629" spans="1:29">
      <c r="A3629" s="48"/>
      <c r="B3629" s="48"/>
      <c r="C3629" s="48"/>
      <c r="D3629" s="48"/>
      <c r="E3629" s="48"/>
      <c r="F3629" s="48"/>
      <c r="G3629" s="48"/>
      <c r="H3629" s="48"/>
      <c r="I3629" s="48"/>
      <c r="J3629" s="48"/>
      <c r="K3629" s="48"/>
      <c r="L3629" s="48"/>
      <c r="M3629" s="48"/>
      <c r="N3629" s="48"/>
      <c r="O3629" s="48"/>
      <c r="P3629" s="48"/>
      <c r="Q3629" s="48"/>
      <c r="R3629" s="48"/>
      <c r="S3629" s="48"/>
      <c r="T3629" s="48"/>
      <c r="U3629" s="48"/>
      <c r="V3629" s="48"/>
      <c r="W3629" s="48"/>
      <c r="X3629" s="48"/>
      <c r="Y3629" s="48"/>
      <c r="Z3629" s="48"/>
      <c r="AA3629" s="48"/>
      <c r="AB3629" s="48"/>
      <c r="AC3629" s="48"/>
    </row>
    <row r="3630" spans="1:29">
      <c r="A3630" s="48"/>
      <c r="B3630" s="48"/>
      <c r="C3630" s="48"/>
      <c r="D3630" s="48"/>
      <c r="E3630" s="48"/>
      <c r="F3630" s="48"/>
      <c r="G3630" s="48"/>
      <c r="H3630" s="48"/>
      <c r="I3630" s="48"/>
      <c r="J3630" s="48"/>
      <c r="K3630" s="48"/>
      <c r="L3630" s="48"/>
      <c r="M3630" s="48"/>
      <c r="N3630" s="48"/>
      <c r="O3630" s="48"/>
      <c r="P3630" s="48"/>
      <c r="Q3630" s="48"/>
      <c r="R3630" s="48"/>
      <c r="S3630" s="48"/>
      <c r="T3630" s="48"/>
      <c r="U3630" s="48"/>
      <c r="V3630" s="48"/>
      <c r="W3630" s="48"/>
      <c r="X3630" s="48"/>
      <c r="Y3630" s="48"/>
      <c r="Z3630" s="48"/>
      <c r="AA3630" s="48"/>
      <c r="AB3630" s="48"/>
      <c r="AC3630" s="48"/>
    </row>
    <row r="3631" spans="1:29">
      <c r="A3631" s="48"/>
      <c r="B3631" s="48"/>
      <c r="C3631" s="48"/>
      <c r="D3631" s="48"/>
      <c r="E3631" s="48"/>
      <c r="F3631" s="48"/>
      <c r="G3631" s="48"/>
      <c r="H3631" s="48"/>
      <c r="I3631" s="48"/>
      <c r="J3631" s="48"/>
      <c r="K3631" s="48"/>
      <c r="L3631" s="48"/>
      <c r="M3631" s="48"/>
      <c r="N3631" s="48"/>
      <c r="O3631" s="48"/>
      <c r="P3631" s="48"/>
      <c r="Q3631" s="48"/>
      <c r="R3631" s="48"/>
      <c r="S3631" s="48"/>
      <c r="T3631" s="48"/>
      <c r="U3631" s="48"/>
      <c r="V3631" s="48"/>
      <c r="W3631" s="48"/>
      <c r="X3631" s="48"/>
      <c r="Y3631" s="48"/>
      <c r="Z3631" s="48"/>
      <c r="AA3631" s="48"/>
      <c r="AB3631" s="48"/>
      <c r="AC3631" s="48"/>
    </row>
    <row r="3632" spans="1:29">
      <c r="A3632" s="48"/>
      <c r="B3632" s="48"/>
      <c r="C3632" s="48"/>
      <c r="D3632" s="48"/>
      <c r="E3632" s="48"/>
      <c r="F3632" s="48"/>
      <c r="G3632" s="48"/>
      <c r="H3632" s="48"/>
      <c r="I3632" s="48"/>
      <c r="J3632" s="48"/>
      <c r="K3632" s="48"/>
      <c r="L3632" s="48"/>
      <c r="M3632" s="48"/>
      <c r="N3632" s="48"/>
      <c r="O3632" s="48"/>
      <c r="P3632" s="48"/>
      <c r="Q3632" s="48"/>
      <c r="R3632" s="48"/>
      <c r="S3632" s="48"/>
      <c r="T3632" s="48"/>
      <c r="U3632" s="48"/>
      <c r="V3632" s="48"/>
      <c r="W3632" s="48"/>
      <c r="X3632" s="48"/>
      <c r="Y3632" s="48"/>
      <c r="Z3632" s="48"/>
      <c r="AA3632" s="48"/>
      <c r="AB3632" s="48"/>
      <c r="AC3632" s="48"/>
    </row>
    <row r="3633" spans="1:29">
      <c r="A3633" s="48"/>
      <c r="B3633" s="48"/>
      <c r="C3633" s="48"/>
      <c r="D3633" s="48"/>
      <c r="E3633" s="48"/>
      <c r="F3633" s="48"/>
      <c r="G3633" s="48"/>
      <c r="H3633" s="48"/>
      <c r="I3633" s="48"/>
      <c r="J3633" s="48"/>
      <c r="K3633" s="48"/>
      <c r="L3633" s="48"/>
      <c r="M3633" s="48"/>
      <c r="N3633" s="48"/>
      <c r="O3633" s="48"/>
      <c r="P3633" s="48"/>
      <c r="Q3633" s="48"/>
      <c r="R3633" s="48"/>
      <c r="S3633" s="48"/>
      <c r="T3633" s="48"/>
      <c r="U3633" s="48"/>
      <c r="V3633" s="48"/>
      <c r="W3633" s="48"/>
      <c r="X3633" s="48"/>
      <c r="Y3633" s="48"/>
      <c r="Z3633" s="48"/>
      <c r="AA3633" s="48"/>
      <c r="AB3633" s="48"/>
      <c r="AC3633" s="48"/>
    </row>
    <row r="3634" spans="1:29">
      <c r="A3634" s="48"/>
      <c r="B3634" s="48"/>
      <c r="C3634" s="48"/>
      <c r="D3634" s="48"/>
      <c r="E3634" s="48"/>
      <c r="F3634" s="48"/>
      <c r="G3634" s="48"/>
      <c r="H3634" s="48"/>
      <c r="I3634" s="48"/>
      <c r="J3634" s="48"/>
      <c r="K3634" s="48"/>
      <c r="L3634" s="48"/>
      <c r="M3634" s="48"/>
      <c r="N3634" s="48"/>
      <c r="O3634" s="48"/>
      <c r="P3634" s="48"/>
      <c r="Q3634" s="48"/>
      <c r="R3634" s="48"/>
      <c r="S3634" s="48"/>
      <c r="T3634" s="48"/>
      <c r="U3634" s="48"/>
      <c r="V3634" s="48"/>
      <c r="W3634" s="48"/>
      <c r="X3634" s="48"/>
      <c r="Y3634" s="48"/>
      <c r="Z3634" s="48"/>
      <c r="AA3634" s="48"/>
      <c r="AB3634" s="48"/>
      <c r="AC3634" s="48"/>
    </row>
    <row r="3635" spans="1:29">
      <c r="A3635" s="48"/>
      <c r="B3635" s="48"/>
      <c r="C3635" s="48"/>
      <c r="D3635" s="48"/>
      <c r="E3635" s="48"/>
      <c r="F3635" s="48"/>
      <c r="G3635" s="48"/>
      <c r="H3635" s="48"/>
      <c r="I3635" s="48"/>
      <c r="J3635" s="48"/>
      <c r="K3635" s="48"/>
      <c r="L3635" s="48"/>
      <c r="M3635" s="48"/>
      <c r="N3635" s="48"/>
      <c r="O3635" s="48"/>
      <c r="P3635" s="48"/>
      <c r="Q3635" s="48"/>
      <c r="R3635" s="48"/>
      <c r="S3635" s="48"/>
      <c r="T3635" s="48"/>
      <c r="U3635" s="48"/>
      <c r="V3635" s="48"/>
      <c r="W3635" s="48"/>
      <c r="X3635" s="48"/>
      <c r="Y3635" s="48"/>
      <c r="Z3635" s="48"/>
      <c r="AA3635" s="48"/>
      <c r="AB3635" s="48"/>
      <c r="AC3635" s="48"/>
    </row>
    <row r="3636" spans="1:29">
      <c r="A3636" s="48"/>
      <c r="B3636" s="48"/>
      <c r="C3636" s="48"/>
      <c r="D3636" s="48"/>
      <c r="E3636" s="48"/>
      <c r="F3636" s="48"/>
      <c r="G3636" s="48"/>
      <c r="H3636" s="48"/>
      <c r="I3636" s="48"/>
      <c r="J3636" s="48"/>
      <c r="K3636" s="48"/>
      <c r="L3636" s="48"/>
      <c r="M3636" s="48"/>
      <c r="N3636" s="48"/>
      <c r="O3636" s="48"/>
      <c r="P3636" s="48"/>
      <c r="Q3636" s="48"/>
      <c r="R3636" s="48"/>
      <c r="S3636" s="48"/>
      <c r="T3636" s="48"/>
      <c r="U3636" s="48"/>
      <c r="V3636" s="48"/>
      <c r="W3636" s="48"/>
      <c r="X3636" s="48"/>
      <c r="Y3636" s="48"/>
      <c r="Z3636" s="48"/>
      <c r="AA3636" s="48"/>
      <c r="AB3636" s="48"/>
      <c r="AC3636" s="48"/>
    </row>
    <row r="3637" spans="1:29">
      <c r="A3637" s="48"/>
      <c r="B3637" s="48"/>
      <c r="C3637" s="48"/>
      <c r="D3637" s="48"/>
      <c r="E3637" s="48"/>
      <c r="F3637" s="48"/>
      <c r="G3637" s="48"/>
      <c r="H3637" s="48"/>
      <c r="I3637" s="48"/>
      <c r="J3637" s="48"/>
      <c r="K3637" s="48"/>
      <c r="L3637" s="48"/>
      <c r="M3637" s="48"/>
      <c r="N3637" s="48"/>
      <c r="O3637" s="48"/>
      <c r="P3637" s="48"/>
      <c r="Q3637" s="48"/>
      <c r="R3637" s="48"/>
      <c r="S3637" s="48"/>
      <c r="T3637" s="48"/>
      <c r="U3637" s="48"/>
      <c r="V3637" s="48"/>
      <c r="W3637" s="48"/>
      <c r="X3637" s="48"/>
      <c r="Y3637" s="48"/>
      <c r="Z3637" s="48"/>
      <c r="AA3637" s="48"/>
      <c r="AB3637" s="48"/>
      <c r="AC3637" s="48"/>
    </row>
    <row r="3638" spans="1:29">
      <c r="A3638" s="48"/>
      <c r="B3638" s="48"/>
      <c r="C3638" s="48"/>
      <c r="D3638" s="48"/>
      <c r="E3638" s="48"/>
      <c r="F3638" s="48"/>
      <c r="G3638" s="48"/>
      <c r="H3638" s="48"/>
      <c r="I3638" s="48"/>
      <c r="J3638" s="48"/>
      <c r="K3638" s="48"/>
      <c r="L3638" s="48"/>
      <c r="M3638" s="48"/>
      <c r="N3638" s="48"/>
      <c r="O3638" s="48"/>
      <c r="P3638" s="48"/>
      <c r="Q3638" s="48"/>
      <c r="R3638" s="48"/>
      <c r="S3638" s="48"/>
      <c r="T3638" s="48"/>
      <c r="U3638" s="48"/>
      <c r="V3638" s="48"/>
      <c r="W3638" s="48"/>
      <c r="X3638" s="48"/>
      <c r="Y3638" s="48"/>
      <c r="Z3638" s="48"/>
      <c r="AA3638" s="48"/>
      <c r="AB3638" s="48"/>
      <c r="AC3638" s="48"/>
    </row>
    <row r="3639" spans="1:29">
      <c r="A3639" s="48"/>
      <c r="B3639" s="48"/>
      <c r="C3639" s="48"/>
      <c r="D3639" s="48"/>
      <c r="E3639" s="48"/>
      <c r="F3639" s="48"/>
      <c r="G3639" s="48"/>
      <c r="H3639" s="48"/>
      <c r="I3639" s="48"/>
      <c r="J3639" s="48"/>
      <c r="K3639" s="48"/>
      <c r="L3639" s="48"/>
      <c r="M3639" s="48"/>
      <c r="N3639" s="48"/>
      <c r="O3639" s="48"/>
      <c r="P3639" s="48"/>
      <c r="Q3639" s="48"/>
      <c r="R3639" s="48"/>
      <c r="S3639" s="48"/>
      <c r="T3639" s="48"/>
      <c r="U3639" s="48"/>
      <c r="V3639" s="48"/>
      <c r="W3639" s="48"/>
      <c r="X3639" s="48"/>
      <c r="Y3639" s="48"/>
      <c r="Z3639" s="48"/>
      <c r="AA3639" s="48"/>
      <c r="AB3639" s="48"/>
      <c r="AC3639" s="48"/>
    </row>
    <row r="3640" spans="1:29">
      <c r="A3640" s="48"/>
      <c r="B3640" s="48"/>
      <c r="C3640" s="48"/>
      <c r="D3640" s="48"/>
      <c r="E3640" s="48"/>
      <c r="F3640" s="48"/>
      <c r="G3640" s="48"/>
      <c r="H3640" s="48"/>
      <c r="I3640" s="48"/>
      <c r="J3640" s="48"/>
      <c r="K3640" s="48"/>
      <c r="L3640" s="48"/>
      <c r="M3640" s="48"/>
      <c r="N3640" s="48"/>
      <c r="O3640" s="48"/>
      <c r="P3640" s="48"/>
      <c r="Q3640" s="48"/>
      <c r="R3640" s="48"/>
      <c r="S3640" s="48"/>
      <c r="T3640" s="48"/>
      <c r="U3640" s="48"/>
      <c r="V3640" s="48"/>
      <c r="W3640" s="48"/>
      <c r="X3640" s="48"/>
      <c r="Y3640" s="48"/>
      <c r="Z3640" s="48"/>
      <c r="AA3640" s="48"/>
      <c r="AB3640" s="48"/>
      <c r="AC3640" s="48"/>
    </row>
    <row r="3641" spans="1:29">
      <c r="A3641" s="48"/>
      <c r="B3641" s="48"/>
      <c r="C3641" s="48"/>
      <c r="D3641" s="48"/>
      <c r="E3641" s="48"/>
      <c r="F3641" s="48"/>
      <c r="G3641" s="48"/>
      <c r="H3641" s="48"/>
      <c r="I3641" s="48"/>
      <c r="J3641" s="48"/>
      <c r="K3641" s="48"/>
      <c r="L3641" s="48"/>
      <c r="M3641" s="48"/>
      <c r="N3641" s="48"/>
      <c r="O3641" s="48"/>
      <c r="P3641" s="48"/>
      <c r="Q3641" s="48"/>
      <c r="R3641" s="48"/>
      <c r="S3641" s="48"/>
      <c r="T3641" s="48"/>
      <c r="U3641" s="48"/>
      <c r="V3641" s="48"/>
      <c r="W3641" s="48"/>
      <c r="X3641" s="48"/>
      <c r="Y3641" s="48"/>
      <c r="Z3641" s="48"/>
      <c r="AA3641" s="48"/>
      <c r="AB3641" s="48"/>
      <c r="AC3641" s="48"/>
    </row>
    <row r="3642" spans="1:29">
      <c r="A3642" s="48"/>
      <c r="B3642" s="48"/>
      <c r="C3642" s="48"/>
      <c r="D3642" s="48"/>
      <c r="E3642" s="48"/>
      <c r="F3642" s="48"/>
      <c r="G3642" s="48"/>
      <c r="H3642" s="48"/>
      <c r="I3642" s="48"/>
      <c r="J3642" s="48"/>
      <c r="K3642" s="48"/>
      <c r="L3642" s="48"/>
      <c r="M3642" s="48"/>
      <c r="N3642" s="48"/>
      <c r="O3642" s="48"/>
      <c r="P3642" s="48"/>
      <c r="Q3642" s="48"/>
      <c r="R3642" s="48"/>
      <c r="S3642" s="48"/>
      <c r="T3642" s="48"/>
      <c r="U3642" s="48"/>
      <c r="V3642" s="48"/>
      <c r="W3642" s="48"/>
      <c r="X3642" s="48"/>
      <c r="Y3642" s="48"/>
      <c r="Z3642" s="48"/>
      <c r="AA3642" s="48"/>
      <c r="AB3642" s="48"/>
      <c r="AC3642" s="48"/>
    </row>
    <row r="3643" spans="1:29">
      <c r="A3643" s="48"/>
      <c r="B3643" s="48"/>
      <c r="C3643" s="48"/>
      <c r="D3643" s="48"/>
      <c r="E3643" s="48"/>
      <c r="F3643" s="48"/>
      <c r="G3643" s="48"/>
      <c r="H3643" s="48"/>
      <c r="I3643" s="48"/>
      <c r="J3643" s="48"/>
      <c r="K3643" s="48"/>
      <c r="L3643" s="48"/>
      <c r="M3643" s="48"/>
      <c r="N3643" s="48"/>
      <c r="O3643" s="48"/>
      <c r="P3643" s="48"/>
      <c r="Q3643" s="48"/>
      <c r="R3643" s="48"/>
      <c r="S3643" s="48"/>
      <c r="T3643" s="48"/>
      <c r="U3643" s="48"/>
      <c r="V3643" s="48"/>
      <c r="W3643" s="48"/>
      <c r="X3643" s="48"/>
      <c r="Y3643" s="48"/>
      <c r="Z3643" s="48"/>
      <c r="AA3643" s="48"/>
      <c r="AB3643" s="48"/>
      <c r="AC3643" s="48"/>
    </row>
    <row r="3644" spans="1:29">
      <c r="A3644" s="48"/>
      <c r="B3644" s="48"/>
      <c r="C3644" s="48"/>
      <c r="D3644" s="48"/>
      <c r="E3644" s="48"/>
      <c r="F3644" s="48"/>
      <c r="G3644" s="48"/>
      <c r="H3644" s="48"/>
      <c r="I3644" s="48"/>
      <c r="J3644" s="48"/>
      <c r="K3644" s="48"/>
      <c r="L3644" s="48"/>
      <c r="M3644" s="48"/>
      <c r="N3644" s="48"/>
      <c r="O3644" s="48"/>
      <c r="P3644" s="48"/>
      <c r="Q3644" s="48"/>
      <c r="R3644" s="48"/>
      <c r="S3644" s="48"/>
      <c r="T3644" s="48"/>
      <c r="U3644" s="48"/>
      <c r="V3644" s="48"/>
      <c r="W3644" s="48"/>
      <c r="X3644" s="48"/>
      <c r="Y3644" s="48"/>
      <c r="Z3644" s="48"/>
      <c r="AA3644" s="48"/>
      <c r="AB3644" s="48"/>
      <c r="AC3644" s="48"/>
    </row>
    <row r="3645" spans="1:29">
      <c r="A3645" s="48"/>
      <c r="B3645" s="48"/>
      <c r="C3645" s="48"/>
      <c r="D3645" s="48"/>
      <c r="E3645" s="48"/>
      <c r="F3645" s="48"/>
      <c r="G3645" s="48"/>
      <c r="H3645" s="48"/>
      <c r="I3645" s="48"/>
      <c r="J3645" s="48"/>
      <c r="K3645" s="48"/>
      <c r="L3645" s="48"/>
      <c r="M3645" s="48"/>
      <c r="N3645" s="48"/>
      <c r="O3645" s="48"/>
      <c r="P3645" s="48"/>
      <c r="Q3645" s="48"/>
      <c r="R3645" s="48"/>
      <c r="S3645" s="48"/>
      <c r="T3645" s="48"/>
      <c r="U3645" s="48"/>
      <c r="V3645" s="48"/>
      <c r="W3645" s="48"/>
      <c r="X3645" s="48"/>
      <c r="Y3645" s="48"/>
      <c r="Z3645" s="48"/>
      <c r="AA3645" s="48"/>
      <c r="AB3645" s="48"/>
      <c r="AC3645" s="48"/>
    </row>
    <row r="3646" spans="1:29">
      <c r="A3646" s="48"/>
      <c r="B3646" s="48"/>
      <c r="C3646" s="48"/>
      <c r="D3646" s="48"/>
      <c r="E3646" s="48"/>
      <c r="F3646" s="48"/>
      <c r="G3646" s="48"/>
      <c r="H3646" s="48"/>
      <c r="I3646" s="48"/>
      <c r="J3646" s="48"/>
      <c r="K3646" s="48"/>
      <c r="L3646" s="48"/>
      <c r="M3646" s="48"/>
      <c r="N3646" s="48"/>
      <c r="O3646" s="48"/>
      <c r="P3646" s="48"/>
      <c r="Q3646" s="48"/>
      <c r="R3646" s="48"/>
      <c r="S3646" s="48"/>
      <c r="T3646" s="48"/>
      <c r="U3646" s="48"/>
      <c r="V3646" s="48"/>
      <c r="W3646" s="48"/>
      <c r="X3646" s="48"/>
      <c r="Y3646" s="48"/>
      <c r="Z3646" s="48"/>
      <c r="AA3646" s="48"/>
      <c r="AB3646" s="48"/>
      <c r="AC3646" s="48"/>
    </row>
    <row r="3647" spans="1:29">
      <c r="A3647" s="48"/>
      <c r="B3647" s="48"/>
      <c r="C3647" s="48"/>
      <c r="D3647" s="48"/>
      <c r="E3647" s="48"/>
      <c r="F3647" s="48"/>
      <c r="G3647" s="48"/>
      <c r="H3647" s="48"/>
      <c r="I3647" s="48"/>
      <c r="J3647" s="48"/>
      <c r="K3647" s="48"/>
      <c r="L3647" s="48"/>
      <c r="M3647" s="48"/>
      <c r="N3647" s="48"/>
      <c r="O3647" s="48"/>
      <c r="P3647" s="48"/>
      <c r="Q3647" s="48"/>
      <c r="R3647" s="48"/>
      <c r="S3647" s="48"/>
      <c r="T3647" s="48"/>
      <c r="U3647" s="48"/>
      <c r="V3647" s="48"/>
      <c r="W3647" s="48"/>
      <c r="X3647" s="48"/>
      <c r="Y3647" s="48"/>
      <c r="Z3647" s="48"/>
      <c r="AA3647" s="48"/>
      <c r="AB3647" s="48"/>
      <c r="AC3647" s="48"/>
    </row>
    <row r="3648" spans="1:29">
      <c r="A3648" s="48"/>
      <c r="B3648" s="48"/>
      <c r="C3648" s="48"/>
      <c r="D3648" s="48"/>
      <c r="E3648" s="48"/>
      <c r="F3648" s="48"/>
      <c r="G3648" s="48"/>
      <c r="H3648" s="48"/>
      <c r="I3648" s="48"/>
      <c r="J3648" s="48"/>
      <c r="K3648" s="48"/>
      <c r="L3648" s="48"/>
      <c r="M3648" s="48"/>
      <c r="N3648" s="48"/>
      <c r="O3648" s="48"/>
      <c r="P3648" s="48"/>
      <c r="Q3648" s="48"/>
      <c r="R3648" s="48"/>
      <c r="S3648" s="48"/>
      <c r="T3648" s="48"/>
      <c r="U3648" s="48"/>
      <c r="V3648" s="48"/>
      <c r="W3648" s="48"/>
      <c r="X3648" s="48"/>
      <c r="Y3648" s="48"/>
      <c r="Z3648" s="48"/>
      <c r="AA3648" s="48"/>
      <c r="AB3648" s="48"/>
      <c r="AC3648" s="48"/>
    </row>
    <row r="3649" spans="1:29">
      <c r="A3649" s="48"/>
      <c r="B3649" s="48"/>
      <c r="C3649" s="48"/>
      <c r="D3649" s="48"/>
      <c r="E3649" s="48"/>
      <c r="F3649" s="48"/>
      <c r="G3649" s="48"/>
      <c r="H3649" s="48"/>
      <c r="I3649" s="48"/>
      <c r="J3649" s="48"/>
      <c r="K3649" s="48"/>
      <c r="L3649" s="48"/>
      <c r="M3649" s="48"/>
      <c r="N3649" s="48"/>
      <c r="O3649" s="48"/>
      <c r="P3649" s="48"/>
      <c r="Q3649" s="48"/>
      <c r="R3649" s="48"/>
      <c r="S3649" s="48"/>
      <c r="T3649" s="48"/>
      <c r="U3649" s="48"/>
      <c r="V3649" s="48"/>
      <c r="W3649" s="48"/>
      <c r="X3649" s="48"/>
      <c r="Y3649" s="48"/>
      <c r="Z3649" s="48"/>
      <c r="AA3649" s="48"/>
      <c r="AB3649" s="48"/>
      <c r="AC3649" s="48"/>
    </row>
    <row r="3650" spans="1:29">
      <c r="A3650" s="48"/>
      <c r="B3650" s="48"/>
      <c r="C3650" s="48"/>
      <c r="D3650" s="48"/>
      <c r="E3650" s="48"/>
      <c r="F3650" s="48"/>
      <c r="G3650" s="48"/>
      <c r="H3650" s="48"/>
      <c r="I3650" s="48"/>
      <c r="J3650" s="48"/>
      <c r="K3650" s="48"/>
      <c r="L3650" s="48"/>
      <c r="M3650" s="48"/>
      <c r="N3650" s="48"/>
      <c r="O3650" s="48"/>
      <c r="P3650" s="48"/>
      <c r="Q3650" s="48"/>
      <c r="R3650" s="48"/>
      <c r="S3650" s="48"/>
      <c r="T3650" s="48"/>
      <c r="U3650" s="48"/>
      <c r="V3650" s="48"/>
      <c r="W3650" s="48"/>
      <c r="X3650" s="48"/>
      <c r="Y3650" s="48"/>
      <c r="Z3650" s="48"/>
      <c r="AA3650" s="48"/>
      <c r="AB3650" s="48"/>
      <c r="AC3650" s="48"/>
    </row>
    <row r="3651" spans="1:29">
      <c r="A3651" s="48"/>
      <c r="B3651" s="48"/>
      <c r="C3651" s="48"/>
      <c r="D3651" s="48"/>
      <c r="E3651" s="48"/>
      <c r="F3651" s="48"/>
      <c r="G3651" s="48"/>
      <c r="H3651" s="48"/>
      <c r="I3651" s="48"/>
      <c r="J3651" s="48"/>
      <c r="K3651" s="48"/>
      <c r="L3651" s="48"/>
      <c r="M3651" s="48"/>
      <c r="N3651" s="48"/>
      <c r="O3651" s="48"/>
      <c r="P3651" s="48"/>
      <c r="Q3651" s="48"/>
      <c r="R3651" s="48"/>
      <c r="S3651" s="48"/>
      <c r="T3651" s="48"/>
      <c r="U3651" s="48"/>
      <c r="V3651" s="48"/>
      <c r="W3651" s="48"/>
      <c r="X3651" s="48"/>
      <c r="Y3651" s="48"/>
      <c r="Z3651" s="48"/>
      <c r="AA3651" s="48"/>
      <c r="AB3651" s="48"/>
      <c r="AC3651" s="48"/>
    </row>
    <row r="3652" spans="1:29">
      <c r="A3652" s="48"/>
      <c r="B3652" s="48"/>
      <c r="C3652" s="48"/>
      <c r="D3652" s="48"/>
      <c r="E3652" s="48"/>
      <c r="F3652" s="48"/>
      <c r="G3652" s="48"/>
      <c r="H3652" s="48"/>
      <c r="I3652" s="48"/>
      <c r="J3652" s="48"/>
      <c r="K3652" s="48"/>
      <c r="L3652" s="48"/>
      <c r="M3652" s="48"/>
      <c r="N3652" s="48"/>
      <c r="O3652" s="48"/>
      <c r="P3652" s="48"/>
      <c r="Q3652" s="48"/>
      <c r="R3652" s="48"/>
      <c r="S3652" s="48"/>
      <c r="T3652" s="48"/>
      <c r="U3652" s="48"/>
      <c r="V3652" s="48"/>
      <c r="W3652" s="48"/>
      <c r="X3652" s="48"/>
      <c r="Y3652" s="48"/>
      <c r="Z3652" s="48"/>
      <c r="AA3652" s="48"/>
      <c r="AB3652" s="48"/>
      <c r="AC3652" s="48"/>
    </row>
    <row r="3653" spans="1:29">
      <c r="A3653" s="48"/>
      <c r="B3653" s="48"/>
      <c r="C3653" s="48"/>
      <c r="D3653" s="48"/>
      <c r="E3653" s="48"/>
      <c r="F3653" s="48"/>
      <c r="G3653" s="48"/>
      <c r="H3653" s="48"/>
      <c r="I3653" s="48"/>
      <c r="J3653" s="48"/>
      <c r="K3653" s="48"/>
      <c r="L3653" s="48"/>
      <c r="M3653" s="48"/>
      <c r="N3653" s="48"/>
      <c r="O3653" s="48"/>
      <c r="P3653" s="48"/>
      <c r="Q3653" s="48"/>
      <c r="R3653" s="48"/>
      <c r="S3653" s="48"/>
      <c r="T3653" s="48"/>
      <c r="U3653" s="48"/>
      <c r="V3653" s="48"/>
      <c r="W3653" s="48"/>
      <c r="X3653" s="48"/>
      <c r="Y3653" s="48"/>
      <c r="Z3653" s="48"/>
      <c r="AA3653" s="48"/>
      <c r="AB3653" s="48"/>
      <c r="AC3653" s="48"/>
    </row>
    <row r="3654" spans="1:29">
      <c r="A3654" s="48"/>
      <c r="B3654" s="48"/>
      <c r="C3654" s="48"/>
      <c r="D3654" s="48"/>
      <c r="E3654" s="48"/>
      <c r="F3654" s="48"/>
      <c r="G3654" s="48"/>
      <c r="H3654" s="48"/>
      <c r="I3654" s="48"/>
      <c r="J3654" s="48"/>
      <c r="K3654" s="48"/>
      <c r="L3654" s="48"/>
      <c r="M3654" s="48"/>
      <c r="N3654" s="48"/>
      <c r="O3654" s="48"/>
      <c r="P3654" s="48"/>
      <c r="Q3654" s="48"/>
      <c r="R3654" s="48"/>
      <c r="S3654" s="48"/>
      <c r="T3654" s="48"/>
      <c r="U3654" s="48"/>
      <c r="V3654" s="48"/>
      <c r="W3654" s="48"/>
      <c r="X3654" s="48"/>
      <c r="Y3654" s="48"/>
      <c r="Z3654" s="48"/>
      <c r="AA3654" s="48"/>
      <c r="AB3654" s="48"/>
      <c r="AC3654" s="48"/>
    </row>
    <row r="3655" spans="1:29">
      <c r="A3655" s="48"/>
      <c r="B3655" s="48"/>
      <c r="C3655" s="48"/>
      <c r="D3655" s="48"/>
      <c r="E3655" s="48"/>
      <c r="F3655" s="48"/>
      <c r="G3655" s="48"/>
      <c r="H3655" s="48"/>
      <c r="I3655" s="48"/>
      <c r="J3655" s="48"/>
      <c r="K3655" s="48"/>
      <c r="L3655" s="48"/>
      <c r="M3655" s="48"/>
      <c r="N3655" s="48"/>
      <c r="O3655" s="48"/>
      <c r="P3655" s="48"/>
      <c r="Q3655" s="48"/>
      <c r="R3655" s="48"/>
      <c r="S3655" s="48"/>
      <c r="T3655" s="48"/>
      <c r="U3655" s="48"/>
      <c r="V3655" s="48"/>
      <c r="W3655" s="48"/>
      <c r="X3655" s="48"/>
      <c r="Y3655" s="48"/>
      <c r="Z3655" s="48"/>
      <c r="AA3655" s="48"/>
      <c r="AB3655" s="48"/>
      <c r="AC3655" s="48"/>
    </row>
    <row r="3656" spans="1:29">
      <c r="A3656" s="48"/>
      <c r="B3656" s="48"/>
      <c r="C3656" s="48"/>
      <c r="D3656" s="48"/>
      <c r="E3656" s="48"/>
      <c r="F3656" s="48"/>
      <c r="G3656" s="48"/>
      <c r="H3656" s="48"/>
      <c r="I3656" s="48"/>
      <c r="J3656" s="48"/>
      <c r="K3656" s="48"/>
      <c r="L3656" s="48"/>
      <c r="M3656" s="48"/>
      <c r="N3656" s="48"/>
      <c r="O3656" s="48"/>
      <c r="P3656" s="48"/>
      <c r="Q3656" s="48"/>
      <c r="R3656" s="48"/>
      <c r="S3656" s="48"/>
      <c r="T3656" s="48"/>
      <c r="U3656" s="48"/>
      <c r="V3656" s="48"/>
      <c r="W3656" s="48"/>
      <c r="X3656" s="48"/>
      <c r="Y3656" s="48"/>
      <c r="Z3656" s="48"/>
      <c r="AA3656" s="48"/>
      <c r="AB3656" s="48"/>
      <c r="AC3656" s="48"/>
    </row>
    <row r="3657" spans="1:29">
      <c r="A3657" s="48"/>
      <c r="B3657" s="48"/>
      <c r="C3657" s="48"/>
      <c r="D3657" s="48"/>
      <c r="E3657" s="48"/>
      <c r="F3657" s="48"/>
      <c r="G3657" s="48"/>
      <c r="H3657" s="48"/>
      <c r="I3657" s="48"/>
      <c r="J3657" s="48"/>
      <c r="K3657" s="48"/>
      <c r="L3657" s="48"/>
      <c r="M3657" s="48"/>
      <c r="N3657" s="48"/>
      <c r="O3657" s="48"/>
      <c r="P3657" s="48"/>
      <c r="Q3657" s="48"/>
      <c r="R3657" s="48"/>
      <c r="S3657" s="48"/>
      <c r="T3657" s="48"/>
      <c r="U3657" s="48"/>
      <c r="V3657" s="48"/>
      <c r="W3657" s="48"/>
      <c r="X3657" s="48"/>
      <c r="Y3657" s="48"/>
      <c r="Z3657" s="48"/>
      <c r="AA3657" s="48"/>
      <c r="AB3657" s="48"/>
      <c r="AC3657" s="48"/>
    </row>
    <row r="3658" spans="1:29">
      <c r="A3658" s="48"/>
      <c r="B3658" s="48"/>
      <c r="C3658" s="48"/>
      <c r="D3658" s="48"/>
      <c r="E3658" s="48"/>
      <c r="F3658" s="48"/>
      <c r="G3658" s="48"/>
      <c r="H3658" s="48"/>
      <c r="I3658" s="48"/>
      <c r="J3658" s="48"/>
      <c r="K3658" s="48"/>
      <c r="L3658" s="48"/>
      <c r="M3658" s="48"/>
      <c r="N3658" s="48"/>
      <c r="O3658" s="48"/>
      <c r="P3658" s="48"/>
      <c r="Q3658" s="48"/>
      <c r="R3658" s="48"/>
      <c r="S3658" s="48"/>
      <c r="T3658" s="48"/>
      <c r="U3658" s="48"/>
      <c r="V3658" s="48"/>
      <c r="W3658" s="48"/>
      <c r="X3658" s="48"/>
      <c r="Y3658" s="48"/>
      <c r="Z3658" s="48"/>
      <c r="AA3658" s="48"/>
      <c r="AB3658" s="48"/>
      <c r="AC3658" s="48"/>
    </row>
    <row r="3659" spans="1:29">
      <c r="A3659" s="48"/>
      <c r="B3659" s="48"/>
      <c r="C3659" s="48"/>
      <c r="D3659" s="48"/>
      <c r="E3659" s="48"/>
      <c r="F3659" s="48"/>
      <c r="G3659" s="48"/>
      <c r="H3659" s="48"/>
      <c r="I3659" s="48"/>
      <c r="J3659" s="48"/>
      <c r="K3659" s="48"/>
      <c r="L3659" s="48"/>
      <c r="M3659" s="48"/>
      <c r="N3659" s="48"/>
      <c r="O3659" s="48"/>
      <c r="P3659" s="48"/>
      <c r="Q3659" s="48"/>
      <c r="R3659" s="48"/>
      <c r="S3659" s="48"/>
      <c r="T3659" s="48"/>
      <c r="U3659" s="48"/>
      <c r="V3659" s="48"/>
      <c r="W3659" s="48"/>
      <c r="X3659" s="48"/>
      <c r="Y3659" s="48"/>
      <c r="Z3659" s="48"/>
      <c r="AA3659" s="48"/>
      <c r="AB3659" s="48"/>
      <c r="AC3659" s="48"/>
    </row>
    <row r="3660" spans="1:29">
      <c r="A3660" s="48"/>
      <c r="B3660" s="48"/>
      <c r="C3660" s="48"/>
      <c r="D3660" s="48"/>
      <c r="E3660" s="48"/>
      <c r="F3660" s="48"/>
      <c r="G3660" s="48"/>
      <c r="H3660" s="48"/>
      <c r="I3660" s="48"/>
      <c r="J3660" s="48"/>
      <c r="K3660" s="48"/>
      <c r="L3660" s="48"/>
      <c r="M3660" s="48"/>
      <c r="N3660" s="48"/>
      <c r="O3660" s="48"/>
      <c r="P3660" s="48"/>
      <c r="Q3660" s="48"/>
      <c r="R3660" s="48"/>
      <c r="S3660" s="48"/>
      <c r="T3660" s="48"/>
      <c r="U3660" s="48"/>
      <c r="V3660" s="48"/>
      <c r="W3660" s="48"/>
      <c r="X3660" s="48"/>
      <c r="Y3660" s="48"/>
      <c r="Z3660" s="48"/>
      <c r="AA3660" s="48"/>
      <c r="AB3660" s="48"/>
      <c r="AC3660" s="48"/>
    </row>
    <row r="3661" spans="1:29">
      <c r="A3661" s="48"/>
      <c r="B3661" s="48"/>
      <c r="C3661" s="48"/>
      <c r="D3661" s="48"/>
      <c r="E3661" s="48"/>
      <c r="F3661" s="48"/>
      <c r="G3661" s="48"/>
      <c r="H3661" s="48"/>
      <c r="I3661" s="48"/>
      <c r="J3661" s="48"/>
      <c r="K3661" s="48"/>
      <c r="L3661" s="48"/>
      <c r="M3661" s="48"/>
      <c r="N3661" s="48"/>
      <c r="O3661" s="48"/>
      <c r="P3661" s="48"/>
      <c r="Q3661" s="48"/>
      <c r="R3661" s="48"/>
      <c r="S3661" s="48"/>
      <c r="T3661" s="48"/>
      <c r="U3661" s="48"/>
      <c r="V3661" s="48"/>
      <c r="W3661" s="48"/>
      <c r="X3661" s="48"/>
      <c r="Y3661" s="48"/>
      <c r="Z3661" s="48"/>
      <c r="AA3661" s="48"/>
      <c r="AB3661" s="48"/>
      <c r="AC3661" s="48"/>
    </row>
    <row r="3662" spans="1:29">
      <c r="A3662" s="48"/>
      <c r="B3662" s="48"/>
      <c r="C3662" s="48"/>
      <c r="D3662" s="48"/>
      <c r="E3662" s="48"/>
      <c r="F3662" s="48"/>
      <c r="G3662" s="48"/>
      <c r="H3662" s="48"/>
      <c r="I3662" s="48"/>
      <c r="J3662" s="48"/>
      <c r="K3662" s="48"/>
      <c r="L3662" s="48"/>
      <c r="M3662" s="48"/>
      <c r="N3662" s="48"/>
      <c r="O3662" s="48"/>
      <c r="P3662" s="48"/>
      <c r="Q3662" s="48"/>
      <c r="R3662" s="48"/>
      <c r="S3662" s="48"/>
      <c r="T3662" s="48"/>
      <c r="U3662" s="48"/>
      <c r="V3662" s="48"/>
      <c r="W3662" s="48"/>
      <c r="X3662" s="48"/>
      <c r="Y3662" s="48"/>
      <c r="Z3662" s="48"/>
      <c r="AA3662" s="48"/>
      <c r="AB3662" s="48"/>
      <c r="AC3662" s="48"/>
    </row>
    <row r="3663" spans="1:29">
      <c r="A3663" s="48"/>
      <c r="B3663" s="48"/>
      <c r="C3663" s="48"/>
      <c r="D3663" s="48"/>
      <c r="E3663" s="48"/>
      <c r="F3663" s="48"/>
      <c r="G3663" s="48"/>
      <c r="H3663" s="48"/>
      <c r="I3663" s="48"/>
      <c r="J3663" s="48"/>
      <c r="K3663" s="48"/>
      <c r="L3663" s="48"/>
      <c r="M3663" s="48"/>
      <c r="N3663" s="48"/>
      <c r="O3663" s="48"/>
      <c r="P3663" s="48"/>
      <c r="Q3663" s="48"/>
      <c r="R3663" s="48"/>
      <c r="S3663" s="48"/>
      <c r="T3663" s="48"/>
      <c r="U3663" s="48"/>
      <c r="V3663" s="48"/>
      <c r="W3663" s="48"/>
      <c r="X3663" s="48"/>
      <c r="Y3663" s="48"/>
      <c r="Z3663" s="48"/>
      <c r="AA3663" s="48"/>
      <c r="AB3663" s="48"/>
      <c r="AC3663" s="48"/>
    </row>
    <row r="3664" spans="1:29">
      <c r="A3664" s="48"/>
      <c r="B3664" s="48"/>
      <c r="C3664" s="48"/>
      <c r="D3664" s="48"/>
      <c r="E3664" s="48"/>
      <c r="F3664" s="48"/>
      <c r="G3664" s="48"/>
      <c r="H3664" s="48"/>
      <c r="I3664" s="48"/>
      <c r="J3664" s="48"/>
      <c r="K3664" s="48"/>
      <c r="L3664" s="48"/>
      <c r="M3664" s="48"/>
      <c r="N3664" s="48"/>
      <c r="O3664" s="48"/>
      <c r="P3664" s="48"/>
      <c r="Q3664" s="48"/>
      <c r="R3664" s="48"/>
      <c r="S3664" s="48"/>
      <c r="T3664" s="48"/>
      <c r="U3664" s="48"/>
      <c r="V3664" s="48"/>
      <c r="W3664" s="48"/>
      <c r="X3664" s="48"/>
      <c r="Y3664" s="48"/>
      <c r="Z3664" s="48"/>
      <c r="AA3664" s="48"/>
      <c r="AB3664" s="48"/>
      <c r="AC3664" s="48"/>
    </row>
    <row r="3665" spans="1:29">
      <c r="A3665" s="48"/>
      <c r="B3665" s="48"/>
      <c r="C3665" s="48"/>
      <c r="D3665" s="48"/>
      <c r="E3665" s="48"/>
      <c r="F3665" s="48"/>
      <c r="G3665" s="48"/>
      <c r="H3665" s="48"/>
      <c r="I3665" s="48"/>
      <c r="J3665" s="48"/>
      <c r="K3665" s="48"/>
      <c r="L3665" s="48"/>
      <c r="M3665" s="48"/>
      <c r="N3665" s="48"/>
      <c r="O3665" s="48"/>
      <c r="P3665" s="48"/>
      <c r="Q3665" s="48"/>
      <c r="R3665" s="48"/>
      <c r="S3665" s="48"/>
      <c r="T3665" s="48"/>
      <c r="U3665" s="48"/>
      <c r="V3665" s="48"/>
      <c r="W3665" s="48"/>
      <c r="X3665" s="48"/>
      <c r="Y3665" s="48"/>
      <c r="Z3665" s="48"/>
      <c r="AA3665" s="48"/>
      <c r="AB3665" s="48"/>
      <c r="AC3665" s="48"/>
    </row>
    <row r="3666" spans="1:29">
      <c r="A3666" s="48"/>
      <c r="B3666" s="48"/>
      <c r="C3666" s="48"/>
      <c r="D3666" s="48"/>
      <c r="E3666" s="48"/>
      <c r="F3666" s="48"/>
      <c r="G3666" s="48"/>
      <c r="H3666" s="48"/>
      <c r="I3666" s="48"/>
      <c r="J3666" s="48"/>
      <c r="K3666" s="48"/>
      <c r="L3666" s="48"/>
      <c r="M3666" s="48"/>
      <c r="N3666" s="48"/>
      <c r="O3666" s="48"/>
      <c r="P3666" s="48"/>
      <c r="Q3666" s="48"/>
      <c r="R3666" s="48"/>
      <c r="S3666" s="48"/>
      <c r="T3666" s="48"/>
      <c r="U3666" s="48"/>
      <c r="V3666" s="48"/>
      <c r="W3666" s="48"/>
      <c r="X3666" s="48"/>
      <c r="Y3666" s="48"/>
      <c r="Z3666" s="48"/>
      <c r="AA3666" s="48"/>
      <c r="AB3666" s="48"/>
      <c r="AC3666" s="48"/>
    </row>
    <row r="3667" spans="1:29">
      <c r="A3667" s="48"/>
      <c r="B3667" s="48"/>
      <c r="C3667" s="48"/>
      <c r="D3667" s="48"/>
      <c r="E3667" s="48"/>
      <c r="F3667" s="48"/>
      <c r="G3667" s="48"/>
      <c r="H3667" s="48"/>
      <c r="I3667" s="48"/>
      <c r="J3667" s="48"/>
      <c r="K3667" s="48"/>
      <c r="L3667" s="48"/>
      <c r="M3667" s="48"/>
      <c r="N3667" s="48"/>
      <c r="O3667" s="48"/>
      <c r="P3667" s="48"/>
      <c r="Q3667" s="48"/>
      <c r="R3667" s="48"/>
      <c r="S3667" s="48"/>
      <c r="T3667" s="48"/>
      <c r="U3667" s="48"/>
      <c r="V3667" s="48"/>
      <c r="W3667" s="48"/>
      <c r="X3667" s="48"/>
      <c r="Y3667" s="48"/>
      <c r="Z3667" s="48"/>
      <c r="AA3667" s="48"/>
      <c r="AB3667" s="48"/>
      <c r="AC3667" s="48"/>
    </row>
    <row r="3668" spans="1:29">
      <c r="A3668" s="48"/>
      <c r="B3668" s="48"/>
      <c r="C3668" s="48"/>
      <c r="D3668" s="48"/>
      <c r="E3668" s="48"/>
      <c r="F3668" s="48"/>
      <c r="G3668" s="48"/>
      <c r="H3668" s="48"/>
      <c r="I3668" s="48"/>
      <c r="J3668" s="48"/>
      <c r="K3668" s="48"/>
      <c r="L3668" s="48"/>
      <c r="M3668" s="48"/>
      <c r="N3668" s="48"/>
      <c r="O3668" s="48"/>
      <c r="P3668" s="48"/>
      <c r="Q3668" s="48"/>
      <c r="R3668" s="48"/>
      <c r="S3668" s="48"/>
      <c r="T3668" s="48"/>
      <c r="U3668" s="48"/>
      <c r="V3668" s="48"/>
      <c r="W3668" s="48"/>
      <c r="X3668" s="48"/>
      <c r="Y3668" s="48"/>
      <c r="Z3668" s="48"/>
      <c r="AA3668" s="48"/>
      <c r="AB3668" s="48"/>
      <c r="AC3668" s="48"/>
    </row>
    <row r="3669" spans="1:29">
      <c r="A3669" s="48"/>
      <c r="B3669" s="48"/>
      <c r="C3669" s="48"/>
      <c r="D3669" s="48"/>
      <c r="E3669" s="48"/>
      <c r="F3669" s="48"/>
      <c r="G3669" s="48"/>
      <c r="H3669" s="48"/>
      <c r="I3669" s="48"/>
      <c r="J3669" s="48"/>
      <c r="K3669" s="48"/>
      <c r="L3669" s="48"/>
      <c r="M3669" s="48"/>
      <c r="N3669" s="48"/>
      <c r="O3669" s="48"/>
      <c r="P3669" s="48"/>
      <c r="Q3669" s="48"/>
      <c r="R3669" s="48"/>
      <c r="S3669" s="48"/>
      <c r="T3669" s="48"/>
      <c r="U3669" s="48"/>
      <c r="V3669" s="48"/>
      <c r="W3669" s="48"/>
      <c r="X3669" s="48"/>
      <c r="Y3669" s="48"/>
      <c r="Z3669" s="48"/>
      <c r="AA3669" s="48"/>
      <c r="AB3669" s="48"/>
      <c r="AC3669" s="48"/>
    </row>
    <row r="3670" spans="1:29">
      <c r="A3670" s="48"/>
      <c r="B3670" s="48"/>
      <c r="C3670" s="48"/>
      <c r="D3670" s="48"/>
      <c r="E3670" s="48"/>
      <c r="F3670" s="48"/>
      <c r="G3670" s="48"/>
      <c r="H3670" s="48"/>
      <c r="I3670" s="48"/>
      <c r="J3670" s="48"/>
      <c r="K3670" s="48"/>
      <c r="L3670" s="48"/>
      <c r="M3670" s="48"/>
      <c r="N3670" s="48"/>
      <c r="O3670" s="48"/>
      <c r="P3670" s="48"/>
      <c r="Q3670" s="48"/>
      <c r="R3670" s="48"/>
      <c r="S3670" s="48"/>
      <c r="T3670" s="48"/>
      <c r="U3670" s="48"/>
      <c r="V3670" s="48"/>
      <c r="W3670" s="48"/>
      <c r="X3670" s="48"/>
      <c r="Y3670" s="48"/>
      <c r="Z3670" s="48"/>
      <c r="AA3670" s="48"/>
      <c r="AB3670" s="48"/>
      <c r="AC3670" s="48"/>
    </row>
    <row r="3671" spans="1:29">
      <c r="A3671" s="48"/>
      <c r="B3671" s="48"/>
      <c r="C3671" s="48"/>
      <c r="D3671" s="48"/>
      <c r="E3671" s="48"/>
      <c r="F3671" s="48"/>
      <c r="G3671" s="48"/>
      <c r="H3671" s="48"/>
      <c r="I3671" s="48"/>
      <c r="J3671" s="48"/>
      <c r="K3671" s="48"/>
      <c r="L3671" s="48"/>
      <c r="M3671" s="48"/>
      <c r="N3671" s="48"/>
      <c r="O3671" s="48"/>
      <c r="P3671" s="48"/>
      <c r="Q3671" s="48"/>
      <c r="R3671" s="48"/>
      <c r="S3671" s="48"/>
      <c r="T3671" s="48"/>
      <c r="U3671" s="48"/>
      <c r="V3671" s="48"/>
      <c r="W3671" s="48"/>
      <c r="X3671" s="48"/>
      <c r="Y3671" s="48"/>
      <c r="Z3671" s="48"/>
      <c r="AA3671" s="48"/>
      <c r="AB3671" s="48"/>
      <c r="AC3671" s="48"/>
    </row>
    <row r="3672" spans="1:29">
      <c r="A3672" s="48"/>
      <c r="B3672" s="48"/>
      <c r="C3672" s="48"/>
      <c r="D3672" s="48"/>
      <c r="E3672" s="48"/>
      <c r="F3672" s="48"/>
      <c r="G3672" s="48"/>
      <c r="H3672" s="48"/>
      <c r="I3672" s="48"/>
      <c r="J3672" s="48"/>
      <c r="K3672" s="48"/>
      <c r="L3672" s="48"/>
      <c r="M3672" s="48"/>
      <c r="N3672" s="48"/>
      <c r="O3672" s="48"/>
      <c r="P3672" s="48"/>
      <c r="Q3672" s="48"/>
      <c r="R3672" s="48"/>
      <c r="S3672" s="48"/>
      <c r="T3672" s="48"/>
      <c r="U3672" s="48"/>
      <c r="V3672" s="48"/>
      <c r="W3672" s="48"/>
      <c r="X3672" s="48"/>
      <c r="Y3672" s="48"/>
      <c r="Z3672" s="48"/>
      <c r="AA3672" s="48"/>
      <c r="AB3672" s="48"/>
      <c r="AC3672" s="48"/>
    </row>
    <row r="3673" spans="1:29">
      <c r="A3673" s="48"/>
      <c r="B3673" s="48"/>
      <c r="C3673" s="48"/>
      <c r="D3673" s="48"/>
      <c r="E3673" s="48"/>
      <c r="F3673" s="48"/>
      <c r="G3673" s="48"/>
      <c r="H3673" s="48"/>
      <c r="I3673" s="48"/>
      <c r="J3673" s="48"/>
      <c r="K3673" s="48"/>
      <c r="L3673" s="48"/>
      <c r="M3673" s="48"/>
      <c r="N3673" s="48"/>
      <c r="O3673" s="48"/>
      <c r="P3673" s="48"/>
      <c r="Q3673" s="48"/>
      <c r="R3673" s="48"/>
      <c r="S3673" s="48"/>
      <c r="T3673" s="48"/>
      <c r="U3673" s="48"/>
      <c r="V3673" s="48"/>
      <c r="W3673" s="48"/>
      <c r="X3673" s="48"/>
      <c r="Y3673" s="48"/>
      <c r="Z3673" s="48"/>
      <c r="AA3673" s="48"/>
      <c r="AB3673" s="48"/>
      <c r="AC3673" s="48"/>
    </row>
    <row r="3674" spans="1:29">
      <c r="A3674" s="48"/>
      <c r="B3674" s="48"/>
      <c r="C3674" s="48"/>
      <c r="D3674" s="48"/>
      <c r="E3674" s="48"/>
      <c r="F3674" s="48"/>
      <c r="G3674" s="48"/>
      <c r="H3674" s="48"/>
      <c r="I3674" s="48"/>
      <c r="J3674" s="48"/>
      <c r="K3674" s="48"/>
      <c r="L3674" s="48"/>
      <c r="M3674" s="48"/>
      <c r="N3674" s="48"/>
      <c r="O3674" s="48"/>
      <c r="P3674" s="48"/>
      <c r="Q3674" s="48"/>
      <c r="R3674" s="48"/>
      <c r="S3674" s="48"/>
      <c r="T3674" s="48"/>
      <c r="U3674" s="48"/>
      <c r="V3674" s="48"/>
      <c r="W3674" s="48"/>
      <c r="X3674" s="48"/>
      <c r="Y3674" s="48"/>
      <c r="Z3674" s="48"/>
      <c r="AA3674" s="48"/>
      <c r="AB3674" s="48"/>
      <c r="AC3674" s="48"/>
    </row>
    <row r="3675" spans="1:29">
      <c r="A3675" s="48"/>
      <c r="B3675" s="48"/>
      <c r="C3675" s="48"/>
      <c r="D3675" s="48"/>
      <c r="E3675" s="48"/>
      <c r="F3675" s="48"/>
      <c r="G3675" s="48"/>
      <c r="H3675" s="48"/>
      <c r="I3675" s="48"/>
      <c r="J3675" s="48"/>
      <c r="K3675" s="48"/>
      <c r="L3675" s="48"/>
      <c r="M3675" s="48"/>
      <c r="N3675" s="48"/>
      <c r="O3675" s="48"/>
      <c r="P3675" s="48"/>
      <c r="Q3675" s="48"/>
      <c r="R3675" s="48"/>
      <c r="S3675" s="48"/>
      <c r="T3675" s="48"/>
      <c r="U3675" s="48"/>
      <c r="V3675" s="48"/>
      <c r="W3675" s="48"/>
      <c r="X3675" s="48"/>
      <c r="Y3675" s="48"/>
      <c r="Z3675" s="48"/>
      <c r="AA3675" s="48"/>
      <c r="AB3675" s="48"/>
      <c r="AC3675" s="48"/>
    </row>
    <row r="3676" spans="1:29">
      <c r="A3676" s="48"/>
      <c r="B3676" s="48"/>
      <c r="C3676" s="48"/>
      <c r="D3676" s="48"/>
      <c r="E3676" s="48"/>
      <c r="F3676" s="48"/>
      <c r="G3676" s="48"/>
      <c r="H3676" s="48"/>
      <c r="I3676" s="48"/>
      <c r="J3676" s="48"/>
      <c r="K3676" s="48"/>
      <c r="L3676" s="48"/>
      <c r="M3676" s="48"/>
      <c r="N3676" s="48"/>
      <c r="O3676" s="48"/>
      <c r="P3676" s="48"/>
      <c r="Q3676" s="48"/>
      <c r="R3676" s="48"/>
      <c r="S3676" s="48"/>
      <c r="T3676" s="48"/>
      <c r="U3676" s="48"/>
      <c r="V3676" s="48"/>
      <c r="W3676" s="48"/>
      <c r="X3676" s="48"/>
      <c r="Y3676" s="48"/>
      <c r="Z3676" s="48"/>
      <c r="AA3676" s="48"/>
      <c r="AB3676" s="48"/>
      <c r="AC3676" s="48"/>
    </row>
    <row r="3677" spans="1:29">
      <c r="A3677" s="48"/>
      <c r="B3677" s="48"/>
      <c r="C3677" s="48"/>
      <c r="D3677" s="48"/>
      <c r="E3677" s="48"/>
      <c r="F3677" s="48"/>
      <c r="G3677" s="48"/>
      <c r="H3677" s="48"/>
      <c r="I3677" s="48"/>
      <c r="J3677" s="48"/>
      <c r="K3677" s="48"/>
      <c r="L3677" s="48"/>
      <c r="M3677" s="48"/>
      <c r="N3677" s="48"/>
      <c r="O3677" s="48"/>
      <c r="P3677" s="48"/>
      <c r="Q3677" s="48"/>
      <c r="R3677" s="48"/>
      <c r="S3677" s="48"/>
      <c r="T3677" s="48"/>
      <c r="U3677" s="48"/>
      <c r="V3677" s="48"/>
      <c r="W3677" s="48"/>
      <c r="X3677" s="48"/>
      <c r="Y3677" s="48"/>
      <c r="Z3677" s="48"/>
      <c r="AA3677" s="48"/>
      <c r="AB3677" s="48"/>
      <c r="AC3677" s="48"/>
    </row>
    <row r="3678" spans="1:29">
      <c r="A3678" s="48"/>
      <c r="B3678" s="48"/>
      <c r="C3678" s="48"/>
      <c r="D3678" s="48"/>
      <c r="E3678" s="48"/>
      <c r="F3678" s="48"/>
      <c r="G3678" s="48"/>
      <c r="H3678" s="48"/>
      <c r="I3678" s="48"/>
      <c r="J3678" s="48"/>
      <c r="K3678" s="48"/>
      <c r="L3678" s="48"/>
      <c r="M3678" s="48"/>
      <c r="N3678" s="48"/>
      <c r="O3678" s="48"/>
      <c r="P3678" s="48"/>
      <c r="Q3678" s="48"/>
      <c r="R3678" s="48"/>
      <c r="S3678" s="48"/>
      <c r="T3678" s="48"/>
      <c r="U3678" s="48"/>
      <c r="V3678" s="48"/>
      <c r="W3678" s="48"/>
      <c r="X3678" s="48"/>
      <c r="Y3678" s="48"/>
      <c r="Z3678" s="48"/>
      <c r="AA3678" s="48"/>
      <c r="AB3678" s="48"/>
      <c r="AC3678" s="48"/>
    </row>
    <row r="3679" spans="1:29">
      <c r="A3679" s="48"/>
      <c r="B3679" s="48"/>
      <c r="C3679" s="48"/>
      <c r="D3679" s="48"/>
      <c r="E3679" s="48"/>
      <c r="F3679" s="48"/>
      <c r="G3679" s="48"/>
      <c r="H3679" s="48"/>
      <c r="I3679" s="48"/>
      <c r="J3679" s="48"/>
      <c r="K3679" s="48"/>
      <c r="L3679" s="48"/>
      <c r="M3679" s="48"/>
      <c r="N3679" s="48"/>
      <c r="O3679" s="48"/>
      <c r="P3679" s="48"/>
      <c r="Q3679" s="48"/>
      <c r="R3679" s="48"/>
      <c r="S3679" s="48"/>
      <c r="T3679" s="48"/>
      <c r="U3679" s="48"/>
      <c r="V3679" s="48"/>
      <c r="W3679" s="48"/>
      <c r="X3679" s="48"/>
      <c r="Y3679" s="48"/>
      <c r="Z3679" s="48"/>
      <c r="AA3679" s="48"/>
      <c r="AB3679" s="48"/>
      <c r="AC3679" s="48"/>
    </row>
    <row r="3680" spans="1:29">
      <c r="A3680" s="48"/>
      <c r="B3680" s="48"/>
      <c r="C3680" s="48"/>
      <c r="D3680" s="48"/>
      <c r="E3680" s="48"/>
      <c r="F3680" s="48"/>
      <c r="G3680" s="48"/>
      <c r="H3680" s="48"/>
      <c r="I3680" s="48"/>
      <c r="J3680" s="48"/>
      <c r="K3680" s="48"/>
      <c r="L3680" s="48"/>
      <c r="M3680" s="48"/>
      <c r="N3680" s="48"/>
      <c r="O3680" s="48"/>
      <c r="P3680" s="48"/>
      <c r="Q3680" s="48"/>
      <c r="R3680" s="48"/>
      <c r="S3680" s="48"/>
      <c r="T3680" s="48"/>
      <c r="U3680" s="48"/>
      <c r="V3680" s="48"/>
      <c r="W3680" s="48"/>
      <c r="X3680" s="48"/>
      <c r="Y3680" s="48"/>
      <c r="Z3680" s="48"/>
      <c r="AA3680" s="48"/>
      <c r="AB3680" s="48"/>
      <c r="AC3680" s="48"/>
    </row>
    <row r="3681" spans="1:29">
      <c r="A3681" s="48"/>
      <c r="B3681" s="48"/>
      <c r="C3681" s="48"/>
      <c r="D3681" s="48"/>
      <c r="E3681" s="48"/>
      <c r="F3681" s="48"/>
      <c r="G3681" s="48"/>
      <c r="H3681" s="48"/>
      <c r="I3681" s="48"/>
      <c r="J3681" s="48"/>
      <c r="K3681" s="48"/>
      <c r="L3681" s="48"/>
      <c r="M3681" s="48"/>
      <c r="N3681" s="48"/>
      <c r="O3681" s="48"/>
      <c r="P3681" s="48"/>
      <c r="Q3681" s="48"/>
      <c r="R3681" s="48"/>
      <c r="S3681" s="48"/>
      <c r="T3681" s="48"/>
      <c r="U3681" s="48"/>
      <c r="V3681" s="48"/>
      <c r="W3681" s="48"/>
      <c r="X3681" s="48"/>
      <c r="Y3681" s="48"/>
      <c r="Z3681" s="48"/>
      <c r="AA3681" s="48"/>
      <c r="AB3681" s="48"/>
      <c r="AC3681" s="48"/>
    </row>
    <row r="3682" spans="1:29">
      <c r="A3682" s="48"/>
      <c r="B3682" s="48"/>
      <c r="C3682" s="48"/>
      <c r="D3682" s="48"/>
      <c r="E3682" s="48"/>
      <c r="F3682" s="48"/>
      <c r="G3682" s="48"/>
      <c r="H3682" s="48"/>
      <c r="I3682" s="48"/>
      <c r="J3682" s="48"/>
      <c r="K3682" s="48"/>
      <c r="L3682" s="48"/>
      <c r="M3682" s="48"/>
      <c r="N3682" s="48"/>
      <c r="O3682" s="48"/>
      <c r="P3682" s="48"/>
      <c r="Q3682" s="48"/>
      <c r="R3682" s="48"/>
      <c r="S3682" s="48"/>
      <c r="T3682" s="48"/>
      <c r="U3682" s="48"/>
      <c r="V3682" s="48"/>
      <c r="W3682" s="48"/>
      <c r="X3682" s="48"/>
      <c r="Y3682" s="48"/>
      <c r="Z3682" s="48"/>
      <c r="AA3682" s="48"/>
      <c r="AB3682" s="48"/>
      <c r="AC3682" s="48"/>
    </row>
    <row r="3683" spans="1:29">
      <c r="A3683" s="48"/>
      <c r="B3683" s="48"/>
      <c r="C3683" s="48"/>
      <c r="D3683" s="48"/>
      <c r="E3683" s="48"/>
      <c r="F3683" s="48"/>
      <c r="G3683" s="48"/>
      <c r="H3683" s="48"/>
      <c r="I3683" s="48"/>
      <c r="J3683" s="48"/>
      <c r="K3683" s="48"/>
      <c r="L3683" s="48"/>
      <c r="M3683" s="48"/>
      <c r="N3683" s="48"/>
      <c r="O3683" s="48"/>
      <c r="P3683" s="48"/>
      <c r="Q3683" s="48"/>
      <c r="R3683" s="48"/>
      <c r="S3683" s="48"/>
      <c r="T3683" s="48"/>
      <c r="U3683" s="48"/>
      <c r="V3683" s="48"/>
      <c r="W3683" s="48"/>
      <c r="X3683" s="48"/>
      <c r="Y3683" s="48"/>
      <c r="Z3683" s="48"/>
      <c r="AA3683" s="48"/>
      <c r="AB3683" s="48"/>
      <c r="AC3683" s="48"/>
    </row>
    <row r="3684" spans="1:29">
      <c r="A3684" s="48"/>
      <c r="B3684" s="48"/>
      <c r="C3684" s="48"/>
      <c r="D3684" s="48"/>
      <c r="E3684" s="48"/>
      <c r="F3684" s="48"/>
      <c r="G3684" s="48"/>
      <c r="H3684" s="48"/>
      <c r="I3684" s="48"/>
      <c r="J3684" s="48"/>
      <c r="K3684" s="48"/>
      <c r="L3684" s="48"/>
      <c r="M3684" s="48"/>
      <c r="N3684" s="48"/>
      <c r="O3684" s="48"/>
      <c r="P3684" s="48"/>
      <c r="Q3684" s="48"/>
      <c r="R3684" s="48"/>
      <c r="S3684" s="48"/>
      <c r="T3684" s="48"/>
      <c r="U3684" s="48"/>
      <c r="V3684" s="48"/>
      <c r="W3684" s="48"/>
      <c r="X3684" s="48"/>
      <c r="Y3684" s="48"/>
      <c r="Z3684" s="48"/>
      <c r="AA3684" s="48"/>
      <c r="AB3684" s="48"/>
      <c r="AC3684" s="48"/>
    </row>
    <row r="3685" spans="1:29">
      <c r="A3685" s="48"/>
      <c r="B3685" s="48"/>
      <c r="C3685" s="48"/>
      <c r="D3685" s="48"/>
      <c r="E3685" s="48"/>
      <c r="F3685" s="48"/>
      <c r="G3685" s="48"/>
      <c r="H3685" s="48"/>
      <c r="I3685" s="48"/>
      <c r="J3685" s="48"/>
      <c r="K3685" s="48"/>
      <c r="L3685" s="48"/>
      <c r="M3685" s="48"/>
      <c r="N3685" s="48"/>
      <c r="O3685" s="48"/>
      <c r="P3685" s="48"/>
      <c r="Q3685" s="48"/>
      <c r="R3685" s="48"/>
      <c r="S3685" s="48"/>
      <c r="T3685" s="48"/>
      <c r="U3685" s="48"/>
      <c r="V3685" s="48"/>
      <c r="W3685" s="48"/>
      <c r="X3685" s="48"/>
      <c r="Y3685" s="48"/>
      <c r="Z3685" s="48"/>
      <c r="AA3685" s="48"/>
      <c r="AB3685" s="48"/>
      <c r="AC3685" s="48"/>
    </row>
    <row r="3686" spans="1:29">
      <c r="A3686" s="48"/>
      <c r="B3686" s="48"/>
      <c r="C3686" s="48"/>
      <c r="D3686" s="48"/>
      <c r="E3686" s="48"/>
      <c r="F3686" s="48"/>
      <c r="G3686" s="48"/>
      <c r="H3686" s="48"/>
      <c r="I3686" s="48"/>
      <c r="J3686" s="48"/>
      <c r="K3686" s="48"/>
      <c r="L3686" s="48"/>
      <c r="M3686" s="48"/>
      <c r="N3686" s="48"/>
      <c r="O3686" s="48"/>
      <c r="P3686" s="48"/>
      <c r="Q3686" s="48"/>
      <c r="R3686" s="48"/>
      <c r="S3686" s="48"/>
      <c r="T3686" s="48"/>
      <c r="U3686" s="48"/>
      <c r="V3686" s="48"/>
      <c r="W3686" s="48"/>
      <c r="X3686" s="48"/>
      <c r="Y3686" s="48"/>
      <c r="Z3686" s="48"/>
      <c r="AA3686" s="48"/>
      <c r="AB3686" s="48"/>
      <c r="AC3686" s="48"/>
    </row>
    <row r="3687" spans="1:29">
      <c r="A3687" s="48"/>
      <c r="B3687" s="48"/>
      <c r="C3687" s="48"/>
      <c r="D3687" s="48"/>
      <c r="E3687" s="48"/>
      <c r="F3687" s="48"/>
      <c r="G3687" s="48"/>
      <c r="H3687" s="48"/>
      <c r="I3687" s="48"/>
      <c r="J3687" s="48"/>
      <c r="K3687" s="48"/>
      <c r="L3687" s="48"/>
      <c r="M3687" s="48"/>
      <c r="N3687" s="48"/>
      <c r="O3687" s="48"/>
      <c r="P3687" s="48"/>
      <c r="Q3687" s="48"/>
      <c r="R3687" s="48"/>
      <c r="S3687" s="48"/>
      <c r="T3687" s="48"/>
      <c r="U3687" s="48"/>
      <c r="V3687" s="48"/>
      <c r="W3687" s="48"/>
      <c r="X3687" s="48"/>
      <c r="Y3687" s="48"/>
      <c r="Z3687" s="48"/>
      <c r="AA3687" s="48"/>
      <c r="AB3687" s="48"/>
      <c r="AC3687" s="48"/>
    </row>
    <row r="3688" spans="1:29">
      <c r="A3688" s="48"/>
      <c r="B3688" s="48"/>
      <c r="C3688" s="48"/>
      <c r="D3688" s="48"/>
      <c r="E3688" s="48"/>
      <c r="F3688" s="48"/>
      <c r="G3688" s="48"/>
      <c r="H3688" s="48"/>
      <c r="I3688" s="48"/>
      <c r="J3688" s="48"/>
      <c r="K3688" s="48"/>
      <c r="L3688" s="48"/>
      <c r="M3688" s="48"/>
      <c r="N3688" s="48"/>
      <c r="O3688" s="48"/>
      <c r="P3688" s="48"/>
      <c r="Q3688" s="48"/>
      <c r="R3688" s="48"/>
      <c r="S3688" s="48"/>
      <c r="T3688" s="48"/>
      <c r="U3688" s="48"/>
      <c r="V3688" s="48"/>
      <c r="W3688" s="48"/>
      <c r="X3688" s="48"/>
      <c r="Y3688" s="48"/>
      <c r="Z3688" s="48"/>
      <c r="AA3688" s="48"/>
      <c r="AB3688" s="48"/>
      <c r="AC3688" s="48"/>
    </row>
    <row r="3689" spans="1:29">
      <c r="A3689" s="48"/>
      <c r="B3689" s="48"/>
      <c r="C3689" s="48"/>
      <c r="D3689" s="48"/>
      <c r="E3689" s="48"/>
      <c r="F3689" s="48"/>
      <c r="G3689" s="48"/>
      <c r="H3689" s="48"/>
      <c r="I3689" s="48"/>
      <c r="J3689" s="48"/>
      <c r="K3689" s="48"/>
      <c r="L3689" s="48"/>
      <c r="M3689" s="48"/>
      <c r="N3689" s="48"/>
      <c r="O3689" s="48"/>
      <c r="P3689" s="48"/>
      <c r="Q3689" s="48"/>
      <c r="R3689" s="48"/>
      <c r="S3689" s="48"/>
      <c r="T3689" s="48"/>
      <c r="U3689" s="48"/>
      <c r="V3689" s="48"/>
      <c r="W3689" s="48"/>
      <c r="X3689" s="48"/>
      <c r="Y3689" s="48"/>
      <c r="Z3689" s="48"/>
      <c r="AA3689" s="48"/>
      <c r="AB3689" s="48"/>
      <c r="AC3689" s="48"/>
    </row>
    <row r="3690" spans="1:29">
      <c r="A3690" s="48"/>
      <c r="B3690" s="48"/>
      <c r="C3690" s="48"/>
      <c r="D3690" s="48"/>
      <c r="E3690" s="48"/>
      <c r="F3690" s="48"/>
      <c r="G3690" s="48"/>
      <c r="H3690" s="48"/>
      <c r="I3690" s="48"/>
      <c r="J3690" s="48"/>
      <c r="K3690" s="48"/>
      <c r="L3690" s="48"/>
      <c r="M3690" s="48"/>
      <c r="N3690" s="48"/>
      <c r="O3690" s="48"/>
      <c r="P3690" s="48"/>
      <c r="Q3690" s="48"/>
      <c r="R3690" s="48"/>
      <c r="S3690" s="48"/>
      <c r="T3690" s="48"/>
      <c r="U3690" s="48"/>
      <c r="V3690" s="48"/>
      <c r="W3690" s="48"/>
      <c r="X3690" s="48"/>
      <c r="Y3690" s="48"/>
      <c r="Z3690" s="48"/>
      <c r="AA3690" s="48"/>
      <c r="AB3690" s="48"/>
      <c r="AC3690" s="48"/>
    </row>
    <row r="3691" spans="1:29">
      <c r="A3691" s="48"/>
      <c r="B3691" s="48"/>
      <c r="C3691" s="48"/>
      <c r="D3691" s="48"/>
      <c r="E3691" s="48"/>
      <c r="F3691" s="48"/>
      <c r="G3691" s="48"/>
      <c r="H3691" s="48"/>
      <c r="I3691" s="48"/>
      <c r="J3691" s="48"/>
      <c r="K3691" s="48"/>
      <c r="L3691" s="48"/>
      <c r="M3691" s="48"/>
      <c r="N3691" s="48"/>
      <c r="O3691" s="48"/>
      <c r="P3691" s="48"/>
      <c r="Q3691" s="48"/>
      <c r="R3691" s="48"/>
      <c r="S3691" s="48"/>
      <c r="T3691" s="48"/>
      <c r="U3691" s="48"/>
      <c r="V3691" s="48"/>
      <c r="W3691" s="48"/>
      <c r="X3691" s="48"/>
      <c r="Y3691" s="48"/>
      <c r="Z3691" s="48"/>
      <c r="AA3691" s="48"/>
      <c r="AB3691" s="48"/>
      <c r="AC3691" s="48"/>
    </row>
    <row r="3692" spans="1:29">
      <c r="A3692" s="48"/>
      <c r="B3692" s="48"/>
      <c r="C3692" s="48"/>
      <c r="D3692" s="48"/>
      <c r="E3692" s="48"/>
      <c r="F3692" s="48"/>
      <c r="G3692" s="48"/>
      <c r="H3692" s="48"/>
      <c r="I3692" s="48"/>
      <c r="J3692" s="48"/>
      <c r="K3692" s="48"/>
      <c r="L3692" s="48"/>
      <c r="M3692" s="48"/>
      <c r="N3692" s="48"/>
      <c r="O3692" s="48"/>
      <c r="P3692" s="48"/>
      <c r="Q3692" s="48"/>
      <c r="R3692" s="48"/>
      <c r="S3692" s="48"/>
      <c r="T3692" s="48"/>
      <c r="U3692" s="48"/>
      <c r="V3692" s="48"/>
      <c r="W3692" s="48"/>
      <c r="X3692" s="48"/>
      <c r="Y3692" s="48"/>
      <c r="Z3692" s="48"/>
      <c r="AA3692" s="48"/>
      <c r="AB3692" s="48"/>
      <c r="AC3692" s="48"/>
    </row>
    <row r="3693" spans="1:29">
      <c r="A3693" s="48"/>
      <c r="B3693" s="48"/>
      <c r="C3693" s="48"/>
      <c r="D3693" s="48"/>
      <c r="E3693" s="48"/>
      <c r="F3693" s="48"/>
      <c r="G3693" s="48"/>
      <c r="H3693" s="48"/>
      <c r="I3693" s="48"/>
      <c r="J3693" s="48"/>
      <c r="K3693" s="48"/>
      <c r="L3693" s="48"/>
      <c r="M3693" s="48"/>
      <c r="N3693" s="48"/>
      <c r="O3693" s="48"/>
      <c r="P3693" s="48"/>
      <c r="Q3693" s="48"/>
      <c r="R3693" s="48"/>
      <c r="S3693" s="48"/>
      <c r="T3693" s="48"/>
      <c r="U3693" s="48"/>
      <c r="V3693" s="48"/>
      <c r="W3693" s="48"/>
      <c r="X3693" s="48"/>
      <c r="Y3693" s="48"/>
      <c r="Z3693" s="48"/>
      <c r="AA3693" s="48"/>
      <c r="AB3693" s="48"/>
      <c r="AC3693" s="48"/>
    </row>
    <row r="3694" spans="1:29">
      <c r="A3694" s="48"/>
      <c r="B3694" s="48"/>
      <c r="C3694" s="48"/>
      <c r="D3694" s="48"/>
      <c r="E3694" s="48"/>
      <c r="F3694" s="48"/>
      <c r="G3694" s="48"/>
      <c r="H3694" s="48"/>
      <c r="I3694" s="48"/>
      <c r="J3694" s="48"/>
      <c r="K3694" s="48"/>
      <c r="L3694" s="48"/>
      <c r="M3694" s="48"/>
      <c r="N3694" s="48"/>
      <c r="O3694" s="48"/>
      <c r="P3694" s="48"/>
      <c r="Q3694" s="48"/>
      <c r="R3694" s="48"/>
      <c r="S3694" s="48"/>
      <c r="T3694" s="48"/>
      <c r="U3694" s="48"/>
      <c r="V3694" s="48"/>
      <c r="W3694" s="48"/>
      <c r="X3694" s="48"/>
      <c r="Y3694" s="48"/>
      <c r="Z3694" s="48"/>
      <c r="AA3694" s="48"/>
      <c r="AB3694" s="48"/>
      <c r="AC3694" s="48"/>
    </row>
    <row r="3695" spans="1:29">
      <c r="A3695" s="48"/>
      <c r="B3695" s="48"/>
      <c r="C3695" s="48"/>
      <c r="D3695" s="48"/>
      <c r="E3695" s="48"/>
      <c r="F3695" s="48"/>
      <c r="G3695" s="48"/>
      <c r="H3695" s="48"/>
      <c r="I3695" s="48"/>
      <c r="J3695" s="48"/>
      <c r="K3695" s="48"/>
      <c r="L3695" s="48"/>
      <c r="M3695" s="48"/>
      <c r="N3695" s="48"/>
      <c r="O3695" s="48"/>
      <c r="P3695" s="48"/>
      <c r="Q3695" s="48"/>
      <c r="R3695" s="48"/>
      <c r="S3695" s="48"/>
      <c r="T3695" s="48"/>
      <c r="U3695" s="48"/>
      <c r="V3695" s="48"/>
      <c r="W3695" s="48"/>
      <c r="X3695" s="48"/>
      <c r="Y3695" s="48"/>
      <c r="Z3695" s="48"/>
      <c r="AA3695" s="48"/>
      <c r="AB3695" s="48"/>
      <c r="AC3695" s="48"/>
    </row>
    <row r="3696" spans="1:29">
      <c r="A3696" s="48"/>
      <c r="B3696" s="48"/>
      <c r="C3696" s="48"/>
      <c r="D3696" s="48"/>
      <c r="E3696" s="48"/>
      <c r="F3696" s="48"/>
      <c r="G3696" s="48"/>
      <c r="H3696" s="48"/>
      <c r="I3696" s="48"/>
      <c r="J3696" s="48"/>
      <c r="K3696" s="48"/>
      <c r="L3696" s="48"/>
      <c r="M3696" s="48"/>
      <c r="N3696" s="48"/>
      <c r="O3696" s="48"/>
      <c r="P3696" s="48"/>
      <c r="Q3696" s="48"/>
      <c r="R3696" s="48"/>
      <c r="S3696" s="48"/>
      <c r="T3696" s="48"/>
      <c r="U3696" s="48"/>
      <c r="V3696" s="48"/>
      <c r="W3696" s="48"/>
      <c r="X3696" s="48"/>
      <c r="Y3696" s="48"/>
      <c r="Z3696" s="48"/>
      <c r="AA3696" s="48"/>
      <c r="AB3696" s="48"/>
      <c r="AC3696" s="48"/>
    </row>
    <row r="3697" spans="1:29">
      <c r="A3697" s="48"/>
      <c r="B3697" s="48"/>
      <c r="C3697" s="48"/>
      <c r="D3697" s="48"/>
      <c r="E3697" s="48"/>
      <c r="F3697" s="48"/>
      <c r="G3697" s="48"/>
      <c r="H3697" s="48"/>
      <c r="I3697" s="48"/>
      <c r="J3697" s="48"/>
      <c r="K3697" s="48"/>
      <c r="L3697" s="48"/>
      <c r="M3697" s="48"/>
      <c r="N3697" s="48"/>
      <c r="O3697" s="48"/>
      <c r="P3697" s="48"/>
      <c r="Q3697" s="48"/>
      <c r="R3697" s="48"/>
      <c r="S3697" s="48"/>
      <c r="T3697" s="48"/>
      <c r="U3697" s="48"/>
      <c r="V3697" s="48"/>
      <c r="W3697" s="48"/>
      <c r="X3697" s="48"/>
      <c r="Y3697" s="48"/>
      <c r="Z3697" s="48"/>
      <c r="AA3697" s="48"/>
      <c r="AB3697" s="48"/>
      <c r="AC3697" s="48"/>
    </row>
    <row r="3698" spans="1:29">
      <c r="A3698" s="48"/>
      <c r="B3698" s="48"/>
      <c r="C3698" s="48"/>
      <c r="D3698" s="48"/>
      <c r="E3698" s="48"/>
      <c r="F3698" s="48"/>
      <c r="G3698" s="48"/>
      <c r="H3698" s="48"/>
      <c r="I3698" s="48"/>
      <c r="J3698" s="48"/>
      <c r="K3698" s="48"/>
      <c r="L3698" s="48"/>
      <c r="M3698" s="48"/>
      <c r="N3698" s="48"/>
      <c r="O3698" s="48"/>
      <c r="P3698" s="48"/>
      <c r="Q3698" s="48"/>
      <c r="R3698" s="48"/>
      <c r="S3698" s="48"/>
      <c r="T3698" s="48"/>
      <c r="U3698" s="48"/>
      <c r="V3698" s="48"/>
      <c r="W3698" s="48"/>
      <c r="X3698" s="48"/>
      <c r="Y3698" s="48"/>
      <c r="Z3698" s="48"/>
      <c r="AA3698" s="48"/>
      <c r="AB3698" s="48"/>
      <c r="AC3698" s="48"/>
    </row>
    <row r="3699" spans="1:29">
      <c r="A3699" s="48"/>
      <c r="B3699" s="48"/>
      <c r="C3699" s="48"/>
      <c r="D3699" s="48"/>
      <c r="E3699" s="48"/>
      <c r="F3699" s="48"/>
      <c r="G3699" s="48"/>
      <c r="H3699" s="48"/>
      <c r="I3699" s="48"/>
      <c r="J3699" s="48"/>
      <c r="K3699" s="48"/>
      <c r="L3699" s="48"/>
      <c r="M3699" s="48"/>
      <c r="N3699" s="48"/>
      <c r="O3699" s="48"/>
      <c r="P3699" s="48"/>
      <c r="Q3699" s="48"/>
      <c r="R3699" s="48"/>
      <c r="S3699" s="48"/>
      <c r="T3699" s="48"/>
      <c r="U3699" s="48"/>
      <c r="V3699" s="48"/>
      <c r="W3699" s="48"/>
      <c r="X3699" s="48"/>
      <c r="Y3699" s="48"/>
      <c r="Z3699" s="48"/>
      <c r="AA3699" s="48"/>
      <c r="AB3699" s="48"/>
      <c r="AC3699" s="48"/>
    </row>
    <row r="3700" spans="1:29">
      <c r="A3700" s="48"/>
      <c r="B3700" s="48"/>
      <c r="C3700" s="48"/>
      <c r="D3700" s="48"/>
      <c r="E3700" s="48"/>
      <c r="F3700" s="48"/>
      <c r="G3700" s="48"/>
      <c r="H3700" s="48"/>
      <c r="I3700" s="48"/>
      <c r="J3700" s="48"/>
      <c r="K3700" s="48"/>
      <c r="L3700" s="48"/>
      <c r="M3700" s="48"/>
      <c r="N3700" s="48"/>
      <c r="O3700" s="48"/>
      <c r="P3700" s="48"/>
      <c r="Q3700" s="48"/>
      <c r="R3700" s="48"/>
      <c r="S3700" s="48"/>
      <c r="T3700" s="48"/>
      <c r="U3700" s="48"/>
      <c r="V3700" s="48"/>
      <c r="W3700" s="48"/>
      <c r="X3700" s="48"/>
      <c r="Y3700" s="48"/>
      <c r="Z3700" s="48"/>
      <c r="AA3700" s="48"/>
      <c r="AB3700" s="48"/>
      <c r="AC3700" s="48"/>
    </row>
    <row r="3701" spans="1:29">
      <c r="A3701" s="48"/>
      <c r="B3701" s="48"/>
      <c r="C3701" s="48"/>
      <c r="D3701" s="48"/>
      <c r="E3701" s="48"/>
      <c r="F3701" s="48"/>
      <c r="G3701" s="48"/>
      <c r="H3701" s="48"/>
      <c r="I3701" s="48"/>
      <c r="J3701" s="48"/>
      <c r="K3701" s="48"/>
      <c r="L3701" s="48"/>
      <c r="M3701" s="48"/>
      <c r="N3701" s="48"/>
      <c r="O3701" s="48"/>
      <c r="P3701" s="48"/>
      <c r="Q3701" s="48"/>
      <c r="R3701" s="48"/>
      <c r="S3701" s="48"/>
      <c r="T3701" s="48"/>
      <c r="U3701" s="48"/>
      <c r="V3701" s="48"/>
      <c r="W3701" s="48"/>
      <c r="X3701" s="48"/>
      <c r="Y3701" s="48"/>
      <c r="Z3701" s="48"/>
      <c r="AA3701" s="48"/>
      <c r="AB3701" s="48"/>
      <c r="AC3701" s="48"/>
    </row>
    <row r="3702" spans="1:29">
      <c r="A3702" s="48"/>
      <c r="B3702" s="48"/>
      <c r="C3702" s="48"/>
      <c r="D3702" s="48"/>
      <c r="E3702" s="48"/>
      <c r="F3702" s="48"/>
      <c r="G3702" s="48"/>
      <c r="H3702" s="48"/>
      <c r="I3702" s="48"/>
      <c r="J3702" s="48"/>
      <c r="K3702" s="48"/>
      <c r="L3702" s="48"/>
      <c r="M3702" s="48"/>
      <c r="N3702" s="48"/>
      <c r="O3702" s="48"/>
      <c r="P3702" s="48"/>
      <c r="Q3702" s="48"/>
      <c r="R3702" s="48"/>
      <c r="S3702" s="48"/>
      <c r="T3702" s="48"/>
      <c r="U3702" s="48"/>
      <c r="V3702" s="48"/>
      <c r="W3702" s="48"/>
      <c r="X3702" s="48"/>
      <c r="Y3702" s="48"/>
      <c r="Z3702" s="48"/>
      <c r="AA3702" s="48"/>
      <c r="AB3702" s="48"/>
      <c r="AC3702" s="48"/>
    </row>
    <row r="3703" spans="1:29">
      <c r="A3703" s="48"/>
      <c r="B3703" s="48"/>
      <c r="C3703" s="48"/>
      <c r="D3703" s="48"/>
      <c r="E3703" s="48"/>
      <c r="F3703" s="48"/>
      <c r="G3703" s="48"/>
      <c r="H3703" s="48"/>
      <c r="I3703" s="48"/>
      <c r="J3703" s="48"/>
      <c r="K3703" s="48"/>
      <c r="L3703" s="48"/>
      <c r="M3703" s="48"/>
      <c r="N3703" s="48"/>
      <c r="O3703" s="48"/>
      <c r="P3703" s="48"/>
      <c r="Q3703" s="48"/>
      <c r="R3703" s="48"/>
      <c r="S3703" s="48"/>
      <c r="T3703" s="48"/>
      <c r="U3703" s="48"/>
      <c r="V3703" s="48"/>
      <c r="W3703" s="48"/>
      <c r="X3703" s="48"/>
      <c r="Y3703" s="48"/>
      <c r="Z3703" s="48"/>
      <c r="AA3703" s="48"/>
      <c r="AB3703" s="48"/>
      <c r="AC3703" s="48"/>
    </row>
    <row r="3704" spans="1:29">
      <c r="A3704" s="48"/>
      <c r="B3704" s="48"/>
      <c r="C3704" s="48"/>
      <c r="D3704" s="48"/>
      <c r="E3704" s="48"/>
      <c r="F3704" s="48"/>
      <c r="G3704" s="48"/>
      <c r="H3704" s="48"/>
      <c r="I3704" s="48"/>
      <c r="J3704" s="48"/>
      <c r="K3704" s="48"/>
      <c r="L3704" s="48"/>
      <c r="M3704" s="48"/>
      <c r="N3704" s="48"/>
      <c r="O3704" s="48"/>
      <c r="P3704" s="48"/>
      <c r="Q3704" s="48"/>
      <c r="R3704" s="48"/>
      <c r="S3704" s="48"/>
      <c r="T3704" s="48"/>
      <c r="U3704" s="48"/>
      <c r="V3704" s="48"/>
      <c r="W3704" s="48"/>
      <c r="X3704" s="48"/>
      <c r="Y3704" s="48"/>
      <c r="Z3704" s="48"/>
      <c r="AA3704" s="48"/>
      <c r="AB3704" s="48"/>
      <c r="AC3704" s="48"/>
    </row>
    <row r="3705" spans="1:29">
      <c r="A3705" s="48"/>
      <c r="B3705" s="48"/>
      <c r="C3705" s="48"/>
      <c r="D3705" s="48"/>
      <c r="E3705" s="48"/>
      <c r="F3705" s="48"/>
      <c r="G3705" s="48"/>
      <c r="H3705" s="48"/>
      <c r="I3705" s="48"/>
      <c r="J3705" s="48"/>
      <c r="K3705" s="48"/>
      <c r="L3705" s="48"/>
      <c r="M3705" s="48"/>
      <c r="N3705" s="48"/>
      <c r="O3705" s="48"/>
      <c r="P3705" s="48"/>
      <c r="Q3705" s="48"/>
      <c r="R3705" s="48"/>
      <c r="S3705" s="48"/>
      <c r="T3705" s="48"/>
      <c r="U3705" s="48"/>
      <c r="V3705" s="48"/>
      <c r="W3705" s="48"/>
      <c r="X3705" s="48"/>
      <c r="Y3705" s="48"/>
      <c r="Z3705" s="48"/>
      <c r="AA3705" s="48"/>
      <c r="AB3705" s="48"/>
      <c r="AC3705" s="48"/>
    </row>
    <row r="3706" spans="1:29">
      <c r="A3706" s="48"/>
      <c r="B3706" s="48"/>
      <c r="C3706" s="48"/>
      <c r="D3706" s="48"/>
      <c r="E3706" s="48"/>
      <c r="F3706" s="48"/>
      <c r="G3706" s="48"/>
      <c r="H3706" s="48"/>
      <c r="I3706" s="48"/>
      <c r="J3706" s="48"/>
      <c r="K3706" s="48"/>
      <c r="L3706" s="48"/>
      <c r="M3706" s="48"/>
      <c r="N3706" s="48"/>
      <c r="O3706" s="48"/>
      <c r="P3706" s="48"/>
      <c r="Q3706" s="48"/>
      <c r="R3706" s="48"/>
      <c r="S3706" s="48"/>
      <c r="T3706" s="48"/>
      <c r="U3706" s="48"/>
      <c r="V3706" s="48"/>
      <c r="W3706" s="48"/>
      <c r="X3706" s="48"/>
      <c r="Y3706" s="48"/>
      <c r="Z3706" s="48"/>
      <c r="AA3706" s="48"/>
      <c r="AB3706" s="48"/>
      <c r="AC3706" s="48"/>
    </row>
    <row r="3707" spans="1:29">
      <c r="A3707" s="48"/>
      <c r="B3707" s="48"/>
      <c r="C3707" s="48"/>
      <c r="D3707" s="48"/>
      <c r="E3707" s="48"/>
      <c r="F3707" s="48"/>
      <c r="G3707" s="48"/>
      <c r="H3707" s="48"/>
      <c r="I3707" s="48"/>
      <c r="J3707" s="48"/>
      <c r="K3707" s="48"/>
      <c r="L3707" s="48"/>
      <c r="M3707" s="48"/>
      <c r="N3707" s="48"/>
      <c r="O3707" s="48"/>
      <c r="P3707" s="48"/>
      <c r="Q3707" s="48"/>
      <c r="R3707" s="48"/>
      <c r="S3707" s="48"/>
      <c r="T3707" s="48"/>
      <c r="U3707" s="48"/>
      <c r="V3707" s="48"/>
      <c r="W3707" s="48"/>
      <c r="X3707" s="48"/>
      <c r="Y3707" s="48"/>
      <c r="Z3707" s="48"/>
      <c r="AA3707" s="48"/>
      <c r="AB3707" s="48"/>
      <c r="AC3707" s="48"/>
    </row>
    <row r="3708" spans="1:29">
      <c r="A3708" s="48"/>
      <c r="B3708" s="48"/>
      <c r="C3708" s="48"/>
      <c r="D3708" s="48"/>
      <c r="E3708" s="48"/>
      <c r="F3708" s="48"/>
      <c r="G3708" s="48"/>
      <c r="H3708" s="48"/>
      <c r="I3708" s="48"/>
      <c r="J3708" s="48"/>
      <c r="K3708" s="48"/>
      <c r="L3708" s="48"/>
      <c r="M3708" s="48"/>
      <c r="N3708" s="48"/>
      <c r="O3708" s="48"/>
      <c r="P3708" s="48"/>
      <c r="Q3708" s="48"/>
      <c r="R3708" s="48"/>
      <c r="S3708" s="48"/>
      <c r="T3708" s="48"/>
      <c r="U3708" s="48"/>
      <c r="V3708" s="48"/>
      <c r="W3708" s="48"/>
      <c r="X3708" s="48"/>
      <c r="Y3708" s="48"/>
      <c r="Z3708" s="48"/>
      <c r="AA3708" s="48"/>
      <c r="AB3708" s="48"/>
      <c r="AC3708" s="48"/>
    </row>
    <row r="3709" spans="1:29">
      <c r="A3709" s="48"/>
      <c r="B3709" s="48"/>
      <c r="C3709" s="48"/>
      <c r="D3709" s="48"/>
      <c r="E3709" s="48"/>
      <c r="F3709" s="48"/>
      <c r="G3709" s="48"/>
      <c r="H3709" s="48"/>
      <c r="I3709" s="48"/>
      <c r="J3709" s="48"/>
      <c r="K3709" s="48"/>
      <c r="L3709" s="48"/>
      <c r="M3709" s="48"/>
      <c r="N3709" s="48"/>
      <c r="O3709" s="48"/>
      <c r="P3709" s="48"/>
      <c r="Q3709" s="48"/>
      <c r="R3709" s="48"/>
      <c r="S3709" s="48"/>
      <c r="T3709" s="48"/>
      <c r="U3709" s="48"/>
      <c r="V3709" s="48"/>
      <c r="W3709" s="48"/>
      <c r="X3709" s="48"/>
      <c r="Y3709" s="48"/>
      <c r="Z3709" s="48"/>
      <c r="AA3709" s="48"/>
      <c r="AB3709" s="48"/>
      <c r="AC3709" s="48"/>
    </row>
    <row r="3710" spans="1:29">
      <c r="A3710" s="48"/>
      <c r="B3710" s="48"/>
      <c r="C3710" s="48"/>
      <c r="D3710" s="48"/>
      <c r="E3710" s="48"/>
      <c r="F3710" s="48"/>
      <c r="G3710" s="48"/>
      <c r="H3710" s="48"/>
      <c r="I3710" s="48"/>
      <c r="J3710" s="48"/>
      <c r="K3710" s="48"/>
      <c r="L3710" s="48"/>
      <c r="M3710" s="48"/>
      <c r="N3710" s="48"/>
      <c r="O3710" s="48"/>
      <c r="P3710" s="48"/>
      <c r="Q3710" s="48"/>
      <c r="R3710" s="48"/>
      <c r="S3710" s="48"/>
      <c r="T3710" s="48"/>
      <c r="U3710" s="48"/>
      <c r="V3710" s="48"/>
      <c r="W3710" s="48"/>
      <c r="X3710" s="48"/>
      <c r="Y3710" s="48"/>
      <c r="Z3710" s="48"/>
      <c r="AA3710" s="48"/>
      <c r="AB3710" s="48"/>
      <c r="AC3710" s="48"/>
    </row>
    <row r="3711" spans="1:29">
      <c r="A3711" s="48"/>
      <c r="B3711" s="48"/>
      <c r="C3711" s="48"/>
      <c r="D3711" s="48"/>
      <c r="E3711" s="48"/>
      <c r="F3711" s="48"/>
      <c r="G3711" s="48"/>
      <c r="H3711" s="48"/>
      <c r="I3711" s="48"/>
      <c r="J3711" s="48"/>
      <c r="K3711" s="48"/>
      <c r="L3711" s="48"/>
      <c r="M3711" s="48"/>
      <c r="N3711" s="48"/>
      <c r="O3711" s="48"/>
      <c r="P3711" s="48"/>
      <c r="Q3711" s="48"/>
      <c r="R3711" s="48"/>
      <c r="S3711" s="48"/>
      <c r="T3711" s="48"/>
      <c r="U3711" s="48"/>
      <c r="V3711" s="48"/>
      <c r="W3711" s="48"/>
      <c r="X3711" s="48"/>
      <c r="Y3711" s="48"/>
      <c r="Z3711" s="48"/>
      <c r="AA3711" s="48"/>
      <c r="AB3711" s="48"/>
      <c r="AC3711" s="48"/>
    </row>
    <row r="3712" spans="1:29">
      <c r="A3712" s="48"/>
      <c r="B3712" s="48"/>
      <c r="C3712" s="48"/>
      <c r="D3712" s="48"/>
      <c r="E3712" s="48"/>
      <c r="F3712" s="48"/>
      <c r="G3712" s="48"/>
      <c r="H3712" s="48"/>
      <c r="I3712" s="48"/>
      <c r="J3712" s="48"/>
      <c r="K3712" s="48"/>
      <c r="L3712" s="48"/>
      <c r="M3712" s="48"/>
      <c r="N3712" s="48"/>
      <c r="O3712" s="48"/>
      <c r="P3712" s="48"/>
      <c r="Q3712" s="48"/>
      <c r="R3712" s="48"/>
      <c r="S3712" s="48"/>
      <c r="T3712" s="48"/>
      <c r="U3712" s="48"/>
      <c r="V3712" s="48"/>
      <c r="W3712" s="48"/>
      <c r="X3712" s="48"/>
      <c r="Y3712" s="48"/>
      <c r="Z3712" s="48"/>
      <c r="AA3712" s="48"/>
      <c r="AB3712" s="48"/>
      <c r="AC3712" s="48"/>
    </row>
    <row r="3713" spans="1:29">
      <c r="A3713" s="48"/>
      <c r="B3713" s="48"/>
      <c r="C3713" s="48"/>
      <c r="D3713" s="48"/>
      <c r="E3713" s="48"/>
      <c r="F3713" s="48"/>
      <c r="G3713" s="48"/>
      <c r="H3713" s="48"/>
      <c r="I3713" s="48"/>
      <c r="J3713" s="48"/>
      <c r="K3713" s="48"/>
      <c r="L3713" s="48"/>
      <c r="M3713" s="48"/>
      <c r="N3713" s="48"/>
      <c r="O3713" s="48"/>
      <c r="P3713" s="48"/>
      <c r="Q3713" s="48"/>
      <c r="R3713" s="48"/>
      <c r="S3713" s="48"/>
      <c r="T3713" s="48"/>
      <c r="U3713" s="48"/>
      <c r="V3713" s="48"/>
      <c r="W3713" s="48"/>
      <c r="X3713" s="48"/>
      <c r="Y3713" s="48"/>
      <c r="Z3713" s="48"/>
      <c r="AA3713" s="48"/>
      <c r="AB3713" s="48"/>
      <c r="AC3713" s="48"/>
    </row>
    <row r="3714" spans="1:29">
      <c r="A3714" s="48"/>
      <c r="B3714" s="48"/>
      <c r="C3714" s="48"/>
      <c r="D3714" s="48"/>
      <c r="E3714" s="48"/>
      <c r="F3714" s="48"/>
      <c r="G3714" s="48"/>
      <c r="H3714" s="48"/>
      <c r="I3714" s="48"/>
      <c r="J3714" s="48"/>
      <c r="K3714" s="48"/>
      <c r="L3714" s="48"/>
      <c r="M3714" s="48"/>
      <c r="N3714" s="48"/>
      <c r="O3714" s="48"/>
      <c r="P3714" s="48"/>
      <c r="Q3714" s="48"/>
      <c r="R3714" s="48"/>
      <c r="S3714" s="48"/>
      <c r="T3714" s="48"/>
      <c r="U3714" s="48"/>
      <c r="V3714" s="48"/>
      <c r="W3714" s="48"/>
      <c r="X3714" s="48"/>
      <c r="Y3714" s="48"/>
      <c r="Z3714" s="48"/>
      <c r="AA3714" s="48"/>
      <c r="AB3714" s="48"/>
      <c r="AC3714" s="48"/>
    </row>
    <row r="3715" spans="1:29">
      <c r="A3715" s="48"/>
      <c r="B3715" s="48"/>
      <c r="C3715" s="48"/>
      <c r="D3715" s="48"/>
      <c r="E3715" s="48"/>
      <c r="F3715" s="48"/>
      <c r="G3715" s="48"/>
      <c r="H3715" s="48"/>
      <c r="I3715" s="48"/>
      <c r="J3715" s="48"/>
      <c r="K3715" s="48"/>
      <c r="L3715" s="48"/>
      <c r="M3715" s="48"/>
      <c r="N3715" s="48"/>
      <c r="O3715" s="48"/>
      <c r="P3715" s="48"/>
      <c r="Q3715" s="48"/>
      <c r="R3715" s="48"/>
      <c r="S3715" s="48"/>
      <c r="T3715" s="48"/>
      <c r="U3715" s="48"/>
      <c r="V3715" s="48"/>
      <c r="W3715" s="48"/>
      <c r="X3715" s="48"/>
      <c r="Y3715" s="48"/>
      <c r="Z3715" s="48"/>
      <c r="AA3715" s="48"/>
      <c r="AB3715" s="48"/>
      <c r="AC3715" s="48"/>
    </row>
    <row r="3716" spans="1:29">
      <c r="A3716" s="48"/>
      <c r="B3716" s="48"/>
      <c r="C3716" s="48"/>
      <c r="D3716" s="48"/>
      <c r="E3716" s="48"/>
      <c r="F3716" s="48"/>
      <c r="G3716" s="48"/>
      <c r="H3716" s="48"/>
      <c r="I3716" s="48"/>
      <c r="J3716" s="48"/>
      <c r="K3716" s="48"/>
      <c r="L3716" s="48"/>
      <c r="M3716" s="48"/>
      <c r="N3716" s="48"/>
      <c r="O3716" s="48"/>
      <c r="P3716" s="48"/>
      <c r="Q3716" s="48"/>
      <c r="R3716" s="48"/>
      <c r="S3716" s="48"/>
      <c r="T3716" s="48"/>
      <c r="U3716" s="48"/>
      <c r="V3716" s="48"/>
      <c r="W3716" s="48"/>
      <c r="X3716" s="48"/>
      <c r="Y3716" s="48"/>
      <c r="Z3716" s="48"/>
      <c r="AA3716" s="48"/>
      <c r="AB3716" s="48"/>
      <c r="AC3716" s="48"/>
    </row>
    <row r="3717" spans="1:29">
      <c r="A3717" s="48"/>
      <c r="B3717" s="48"/>
      <c r="C3717" s="48"/>
      <c r="D3717" s="48"/>
      <c r="E3717" s="48"/>
      <c r="F3717" s="48"/>
      <c r="G3717" s="48"/>
      <c r="H3717" s="48"/>
      <c r="I3717" s="48"/>
      <c r="J3717" s="48"/>
      <c r="K3717" s="48"/>
      <c r="L3717" s="48"/>
      <c r="M3717" s="48"/>
      <c r="N3717" s="48"/>
      <c r="O3717" s="48"/>
      <c r="P3717" s="48"/>
      <c r="Q3717" s="48"/>
      <c r="R3717" s="48"/>
      <c r="S3717" s="48"/>
      <c r="T3717" s="48"/>
      <c r="U3717" s="48"/>
      <c r="V3717" s="48"/>
      <c r="W3717" s="48"/>
      <c r="X3717" s="48"/>
      <c r="Y3717" s="48"/>
      <c r="Z3717" s="48"/>
      <c r="AA3717" s="48"/>
      <c r="AB3717" s="48"/>
      <c r="AC3717" s="48"/>
    </row>
    <row r="3718" spans="1:29">
      <c r="A3718" s="48"/>
      <c r="B3718" s="48"/>
      <c r="C3718" s="48"/>
      <c r="D3718" s="48"/>
      <c r="E3718" s="48"/>
      <c r="F3718" s="48"/>
      <c r="G3718" s="48"/>
      <c r="H3718" s="48"/>
      <c r="I3718" s="48"/>
      <c r="J3718" s="48"/>
      <c r="K3718" s="48"/>
      <c r="L3718" s="48"/>
      <c r="M3718" s="48"/>
      <c r="N3718" s="48"/>
      <c r="O3718" s="48"/>
      <c r="P3718" s="48"/>
      <c r="Q3718" s="48"/>
      <c r="R3718" s="48"/>
      <c r="S3718" s="48"/>
      <c r="T3718" s="48"/>
      <c r="U3718" s="48"/>
      <c r="V3718" s="48"/>
      <c r="W3718" s="48"/>
      <c r="X3718" s="48"/>
      <c r="Y3718" s="48"/>
      <c r="Z3718" s="48"/>
      <c r="AA3718" s="48"/>
      <c r="AB3718" s="48"/>
      <c r="AC3718" s="48"/>
    </row>
    <row r="3719" spans="1:29">
      <c r="A3719" s="48"/>
      <c r="B3719" s="48"/>
      <c r="C3719" s="48"/>
      <c r="D3719" s="48"/>
      <c r="E3719" s="48"/>
      <c r="F3719" s="48"/>
      <c r="G3719" s="48"/>
      <c r="H3719" s="48"/>
      <c r="I3719" s="48"/>
      <c r="J3719" s="48"/>
      <c r="K3719" s="48"/>
      <c r="L3719" s="48"/>
      <c r="M3719" s="48"/>
      <c r="N3719" s="48"/>
      <c r="O3719" s="48"/>
      <c r="P3719" s="48"/>
      <c r="Q3719" s="48"/>
      <c r="R3719" s="48"/>
      <c r="S3719" s="48"/>
      <c r="T3719" s="48"/>
      <c r="U3719" s="48"/>
      <c r="V3719" s="48"/>
      <c r="W3719" s="48"/>
      <c r="X3719" s="48"/>
      <c r="Y3719" s="48"/>
      <c r="Z3719" s="48"/>
      <c r="AA3719" s="48"/>
      <c r="AB3719" s="48"/>
      <c r="AC3719" s="48"/>
    </row>
    <row r="3720" spans="1:29">
      <c r="A3720" s="48"/>
      <c r="B3720" s="48"/>
      <c r="C3720" s="48"/>
      <c r="D3720" s="48"/>
      <c r="E3720" s="48"/>
      <c r="F3720" s="48"/>
      <c r="G3720" s="48"/>
      <c r="H3720" s="48"/>
      <c r="I3720" s="48"/>
      <c r="J3720" s="48"/>
      <c r="K3720" s="48"/>
      <c r="L3720" s="48"/>
      <c r="M3720" s="48"/>
      <c r="N3720" s="48"/>
      <c r="O3720" s="48"/>
      <c r="P3720" s="48"/>
      <c r="Q3720" s="48"/>
      <c r="R3720" s="48"/>
      <c r="S3720" s="48"/>
      <c r="T3720" s="48"/>
      <c r="U3720" s="48"/>
      <c r="V3720" s="48"/>
      <c r="W3720" s="48"/>
      <c r="X3720" s="48"/>
      <c r="Y3720" s="48"/>
      <c r="Z3720" s="48"/>
      <c r="AA3720" s="48"/>
      <c r="AB3720" s="48"/>
      <c r="AC3720" s="48"/>
    </row>
    <row r="3721" spans="1:29">
      <c r="A3721" s="48"/>
      <c r="B3721" s="48"/>
      <c r="C3721" s="48"/>
      <c r="D3721" s="48"/>
      <c r="E3721" s="48"/>
      <c r="F3721" s="48"/>
      <c r="G3721" s="48"/>
      <c r="H3721" s="48"/>
      <c r="I3721" s="48"/>
      <c r="J3721" s="48"/>
      <c r="K3721" s="48"/>
      <c r="L3721" s="48"/>
      <c r="M3721" s="48"/>
      <c r="N3721" s="48"/>
      <c r="O3721" s="48"/>
      <c r="P3721" s="48"/>
      <c r="Q3721" s="48"/>
      <c r="R3721" s="48"/>
      <c r="S3721" s="48"/>
      <c r="T3721" s="48"/>
      <c r="U3721" s="48"/>
      <c r="V3721" s="48"/>
      <c r="W3721" s="48"/>
      <c r="X3721" s="48"/>
      <c r="Y3721" s="48"/>
      <c r="Z3721" s="48"/>
      <c r="AA3721" s="48"/>
      <c r="AB3721" s="48"/>
      <c r="AC3721" s="48"/>
    </row>
    <row r="3722" spans="1:29">
      <c r="A3722" s="48"/>
      <c r="B3722" s="48"/>
      <c r="C3722" s="48"/>
      <c r="D3722" s="48"/>
      <c r="E3722" s="48"/>
      <c r="F3722" s="48"/>
      <c r="G3722" s="48"/>
      <c r="H3722" s="48"/>
      <c r="I3722" s="48"/>
      <c r="J3722" s="48"/>
      <c r="K3722" s="48"/>
      <c r="L3722" s="48"/>
      <c r="M3722" s="48"/>
      <c r="N3722" s="48"/>
      <c r="O3722" s="48"/>
      <c r="P3722" s="48"/>
      <c r="Q3722" s="48"/>
      <c r="R3722" s="48"/>
      <c r="S3722" s="48"/>
      <c r="T3722" s="48"/>
      <c r="U3722" s="48"/>
      <c r="V3722" s="48"/>
      <c r="W3722" s="48"/>
      <c r="X3722" s="48"/>
      <c r="Y3722" s="48"/>
      <c r="Z3722" s="48"/>
      <c r="AA3722" s="48"/>
      <c r="AB3722" s="48"/>
      <c r="AC3722" s="48"/>
    </row>
    <row r="3723" spans="1:29">
      <c r="A3723" s="48"/>
      <c r="B3723" s="48"/>
      <c r="C3723" s="48"/>
      <c r="D3723" s="48"/>
      <c r="E3723" s="48"/>
      <c r="F3723" s="48"/>
      <c r="G3723" s="48"/>
      <c r="H3723" s="48"/>
      <c r="I3723" s="48"/>
      <c r="J3723" s="48"/>
      <c r="K3723" s="48"/>
      <c r="L3723" s="48"/>
      <c r="M3723" s="48"/>
      <c r="N3723" s="48"/>
      <c r="O3723" s="48"/>
      <c r="P3723" s="48"/>
      <c r="Q3723" s="48"/>
      <c r="R3723" s="48"/>
      <c r="S3723" s="48"/>
      <c r="T3723" s="48"/>
      <c r="U3723" s="48"/>
      <c r="V3723" s="48"/>
      <c r="W3723" s="48"/>
      <c r="X3723" s="48"/>
      <c r="Y3723" s="48"/>
      <c r="Z3723" s="48"/>
      <c r="AA3723" s="48"/>
      <c r="AB3723" s="48"/>
      <c r="AC3723" s="48"/>
    </row>
    <row r="3724" spans="1:29">
      <c r="A3724" s="48"/>
      <c r="B3724" s="48"/>
      <c r="C3724" s="48"/>
      <c r="D3724" s="48"/>
      <c r="E3724" s="48"/>
      <c r="F3724" s="48"/>
      <c r="G3724" s="48"/>
      <c r="H3724" s="48"/>
      <c r="I3724" s="48"/>
      <c r="J3724" s="48"/>
      <c r="K3724" s="48"/>
      <c r="L3724" s="48"/>
      <c r="M3724" s="48"/>
      <c r="N3724" s="48"/>
      <c r="O3724" s="48"/>
      <c r="P3724" s="48"/>
      <c r="Q3724" s="48"/>
      <c r="R3724" s="48"/>
      <c r="S3724" s="48"/>
      <c r="T3724" s="48"/>
      <c r="U3724" s="48"/>
      <c r="V3724" s="48"/>
      <c r="W3724" s="48"/>
      <c r="X3724" s="48"/>
      <c r="Y3724" s="48"/>
      <c r="Z3724" s="48"/>
      <c r="AA3724" s="48"/>
      <c r="AB3724" s="48"/>
      <c r="AC3724" s="48"/>
    </row>
    <row r="3725" spans="1:29">
      <c r="A3725" s="48"/>
      <c r="B3725" s="48"/>
      <c r="C3725" s="48"/>
      <c r="D3725" s="48"/>
      <c r="E3725" s="48"/>
      <c r="F3725" s="48"/>
      <c r="G3725" s="48"/>
      <c r="H3725" s="48"/>
      <c r="I3725" s="48"/>
      <c r="J3725" s="48"/>
      <c r="K3725" s="48"/>
      <c r="L3725" s="48"/>
      <c r="M3725" s="48"/>
      <c r="N3725" s="48"/>
      <c r="O3725" s="48"/>
      <c r="P3725" s="48"/>
      <c r="Q3725" s="48"/>
      <c r="R3725" s="48"/>
      <c r="S3725" s="48"/>
      <c r="T3725" s="48"/>
      <c r="U3725" s="48"/>
      <c r="V3725" s="48"/>
      <c r="W3725" s="48"/>
      <c r="X3725" s="48"/>
      <c r="Y3725" s="48"/>
      <c r="Z3725" s="48"/>
      <c r="AA3725" s="48"/>
      <c r="AB3725" s="48"/>
      <c r="AC3725" s="48"/>
    </row>
    <row r="3726" spans="1:29">
      <c r="A3726" s="48"/>
      <c r="B3726" s="48"/>
      <c r="C3726" s="48"/>
      <c r="D3726" s="48"/>
      <c r="E3726" s="48"/>
      <c r="F3726" s="48"/>
      <c r="G3726" s="48"/>
      <c r="H3726" s="48"/>
      <c r="I3726" s="48"/>
      <c r="J3726" s="48"/>
      <c r="K3726" s="48"/>
      <c r="L3726" s="48"/>
      <c r="M3726" s="48"/>
      <c r="N3726" s="48"/>
      <c r="O3726" s="48"/>
      <c r="P3726" s="48"/>
      <c r="Q3726" s="48"/>
      <c r="R3726" s="48"/>
      <c r="S3726" s="48"/>
      <c r="T3726" s="48"/>
      <c r="U3726" s="48"/>
      <c r="V3726" s="48"/>
      <c r="W3726" s="48"/>
      <c r="X3726" s="48"/>
      <c r="Y3726" s="48"/>
      <c r="Z3726" s="48"/>
      <c r="AA3726" s="48"/>
      <c r="AB3726" s="48"/>
      <c r="AC3726" s="48"/>
    </row>
    <row r="3727" spans="1:29">
      <c r="A3727" s="48"/>
      <c r="B3727" s="48"/>
      <c r="C3727" s="48"/>
      <c r="D3727" s="48"/>
      <c r="E3727" s="48"/>
      <c r="F3727" s="48"/>
      <c r="G3727" s="48"/>
      <c r="H3727" s="48"/>
      <c r="I3727" s="48"/>
      <c r="J3727" s="48"/>
      <c r="K3727" s="48"/>
      <c r="L3727" s="48"/>
      <c r="M3727" s="48"/>
      <c r="N3727" s="48"/>
      <c r="O3727" s="48"/>
      <c r="P3727" s="48"/>
      <c r="Q3727" s="48"/>
      <c r="R3727" s="48"/>
      <c r="S3727" s="48"/>
      <c r="T3727" s="48"/>
      <c r="U3727" s="48"/>
      <c r="V3727" s="48"/>
      <c r="W3727" s="48"/>
      <c r="X3727" s="48"/>
      <c r="Y3727" s="48"/>
      <c r="Z3727" s="48"/>
      <c r="AA3727" s="48"/>
      <c r="AB3727" s="48"/>
      <c r="AC3727" s="48"/>
    </row>
    <row r="3728" spans="1:29">
      <c r="A3728" s="48"/>
      <c r="B3728" s="48"/>
      <c r="C3728" s="48"/>
      <c r="D3728" s="48"/>
      <c r="E3728" s="48"/>
      <c r="F3728" s="48"/>
      <c r="G3728" s="48"/>
      <c r="H3728" s="48"/>
      <c r="I3728" s="48"/>
      <c r="J3728" s="48"/>
      <c r="K3728" s="48"/>
      <c r="L3728" s="48"/>
      <c r="M3728" s="48"/>
      <c r="N3728" s="48"/>
      <c r="O3728" s="48"/>
      <c r="P3728" s="48"/>
      <c r="Q3728" s="48"/>
      <c r="R3728" s="48"/>
      <c r="S3728" s="48"/>
      <c r="T3728" s="48"/>
      <c r="U3728" s="48"/>
      <c r="V3728" s="48"/>
      <c r="W3728" s="48"/>
      <c r="X3728" s="48"/>
      <c r="Y3728" s="48"/>
      <c r="Z3728" s="48"/>
      <c r="AA3728" s="48"/>
      <c r="AB3728" s="48"/>
      <c r="AC3728" s="48"/>
    </row>
    <row r="3729" spans="1:29">
      <c r="A3729" s="48"/>
      <c r="B3729" s="48"/>
      <c r="C3729" s="48"/>
      <c r="D3729" s="48"/>
      <c r="E3729" s="48"/>
      <c r="F3729" s="48"/>
      <c r="G3729" s="48"/>
      <c r="H3729" s="48"/>
      <c r="I3729" s="48"/>
      <c r="J3729" s="48"/>
      <c r="K3729" s="48"/>
      <c r="L3729" s="48"/>
      <c r="M3729" s="48"/>
      <c r="N3729" s="48"/>
      <c r="O3729" s="48"/>
      <c r="P3729" s="48"/>
      <c r="Q3729" s="48"/>
      <c r="R3729" s="48"/>
      <c r="S3729" s="48"/>
      <c r="T3729" s="48"/>
      <c r="U3729" s="48"/>
      <c r="V3729" s="48"/>
      <c r="W3729" s="48"/>
      <c r="X3729" s="48"/>
      <c r="Y3729" s="48"/>
      <c r="Z3729" s="48"/>
      <c r="AA3729" s="48"/>
      <c r="AB3729" s="48"/>
      <c r="AC3729" s="48"/>
    </row>
    <row r="3730" spans="1:29">
      <c r="A3730" s="48"/>
      <c r="B3730" s="48"/>
      <c r="C3730" s="48"/>
      <c r="D3730" s="48"/>
      <c r="E3730" s="48"/>
      <c r="F3730" s="48"/>
      <c r="G3730" s="48"/>
      <c r="H3730" s="48"/>
      <c r="I3730" s="48"/>
      <c r="J3730" s="48"/>
      <c r="K3730" s="48"/>
      <c r="L3730" s="48"/>
      <c r="M3730" s="48"/>
      <c r="N3730" s="48"/>
      <c r="O3730" s="48"/>
      <c r="P3730" s="48"/>
      <c r="Q3730" s="48"/>
      <c r="R3730" s="48"/>
      <c r="S3730" s="48"/>
      <c r="T3730" s="48"/>
      <c r="U3730" s="48"/>
      <c r="V3730" s="48"/>
      <c r="W3730" s="48"/>
      <c r="X3730" s="48"/>
      <c r="Y3730" s="48"/>
      <c r="Z3730" s="48"/>
      <c r="AA3730" s="48"/>
      <c r="AB3730" s="48"/>
      <c r="AC3730" s="48"/>
    </row>
    <row r="3731" spans="1:29">
      <c r="A3731" s="48"/>
      <c r="B3731" s="48"/>
      <c r="C3731" s="48"/>
      <c r="D3731" s="48"/>
      <c r="E3731" s="48"/>
      <c r="F3731" s="48"/>
      <c r="G3731" s="48"/>
      <c r="H3731" s="48"/>
      <c r="I3731" s="48"/>
      <c r="J3731" s="48"/>
      <c r="K3731" s="48"/>
      <c r="L3731" s="48"/>
      <c r="M3731" s="48"/>
      <c r="N3731" s="48"/>
      <c r="O3731" s="48"/>
      <c r="P3731" s="48"/>
      <c r="Q3731" s="48"/>
      <c r="R3731" s="48"/>
      <c r="S3731" s="48"/>
      <c r="T3731" s="48"/>
      <c r="U3731" s="48"/>
      <c r="V3731" s="48"/>
      <c r="W3731" s="48"/>
      <c r="X3731" s="48"/>
      <c r="Y3731" s="48"/>
      <c r="Z3731" s="48"/>
      <c r="AA3731" s="48"/>
      <c r="AB3731" s="48"/>
      <c r="AC3731" s="48"/>
    </row>
    <row r="3732" spans="1:29">
      <c r="A3732" s="48"/>
      <c r="B3732" s="48"/>
      <c r="C3732" s="48"/>
      <c r="D3732" s="48"/>
      <c r="E3732" s="48"/>
      <c r="F3732" s="48"/>
      <c r="G3732" s="48"/>
      <c r="H3732" s="48"/>
      <c r="I3732" s="48"/>
      <c r="J3732" s="48"/>
      <c r="K3732" s="48"/>
      <c r="L3732" s="48"/>
      <c r="M3732" s="48"/>
      <c r="N3732" s="48"/>
      <c r="O3732" s="48"/>
      <c r="P3732" s="48"/>
      <c r="Q3732" s="48"/>
      <c r="R3732" s="48"/>
      <c r="S3732" s="48"/>
      <c r="T3732" s="48"/>
      <c r="U3732" s="48"/>
      <c r="V3732" s="48"/>
      <c r="W3732" s="48"/>
      <c r="X3732" s="48"/>
      <c r="Y3732" s="48"/>
      <c r="Z3732" s="48"/>
      <c r="AA3732" s="48"/>
      <c r="AB3732" s="48"/>
      <c r="AC3732" s="48"/>
    </row>
    <row r="3733" spans="1:29">
      <c r="A3733" s="48"/>
      <c r="B3733" s="48"/>
      <c r="C3733" s="48"/>
      <c r="D3733" s="48"/>
      <c r="E3733" s="48"/>
      <c r="F3733" s="48"/>
      <c r="G3733" s="48"/>
      <c r="H3733" s="48"/>
      <c r="I3733" s="48"/>
      <c r="J3733" s="48"/>
      <c r="K3733" s="48"/>
      <c r="L3733" s="48"/>
      <c r="M3733" s="48"/>
      <c r="N3733" s="48"/>
      <c r="O3733" s="48"/>
      <c r="P3733" s="48"/>
      <c r="Q3733" s="48"/>
      <c r="R3733" s="48"/>
      <c r="S3733" s="48"/>
      <c r="T3733" s="48"/>
      <c r="U3733" s="48"/>
      <c r="V3733" s="48"/>
      <c r="W3733" s="48"/>
      <c r="X3733" s="48"/>
      <c r="Y3733" s="48"/>
      <c r="Z3733" s="48"/>
      <c r="AA3733" s="48"/>
      <c r="AB3733" s="48"/>
      <c r="AC3733" s="48"/>
    </row>
    <row r="3734" spans="1:29">
      <c r="A3734" s="48"/>
      <c r="B3734" s="48"/>
      <c r="C3734" s="48"/>
      <c r="D3734" s="48"/>
      <c r="E3734" s="48"/>
      <c r="F3734" s="48"/>
      <c r="G3734" s="48"/>
      <c r="H3734" s="48"/>
      <c r="I3734" s="48"/>
      <c r="J3734" s="48"/>
      <c r="K3734" s="48"/>
      <c r="L3734" s="48"/>
      <c r="M3734" s="48"/>
      <c r="N3734" s="48"/>
      <c r="O3734" s="48"/>
      <c r="P3734" s="48"/>
      <c r="Q3734" s="48"/>
      <c r="R3734" s="48"/>
      <c r="S3734" s="48"/>
      <c r="T3734" s="48"/>
      <c r="U3734" s="48"/>
      <c r="V3734" s="48"/>
      <c r="W3734" s="48"/>
      <c r="X3734" s="48"/>
      <c r="Y3734" s="48"/>
      <c r="Z3734" s="48"/>
      <c r="AA3734" s="48"/>
      <c r="AB3734" s="48"/>
      <c r="AC3734" s="48"/>
    </row>
    <row r="3735" spans="1:29">
      <c r="A3735" s="48"/>
      <c r="B3735" s="48"/>
      <c r="C3735" s="48"/>
      <c r="D3735" s="48"/>
      <c r="E3735" s="48"/>
      <c r="F3735" s="48"/>
      <c r="G3735" s="48"/>
      <c r="H3735" s="48"/>
      <c r="I3735" s="48"/>
      <c r="J3735" s="48"/>
      <c r="K3735" s="48"/>
      <c r="L3735" s="48"/>
      <c r="M3735" s="48"/>
      <c r="N3735" s="48"/>
      <c r="O3735" s="48"/>
      <c r="P3735" s="48"/>
      <c r="Q3735" s="48"/>
      <c r="R3735" s="48"/>
      <c r="S3735" s="48"/>
      <c r="T3735" s="48"/>
      <c r="U3735" s="48"/>
      <c r="V3735" s="48"/>
      <c r="W3735" s="48"/>
      <c r="X3735" s="48"/>
      <c r="Y3735" s="48"/>
      <c r="Z3735" s="48"/>
      <c r="AA3735" s="48"/>
      <c r="AB3735" s="48"/>
      <c r="AC3735" s="48"/>
    </row>
    <row r="3736" spans="1:29">
      <c r="A3736" s="48"/>
      <c r="B3736" s="48"/>
      <c r="C3736" s="48"/>
      <c r="D3736" s="48"/>
      <c r="E3736" s="48"/>
      <c r="F3736" s="48"/>
      <c r="G3736" s="48"/>
      <c r="H3736" s="48"/>
      <c r="I3736" s="48"/>
      <c r="J3736" s="48"/>
      <c r="K3736" s="48"/>
      <c r="L3736" s="48"/>
      <c r="M3736" s="48"/>
      <c r="N3736" s="48"/>
      <c r="O3736" s="48"/>
      <c r="P3736" s="48"/>
      <c r="Q3736" s="48"/>
      <c r="R3736" s="48"/>
      <c r="S3736" s="48"/>
      <c r="T3736" s="48"/>
      <c r="U3736" s="48"/>
      <c r="V3736" s="48"/>
      <c r="W3736" s="48"/>
      <c r="X3736" s="48"/>
      <c r="Y3736" s="48"/>
      <c r="Z3736" s="48"/>
      <c r="AA3736" s="48"/>
      <c r="AB3736" s="48"/>
      <c r="AC3736" s="48"/>
    </row>
    <row r="3737" spans="1:29">
      <c r="A3737" s="48"/>
      <c r="B3737" s="48"/>
      <c r="C3737" s="48"/>
      <c r="D3737" s="48"/>
      <c r="E3737" s="48"/>
      <c r="F3737" s="48"/>
      <c r="G3737" s="48"/>
      <c r="H3737" s="48"/>
      <c r="I3737" s="48"/>
      <c r="J3737" s="48"/>
      <c r="K3737" s="48"/>
      <c r="L3737" s="48"/>
      <c r="M3737" s="48"/>
      <c r="N3737" s="48"/>
      <c r="O3737" s="48"/>
      <c r="P3737" s="48"/>
      <c r="Q3737" s="48"/>
      <c r="R3737" s="48"/>
      <c r="S3737" s="48"/>
      <c r="T3737" s="48"/>
      <c r="U3737" s="48"/>
      <c r="V3737" s="48"/>
      <c r="W3737" s="48"/>
      <c r="X3737" s="48"/>
      <c r="Y3737" s="48"/>
      <c r="Z3737" s="48"/>
      <c r="AA3737" s="48"/>
      <c r="AB3737" s="48"/>
      <c r="AC3737" s="48"/>
    </row>
    <row r="3738" spans="1:29">
      <c r="A3738" s="48"/>
      <c r="B3738" s="48"/>
      <c r="C3738" s="48"/>
      <c r="D3738" s="48"/>
      <c r="E3738" s="48"/>
      <c r="F3738" s="48"/>
      <c r="G3738" s="48"/>
      <c r="H3738" s="48"/>
      <c r="I3738" s="48"/>
      <c r="J3738" s="48"/>
      <c r="K3738" s="48"/>
      <c r="L3738" s="48"/>
      <c r="M3738" s="48"/>
      <c r="N3738" s="48"/>
      <c r="O3738" s="48"/>
      <c r="P3738" s="48"/>
      <c r="Q3738" s="48"/>
      <c r="R3738" s="48"/>
      <c r="S3738" s="48"/>
      <c r="T3738" s="48"/>
      <c r="U3738" s="48"/>
      <c r="V3738" s="48"/>
      <c r="W3738" s="48"/>
      <c r="X3738" s="48"/>
      <c r="Y3738" s="48"/>
      <c r="Z3738" s="48"/>
      <c r="AA3738" s="48"/>
      <c r="AB3738" s="48"/>
      <c r="AC3738" s="48"/>
    </row>
    <row r="3739" spans="1:29">
      <c r="A3739" s="48"/>
      <c r="B3739" s="48"/>
      <c r="C3739" s="48"/>
      <c r="D3739" s="48"/>
      <c r="E3739" s="48"/>
      <c r="F3739" s="48"/>
      <c r="G3739" s="48"/>
      <c r="H3739" s="48"/>
      <c r="I3739" s="48"/>
      <c r="J3739" s="48"/>
      <c r="K3739" s="48"/>
      <c r="L3739" s="48"/>
      <c r="M3739" s="48"/>
      <c r="N3739" s="48"/>
      <c r="O3739" s="48"/>
      <c r="P3739" s="48"/>
      <c r="Q3739" s="48"/>
      <c r="R3739" s="48"/>
      <c r="S3739" s="48"/>
      <c r="T3739" s="48"/>
      <c r="U3739" s="48"/>
      <c r="V3739" s="48"/>
      <c r="W3739" s="48"/>
      <c r="X3739" s="48"/>
      <c r="Y3739" s="48"/>
      <c r="Z3739" s="48"/>
      <c r="AA3739" s="48"/>
      <c r="AB3739" s="48"/>
      <c r="AC3739" s="48"/>
    </row>
    <row r="3740" spans="1:29">
      <c r="A3740" s="48"/>
      <c r="B3740" s="48"/>
      <c r="C3740" s="48"/>
      <c r="D3740" s="48"/>
      <c r="E3740" s="48"/>
      <c r="F3740" s="48"/>
      <c r="G3740" s="48"/>
      <c r="H3740" s="48"/>
      <c r="I3740" s="48"/>
      <c r="J3740" s="48"/>
      <c r="K3740" s="48"/>
      <c r="L3740" s="48"/>
      <c r="M3740" s="48"/>
      <c r="N3740" s="48"/>
      <c r="O3740" s="48"/>
      <c r="P3740" s="48"/>
      <c r="Q3740" s="48"/>
      <c r="R3740" s="48"/>
      <c r="S3740" s="48"/>
      <c r="T3740" s="48"/>
      <c r="U3740" s="48"/>
      <c r="V3740" s="48"/>
      <c r="W3740" s="48"/>
      <c r="X3740" s="48"/>
      <c r="Y3740" s="48"/>
      <c r="Z3740" s="48"/>
      <c r="AA3740" s="48"/>
      <c r="AB3740" s="48"/>
      <c r="AC3740" s="48"/>
    </row>
    <row r="3741" spans="1:29">
      <c r="A3741" s="48"/>
      <c r="B3741" s="48"/>
      <c r="C3741" s="48"/>
      <c r="D3741" s="48"/>
      <c r="E3741" s="48"/>
      <c r="F3741" s="48"/>
      <c r="G3741" s="48"/>
      <c r="H3741" s="48"/>
      <c r="I3741" s="48"/>
      <c r="J3741" s="48"/>
      <c r="K3741" s="48"/>
      <c r="L3741" s="48"/>
      <c r="M3741" s="48"/>
      <c r="N3741" s="48"/>
      <c r="O3741" s="48"/>
      <c r="P3741" s="48"/>
      <c r="Q3741" s="48"/>
      <c r="R3741" s="48"/>
      <c r="S3741" s="48"/>
      <c r="T3741" s="48"/>
      <c r="U3741" s="48"/>
      <c r="V3741" s="48"/>
      <c r="W3741" s="48"/>
      <c r="X3741" s="48"/>
      <c r="Y3741" s="48"/>
      <c r="Z3741" s="48"/>
      <c r="AA3741" s="48"/>
      <c r="AB3741" s="48"/>
      <c r="AC3741" s="48"/>
    </row>
    <row r="3742" spans="1:29">
      <c r="A3742" s="48"/>
      <c r="B3742" s="48"/>
      <c r="C3742" s="48"/>
      <c r="D3742" s="48"/>
      <c r="E3742" s="48"/>
      <c r="F3742" s="48"/>
      <c r="G3742" s="48"/>
      <c r="H3742" s="48"/>
      <c r="I3742" s="48"/>
      <c r="J3742" s="48"/>
      <c r="K3742" s="48"/>
      <c r="L3742" s="48"/>
      <c r="M3742" s="48"/>
      <c r="N3742" s="48"/>
      <c r="O3742" s="48"/>
      <c r="P3742" s="48"/>
      <c r="Q3742" s="48"/>
      <c r="R3742" s="48"/>
      <c r="S3742" s="48"/>
      <c r="T3742" s="48"/>
      <c r="U3742" s="48"/>
      <c r="V3742" s="48"/>
      <c r="W3742" s="48"/>
      <c r="X3742" s="48"/>
      <c r="Y3742" s="48"/>
      <c r="Z3742" s="48"/>
      <c r="AA3742" s="48"/>
      <c r="AB3742" s="48"/>
      <c r="AC3742" s="48"/>
    </row>
    <row r="3743" spans="1:29">
      <c r="A3743" s="48"/>
      <c r="B3743" s="48"/>
      <c r="C3743" s="48"/>
      <c r="D3743" s="48"/>
      <c r="E3743" s="48"/>
      <c r="F3743" s="48"/>
      <c r="G3743" s="48"/>
      <c r="H3743" s="48"/>
      <c r="I3743" s="48"/>
      <c r="J3743" s="48"/>
      <c r="K3743" s="48"/>
      <c r="L3743" s="48"/>
      <c r="M3743" s="48"/>
      <c r="N3743" s="48"/>
      <c r="O3743" s="48"/>
      <c r="P3743" s="48"/>
      <c r="Q3743" s="48"/>
      <c r="R3743" s="48"/>
      <c r="S3743" s="48"/>
      <c r="T3743" s="48"/>
      <c r="U3743" s="48"/>
      <c r="V3743" s="48"/>
      <c r="W3743" s="48"/>
      <c r="X3743" s="48"/>
      <c r="Y3743" s="48"/>
      <c r="Z3743" s="48"/>
      <c r="AA3743" s="48"/>
      <c r="AB3743" s="48"/>
      <c r="AC3743" s="48"/>
    </row>
    <row r="3744" spans="1:29">
      <c r="A3744" s="48"/>
      <c r="B3744" s="48"/>
      <c r="C3744" s="48"/>
      <c r="D3744" s="48"/>
      <c r="E3744" s="48"/>
      <c r="F3744" s="48"/>
      <c r="G3744" s="48"/>
      <c r="H3744" s="48"/>
      <c r="I3744" s="48"/>
      <c r="J3744" s="48"/>
      <c r="K3744" s="48"/>
      <c r="L3744" s="48"/>
      <c r="M3744" s="48"/>
      <c r="N3744" s="48"/>
      <c r="O3744" s="48"/>
      <c r="P3744" s="48"/>
      <c r="Q3744" s="48"/>
      <c r="R3744" s="48"/>
      <c r="S3744" s="48"/>
      <c r="T3744" s="48"/>
      <c r="U3744" s="48"/>
      <c r="V3744" s="48"/>
      <c r="W3744" s="48"/>
      <c r="X3744" s="48"/>
      <c r="Y3744" s="48"/>
      <c r="Z3744" s="48"/>
      <c r="AA3744" s="48"/>
      <c r="AB3744" s="48"/>
      <c r="AC3744" s="48"/>
    </row>
    <row r="3745" spans="1:29">
      <c r="A3745" s="48"/>
      <c r="B3745" s="48"/>
      <c r="C3745" s="48"/>
      <c r="D3745" s="48"/>
      <c r="E3745" s="48"/>
      <c r="F3745" s="48"/>
      <c r="G3745" s="48"/>
      <c r="H3745" s="48"/>
      <c r="I3745" s="48"/>
      <c r="J3745" s="48"/>
      <c r="K3745" s="48"/>
      <c r="L3745" s="48"/>
      <c r="M3745" s="48"/>
      <c r="N3745" s="48"/>
      <c r="O3745" s="48"/>
      <c r="P3745" s="48"/>
      <c r="Q3745" s="48"/>
      <c r="R3745" s="48"/>
      <c r="S3745" s="48"/>
      <c r="T3745" s="48"/>
      <c r="U3745" s="48"/>
      <c r="V3745" s="48"/>
      <c r="W3745" s="48"/>
      <c r="X3745" s="48"/>
      <c r="Y3745" s="48"/>
      <c r="Z3745" s="48"/>
      <c r="AA3745" s="48"/>
      <c r="AB3745" s="48"/>
      <c r="AC3745" s="48"/>
    </row>
    <row r="3746" spans="1:29">
      <c r="A3746" s="48"/>
      <c r="B3746" s="48"/>
      <c r="C3746" s="48"/>
      <c r="D3746" s="48"/>
      <c r="E3746" s="48"/>
      <c r="F3746" s="48"/>
      <c r="G3746" s="48"/>
      <c r="H3746" s="48"/>
      <c r="I3746" s="48"/>
      <c r="J3746" s="48"/>
      <c r="K3746" s="48"/>
      <c r="L3746" s="48"/>
      <c r="M3746" s="48"/>
      <c r="N3746" s="48"/>
      <c r="O3746" s="48"/>
      <c r="P3746" s="48"/>
      <c r="Q3746" s="48"/>
      <c r="R3746" s="48"/>
      <c r="S3746" s="48"/>
      <c r="T3746" s="48"/>
      <c r="U3746" s="48"/>
      <c r="V3746" s="48"/>
      <c r="W3746" s="48"/>
      <c r="X3746" s="48"/>
      <c r="Y3746" s="48"/>
      <c r="Z3746" s="48"/>
      <c r="AA3746" s="48"/>
      <c r="AB3746" s="48"/>
      <c r="AC3746" s="48"/>
    </row>
    <row r="3747" spans="1:29">
      <c r="A3747" s="48"/>
      <c r="B3747" s="48"/>
      <c r="C3747" s="48"/>
      <c r="D3747" s="48"/>
      <c r="E3747" s="48"/>
      <c r="F3747" s="48"/>
      <c r="G3747" s="48"/>
      <c r="H3747" s="48"/>
      <c r="I3747" s="48"/>
      <c r="J3747" s="48"/>
      <c r="K3747" s="48"/>
      <c r="L3747" s="48"/>
      <c r="M3747" s="48"/>
      <c r="N3747" s="48"/>
      <c r="O3747" s="48"/>
      <c r="P3747" s="48"/>
      <c r="Q3747" s="48"/>
      <c r="R3747" s="48"/>
      <c r="S3747" s="48"/>
      <c r="T3747" s="48"/>
      <c r="U3747" s="48"/>
      <c r="V3747" s="48"/>
      <c r="W3747" s="48"/>
      <c r="X3747" s="48"/>
      <c r="Y3747" s="48"/>
      <c r="Z3747" s="48"/>
      <c r="AA3747" s="48"/>
      <c r="AB3747" s="48"/>
      <c r="AC3747" s="48"/>
    </row>
    <row r="3748" spans="1:29">
      <c r="A3748" s="48"/>
      <c r="B3748" s="48"/>
      <c r="C3748" s="48"/>
      <c r="D3748" s="48"/>
      <c r="E3748" s="48"/>
      <c r="F3748" s="48"/>
      <c r="G3748" s="48"/>
      <c r="H3748" s="48"/>
      <c r="I3748" s="48"/>
      <c r="J3748" s="48"/>
      <c r="K3748" s="48"/>
      <c r="L3748" s="48"/>
      <c r="M3748" s="48"/>
      <c r="N3748" s="48"/>
      <c r="O3748" s="48"/>
      <c r="P3748" s="48"/>
      <c r="Q3748" s="48"/>
      <c r="R3748" s="48"/>
      <c r="S3748" s="48"/>
      <c r="T3748" s="48"/>
      <c r="U3748" s="48"/>
      <c r="V3748" s="48"/>
      <c r="W3748" s="48"/>
      <c r="X3748" s="48"/>
      <c r="Y3748" s="48"/>
      <c r="Z3748" s="48"/>
      <c r="AA3748" s="48"/>
      <c r="AB3748" s="48"/>
      <c r="AC3748" s="48"/>
    </row>
    <row r="3749" spans="1:29">
      <c r="A3749" s="48"/>
      <c r="B3749" s="48"/>
      <c r="C3749" s="48"/>
      <c r="D3749" s="48"/>
      <c r="E3749" s="48"/>
      <c r="F3749" s="48"/>
      <c r="G3749" s="48"/>
      <c r="H3749" s="48"/>
      <c r="I3749" s="48"/>
      <c r="J3749" s="48"/>
      <c r="K3749" s="48"/>
      <c r="L3749" s="48"/>
      <c r="M3749" s="48"/>
      <c r="N3749" s="48"/>
      <c r="O3749" s="48"/>
      <c r="P3749" s="48"/>
      <c r="Q3749" s="48"/>
      <c r="R3749" s="48"/>
      <c r="S3749" s="48"/>
      <c r="T3749" s="48"/>
      <c r="U3749" s="48"/>
      <c r="V3749" s="48"/>
      <c r="W3749" s="48"/>
      <c r="X3749" s="48"/>
      <c r="Y3749" s="48"/>
      <c r="Z3749" s="48"/>
      <c r="AA3749" s="48"/>
      <c r="AB3749" s="48"/>
      <c r="AC3749" s="48"/>
    </row>
    <row r="3750" spans="1:29">
      <c r="A3750" s="48"/>
      <c r="B3750" s="48"/>
      <c r="C3750" s="48"/>
      <c r="D3750" s="48"/>
      <c r="E3750" s="48"/>
      <c r="F3750" s="48"/>
      <c r="G3750" s="48"/>
      <c r="H3750" s="48"/>
      <c r="I3750" s="48"/>
      <c r="J3750" s="48"/>
      <c r="K3750" s="48"/>
      <c r="L3750" s="48"/>
      <c r="M3750" s="48"/>
      <c r="N3750" s="48"/>
      <c r="O3750" s="48"/>
      <c r="P3750" s="48"/>
      <c r="Q3750" s="48"/>
      <c r="R3750" s="48"/>
      <c r="S3750" s="48"/>
      <c r="T3750" s="48"/>
      <c r="U3750" s="48"/>
      <c r="V3750" s="48"/>
      <c r="W3750" s="48"/>
      <c r="X3750" s="48"/>
      <c r="Y3750" s="48"/>
      <c r="Z3750" s="48"/>
      <c r="AA3750" s="48"/>
      <c r="AB3750" s="48"/>
      <c r="AC3750" s="48"/>
    </row>
    <row r="3751" spans="1:29">
      <c r="A3751" s="48"/>
      <c r="B3751" s="48"/>
      <c r="C3751" s="48"/>
      <c r="D3751" s="48"/>
      <c r="E3751" s="48"/>
      <c r="F3751" s="48"/>
      <c r="G3751" s="48"/>
      <c r="H3751" s="48"/>
      <c r="I3751" s="48"/>
      <c r="J3751" s="48"/>
      <c r="K3751" s="48"/>
      <c r="L3751" s="48"/>
      <c r="M3751" s="48"/>
      <c r="N3751" s="48"/>
      <c r="O3751" s="48"/>
      <c r="P3751" s="48"/>
      <c r="Q3751" s="48"/>
      <c r="R3751" s="48"/>
      <c r="S3751" s="48"/>
      <c r="T3751" s="48"/>
      <c r="U3751" s="48"/>
      <c r="V3751" s="48"/>
      <c r="W3751" s="48"/>
      <c r="X3751" s="48"/>
      <c r="Y3751" s="48"/>
      <c r="Z3751" s="48"/>
      <c r="AA3751" s="48"/>
      <c r="AB3751" s="48"/>
      <c r="AC3751" s="48"/>
    </row>
    <row r="3752" spans="1:29">
      <c r="A3752" s="48"/>
      <c r="B3752" s="48"/>
      <c r="C3752" s="48"/>
      <c r="D3752" s="48"/>
      <c r="E3752" s="48"/>
      <c r="F3752" s="48"/>
      <c r="G3752" s="48"/>
      <c r="H3752" s="48"/>
      <c r="I3752" s="48"/>
      <c r="J3752" s="48"/>
      <c r="K3752" s="48"/>
      <c r="L3752" s="48"/>
      <c r="M3752" s="48"/>
      <c r="N3752" s="48"/>
      <c r="O3752" s="48"/>
      <c r="P3752" s="48"/>
      <c r="Q3752" s="48"/>
      <c r="R3752" s="48"/>
      <c r="S3752" s="48"/>
      <c r="T3752" s="48"/>
      <c r="U3752" s="48"/>
      <c r="V3752" s="48"/>
      <c r="W3752" s="48"/>
      <c r="X3752" s="48"/>
      <c r="Y3752" s="48"/>
      <c r="Z3752" s="48"/>
      <c r="AA3752" s="48"/>
      <c r="AB3752" s="48"/>
      <c r="AC3752" s="48"/>
    </row>
    <row r="3753" spans="1:29">
      <c r="A3753" s="48"/>
      <c r="B3753" s="48"/>
      <c r="C3753" s="48"/>
      <c r="D3753" s="48"/>
      <c r="E3753" s="48"/>
      <c r="F3753" s="48"/>
      <c r="G3753" s="48"/>
      <c r="H3753" s="48"/>
      <c r="I3753" s="48"/>
      <c r="J3753" s="48"/>
      <c r="K3753" s="48"/>
      <c r="L3753" s="48"/>
      <c r="M3753" s="48"/>
      <c r="N3753" s="48"/>
      <c r="O3753" s="48"/>
      <c r="P3753" s="48"/>
      <c r="Q3753" s="48"/>
      <c r="R3753" s="48"/>
      <c r="S3753" s="48"/>
      <c r="T3753" s="48"/>
      <c r="U3753" s="48"/>
      <c r="V3753" s="48"/>
      <c r="W3753" s="48"/>
      <c r="X3753" s="48"/>
      <c r="Y3753" s="48"/>
      <c r="Z3753" s="48"/>
      <c r="AA3753" s="48"/>
      <c r="AB3753" s="48"/>
      <c r="AC3753" s="48"/>
    </row>
    <row r="3754" spans="1:29">
      <c r="A3754" s="48"/>
      <c r="B3754" s="48"/>
      <c r="C3754" s="48"/>
      <c r="D3754" s="48"/>
      <c r="E3754" s="48"/>
      <c r="F3754" s="48"/>
      <c r="G3754" s="48"/>
      <c r="H3754" s="48"/>
      <c r="I3754" s="48"/>
      <c r="J3754" s="48"/>
      <c r="K3754" s="48"/>
      <c r="L3754" s="48"/>
      <c r="M3754" s="48"/>
      <c r="N3754" s="48"/>
      <c r="O3754" s="48"/>
      <c r="P3754" s="48"/>
      <c r="Q3754" s="48"/>
      <c r="R3754" s="48"/>
      <c r="S3754" s="48"/>
      <c r="T3754" s="48"/>
      <c r="U3754" s="48"/>
      <c r="V3754" s="48"/>
      <c r="W3754" s="48"/>
      <c r="X3754" s="48"/>
      <c r="Y3754" s="48"/>
      <c r="Z3754" s="48"/>
      <c r="AA3754" s="48"/>
      <c r="AB3754" s="48"/>
      <c r="AC3754" s="48"/>
    </row>
    <row r="3755" spans="1:29">
      <c r="A3755" s="48"/>
      <c r="B3755" s="48"/>
      <c r="C3755" s="48"/>
      <c r="D3755" s="48"/>
      <c r="E3755" s="48"/>
      <c r="F3755" s="48"/>
      <c r="G3755" s="48"/>
      <c r="H3755" s="48"/>
      <c r="I3755" s="48"/>
      <c r="J3755" s="48"/>
      <c r="K3755" s="48"/>
      <c r="L3755" s="48"/>
      <c r="M3755" s="48"/>
      <c r="N3755" s="48"/>
      <c r="O3755" s="48"/>
      <c r="P3755" s="48"/>
      <c r="Q3755" s="48"/>
      <c r="R3755" s="48"/>
      <c r="S3755" s="48"/>
      <c r="T3755" s="48"/>
      <c r="U3755" s="48"/>
      <c r="V3755" s="48"/>
      <c r="W3755" s="48"/>
      <c r="X3755" s="48"/>
      <c r="Y3755" s="48"/>
      <c r="Z3755" s="48"/>
      <c r="AA3755" s="48"/>
      <c r="AB3755" s="48"/>
      <c r="AC3755" s="48"/>
    </row>
    <row r="3756" spans="1:29">
      <c r="A3756" s="48"/>
      <c r="B3756" s="48"/>
      <c r="C3756" s="48"/>
      <c r="D3756" s="48"/>
      <c r="E3756" s="48"/>
      <c r="F3756" s="48"/>
      <c r="G3756" s="48"/>
      <c r="H3756" s="48"/>
      <c r="I3756" s="48"/>
      <c r="J3756" s="48"/>
      <c r="K3756" s="48"/>
      <c r="L3756" s="48"/>
      <c r="M3756" s="48"/>
      <c r="N3756" s="48"/>
      <c r="O3756" s="48"/>
      <c r="P3756" s="48"/>
      <c r="Q3756" s="48"/>
      <c r="R3756" s="48"/>
      <c r="S3756" s="48"/>
      <c r="T3756" s="48"/>
      <c r="U3756" s="48"/>
      <c r="V3756" s="48"/>
      <c r="W3756" s="48"/>
      <c r="X3756" s="48"/>
      <c r="Y3756" s="48"/>
      <c r="Z3756" s="48"/>
      <c r="AA3756" s="48"/>
      <c r="AB3756" s="48"/>
      <c r="AC3756" s="48"/>
    </row>
    <row r="3757" spans="1:29">
      <c r="A3757" s="48"/>
      <c r="B3757" s="48"/>
      <c r="C3757" s="48"/>
      <c r="D3757" s="48"/>
      <c r="E3757" s="48"/>
      <c r="F3757" s="48"/>
      <c r="G3757" s="48"/>
      <c r="H3757" s="48"/>
      <c r="I3757" s="48"/>
      <c r="J3757" s="48"/>
      <c r="K3757" s="48"/>
      <c r="L3757" s="48"/>
      <c r="M3757" s="48"/>
      <c r="N3757" s="48"/>
      <c r="O3757" s="48"/>
      <c r="P3757" s="48"/>
      <c r="Q3757" s="48"/>
      <c r="R3757" s="48"/>
      <c r="S3757" s="48"/>
      <c r="T3757" s="48"/>
      <c r="U3757" s="48"/>
      <c r="V3757" s="48"/>
      <c r="W3757" s="48"/>
      <c r="X3757" s="48"/>
      <c r="Y3757" s="48"/>
      <c r="Z3757" s="48"/>
      <c r="AA3757" s="48"/>
      <c r="AB3757" s="48"/>
      <c r="AC3757" s="48"/>
    </row>
    <row r="3758" spans="1:29">
      <c r="A3758" s="48"/>
      <c r="B3758" s="48"/>
      <c r="C3758" s="48"/>
      <c r="D3758" s="48"/>
      <c r="E3758" s="48"/>
      <c r="F3758" s="48"/>
      <c r="G3758" s="48"/>
      <c r="H3758" s="48"/>
      <c r="I3758" s="48"/>
      <c r="J3758" s="48"/>
      <c r="K3758" s="48"/>
      <c r="L3758" s="48"/>
      <c r="M3758" s="48"/>
      <c r="N3758" s="48"/>
      <c r="O3758" s="48"/>
      <c r="P3758" s="48"/>
      <c r="Q3758" s="48"/>
      <c r="R3758" s="48"/>
      <c r="S3758" s="48"/>
      <c r="T3758" s="48"/>
      <c r="U3758" s="48"/>
      <c r="V3758" s="48"/>
      <c r="W3758" s="48"/>
      <c r="X3758" s="48"/>
      <c r="Y3758" s="48"/>
      <c r="Z3758" s="48"/>
      <c r="AA3758" s="48"/>
      <c r="AB3758" s="48"/>
      <c r="AC3758" s="48"/>
    </row>
    <row r="3759" spans="1:29">
      <c r="A3759" s="48"/>
      <c r="B3759" s="48"/>
      <c r="C3759" s="48"/>
      <c r="D3759" s="48"/>
      <c r="E3759" s="48"/>
      <c r="F3759" s="48"/>
      <c r="G3759" s="48"/>
      <c r="H3759" s="48"/>
      <c r="I3759" s="48"/>
      <c r="J3759" s="48"/>
      <c r="K3759" s="48"/>
      <c r="L3759" s="48"/>
      <c r="M3759" s="48"/>
      <c r="N3759" s="48"/>
      <c r="O3759" s="48"/>
      <c r="P3759" s="48"/>
      <c r="Q3759" s="48"/>
      <c r="R3759" s="48"/>
      <c r="S3759" s="48"/>
      <c r="T3759" s="48"/>
      <c r="U3759" s="48"/>
      <c r="V3759" s="48"/>
      <c r="W3759" s="48"/>
      <c r="X3759" s="48"/>
      <c r="Y3759" s="48"/>
      <c r="Z3759" s="48"/>
      <c r="AA3759" s="48"/>
      <c r="AB3759" s="48"/>
      <c r="AC3759" s="48"/>
    </row>
    <row r="3760" spans="1:29">
      <c r="A3760" s="48"/>
      <c r="B3760" s="48"/>
      <c r="C3760" s="48"/>
      <c r="D3760" s="48"/>
      <c r="E3760" s="48"/>
      <c r="F3760" s="48"/>
      <c r="G3760" s="48"/>
      <c r="H3760" s="48"/>
      <c r="I3760" s="48"/>
      <c r="J3760" s="48"/>
      <c r="K3760" s="48"/>
      <c r="L3760" s="48"/>
      <c r="M3760" s="48"/>
      <c r="N3760" s="48"/>
      <c r="O3760" s="48"/>
      <c r="P3760" s="48"/>
      <c r="Q3760" s="48"/>
      <c r="R3760" s="48"/>
      <c r="S3760" s="48"/>
      <c r="T3760" s="48"/>
      <c r="U3760" s="48"/>
      <c r="V3760" s="48"/>
      <c r="W3760" s="48"/>
      <c r="X3760" s="48"/>
      <c r="Y3760" s="48"/>
      <c r="Z3760" s="48"/>
      <c r="AA3760" s="48"/>
      <c r="AB3760" s="48"/>
      <c r="AC3760" s="48"/>
    </row>
    <row r="3761" spans="1:29">
      <c r="A3761" s="48"/>
      <c r="B3761" s="48"/>
      <c r="C3761" s="48"/>
      <c r="D3761" s="48"/>
      <c r="E3761" s="48"/>
      <c r="F3761" s="48"/>
      <c r="G3761" s="48"/>
      <c r="H3761" s="48"/>
      <c r="I3761" s="48"/>
      <c r="J3761" s="48"/>
      <c r="K3761" s="48"/>
      <c r="L3761" s="48"/>
      <c r="M3761" s="48"/>
      <c r="N3761" s="48"/>
      <c r="O3761" s="48"/>
      <c r="P3761" s="48"/>
      <c r="Q3761" s="48"/>
      <c r="R3761" s="48"/>
      <c r="S3761" s="48"/>
      <c r="T3761" s="48"/>
      <c r="U3761" s="48"/>
      <c r="V3761" s="48"/>
      <c r="W3761" s="48"/>
      <c r="X3761" s="48"/>
      <c r="Y3761" s="48"/>
      <c r="Z3761" s="48"/>
      <c r="AA3761" s="48"/>
      <c r="AB3761" s="48"/>
      <c r="AC3761" s="48"/>
    </row>
    <row r="3762" spans="1:29">
      <c r="A3762" s="48"/>
      <c r="B3762" s="48"/>
      <c r="C3762" s="48"/>
      <c r="D3762" s="48"/>
      <c r="E3762" s="48"/>
      <c r="F3762" s="48"/>
      <c r="G3762" s="48"/>
      <c r="H3762" s="48"/>
      <c r="I3762" s="48"/>
      <c r="J3762" s="48"/>
      <c r="K3762" s="48"/>
      <c r="L3762" s="48"/>
      <c r="M3762" s="48"/>
      <c r="N3762" s="48"/>
      <c r="O3762" s="48"/>
      <c r="P3762" s="48"/>
      <c r="Q3762" s="48"/>
      <c r="R3762" s="48"/>
      <c r="S3762" s="48"/>
      <c r="T3762" s="48"/>
      <c r="U3762" s="48"/>
      <c r="V3762" s="48"/>
      <c r="W3762" s="48"/>
      <c r="X3762" s="48"/>
      <c r="Y3762" s="48"/>
      <c r="Z3762" s="48"/>
      <c r="AA3762" s="48"/>
      <c r="AB3762" s="48"/>
      <c r="AC3762" s="48"/>
    </row>
    <row r="3763" spans="1:29">
      <c r="A3763" s="48"/>
      <c r="B3763" s="48"/>
      <c r="C3763" s="48"/>
      <c r="D3763" s="48"/>
      <c r="E3763" s="48"/>
      <c r="F3763" s="48"/>
      <c r="G3763" s="48"/>
      <c r="H3763" s="48"/>
      <c r="I3763" s="48"/>
      <c r="J3763" s="48"/>
      <c r="K3763" s="48"/>
      <c r="L3763" s="48"/>
      <c r="M3763" s="48"/>
      <c r="N3763" s="48"/>
      <c r="O3763" s="48"/>
      <c r="P3763" s="48"/>
      <c r="Q3763" s="48"/>
      <c r="R3763" s="48"/>
      <c r="S3763" s="48"/>
      <c r="T3763" s="48"/>
      <c r="U3763" s="48"/>
      <c r="V3763" s="48"/>
      <c r="W3763" s="48"/>
      <c r="X3763" s="48"/>
      <c r="Y3763" s="48"/>
      <c r="Z3763" s="48"/>
      <c r="AA3763" s="48"/>
      <c r="AB3763" s="48"/>
      <c r="AC3763" s="48"/>
    </row>
    <row r="3764" spans="1:29">
      <c r="A3764" s="48"/>
      <c r="B3764" s="48"/>
      <c r="C3764" s="48"/>
      <c r="D3764" s="48"/>
      <c r="E3764" s="48"/>
      <c r="F3764" s="48"/>
      <c r="G3764" s="48"/>
      <c r="H3764" s="48"/>
      <c r="I3764" s="48"/>
      <c r="J3764" s="48"/>
      <c r="K3764" s="48"/>
      <c r="L3764" s="48"/>
      <c r="M3764" s="48"/>
      <c r="N3764" s="48"/>
      <c r="O3764" s="48"/>
      <c r="P3764" s="48"/>
      <c r="Q3764" s="48"/>
      <c r="R3764" s="48"/>
      <c r="S3764" s="48"/>
      <c r="T3764" s="48"/>
      <c r="U3764" s="48"/>
      <c r="V3764" s="48"/>
      <c r="W3764" s="48"/>
      <c r="X3764" s="48"/>
      <c r="Y3764" s="48"/>
      <c r="Z3764" s="48"/>
      <c r="AA3764" s="48"/>
      <c r="AB3764" s="48"/>
      <c r="AC3764" s="48"/>
    </row>
    <row r="3765" spans="1:29">
      <c r="A3765" s="48"/>
      <c r="B3765" s="48"/>
      <c r="C3765" s="48"/>
      <c r="D3765" s="48"/>
      <c r="E3765" s="48"/>
      <c r="F3765" s="48"/>
      <c r="G3765" s="48"/>
      <c r="H3765" s="48"/>
      <c r="I3765" s="48"/>
      <c r="J3765" s="48"/>
      <c r="K3765" s="48"/>
      <c r="L3765" s="48"/>
      <c r="M3765" s="48"/>
      <c r="N3765" s="48"/>
      <c r="O3765" s="48"/>
      <c r="P3765" s="48"/>
      <c r="Q3765" s="48"/>
      <c r="R3765" s="48"/>
      <c r="S3765" s="48"/>
      <c r="T3765" s="48"/>
      <c r="U3765" s="48"/>
      <c r="V3765" s="48"/>
      <c r="W3765" s="48"/>
      <c r="X3765" s="48"/>
      <c r="Y3765" s="48"/>
      <c r="Z3765" s="48"/>
      <c r="AA3765" s="48"/>
      <c r="AB3765" s="48"/>
      <c r="AC3765" s="48"/>
    </row>
    <row r="3766" spans="1:29">
      <c r="A3766" s="48"/>
      <c r="B3766" s="48"/>
      <c r="C3766" s="48"/>
      <c r="D3766" s="48"/>
      <c r="E3766" s="48"/>
      <c r="F3766" s="48"/>
      <c r="G3766" s="48"/>
      <c r="H3766" s="48"/>
      <c r="I3766" s="48"/>
      <c r="J3766" s="48"/>
      <c r="K3766" s="48"/>
      <c r="L3766" s="48"/>
      <c r="M3766" s="48"/>
      <c r="N3766" s="48"/>
      <c r="O3766" s="48"/>
      <c r="P3766" s="48"/>
      <c r="Q3766" s="48"/>
      <c r="R3766" s="48"/>
      <c r="S3766" s="48"/>
      <c r="T3766" s="48"/>
      <c r="U3766" s="48"/>
      <c r="V3766" s="48"/>
      <c r="W3766" s="48"/>
      <c r="X3766" s="48"/>
      <c r="Y3766" s="48"/>
      <c r="Z3766" s="48"/>
      <c r="AA3766" s="48"/>
      <c r="AB3766" s="48"/>
      <c r="AC3766" s="48"/>
    </row>
    <row r="3767" spans="1:29">
      <c r="A3767" s="48"/>
      <c r="B3767" s="48"/>
      <c r="C3767" s="48"/>
      <c r="D3767" s="48"/>
      <c r="E3767" s="48"/>
      <c r="F3767" s="48"/>
      <c r="G3767" s="48"/>
      <c r="H3767" s="48"/>
      <c r="I3767" s="48"/>
      <c r="J3767" s="48"/>
      <c r="K3767" s="48"/>
      <c r="L3767" s="48"/>
      <c r="M3767" s="48"/>
      <c r="N3767" s="48"/>
      <c r="O3767" s="48"/>
      <c r="P3767" s="48"/>
      <c r="Q3767" s="48"/>
      <c r="R3767" s="48"/>
      <c r="S3767" s="48"/>
      <c r="T3767" s="48"/>
      <c r="U3767" s="48"/>
      <c r="V3767" s="48"/>
      <c r="W3767" s="48"/>
      <c r="X3767" s="48"/>
      <c r="Y3767" s="48"/>
      <c r="Z3767" s="48"/>
      <c r="AA3767" s="48"/>
      <c r="AB3767" s="48"/>
      <c r="AC3767" s="48"/>
    </row>
    <row r="3768" spans="1:29">
      <c r="A3768" s="48"/>
      <c r="B3768" s="48"/>
      <c r="C3768" s="48"/>
      <c r="D3768" s="48"/>
      <c r="E3768" s="48"/>
      <c r="F3768" s="48"/>
      <c r="G3768" s="48"/>
      <c r="H3768" s="48"/>
      <c r="I3768" s="48"/>
      <c r="J3768" s="48"/>
      <c r="K3768" s="48"/>
      <c r="L3768" s="48"/>
      <c r="M3768" s="48"/>
      <c r="N3768" s="48"/>
      <c r="O3768" s="48"/>
      <c r="P3768" s="48"/>
      <c r="Q3768" s="48"/>
      <c r="R3768" s="48"/>
      <c r="S3768" s="48"/>
      <c r="T3768" s="48"/>
      <c r="U3768" s="48"/>
      <c r="V3768" s="48"/>
      <c r="W3768" s="48"/>
      <c r="X3768" s="48"/>
      <c r="Y3768" s="48"/>
      <c r="Z3768" s="48"/>
      <c r="AA3768" s="48"/>
      <c r="AB3768" s="48"/>
      <c r="AC3768" s="48"/>
    </row>
    <row r="3769" spans="1:29">
      <c r="A3769" s="48"/>
      <c r="B3769" s="48"/>
      <c r="C3769" s="48"/>
      <c r="D3769" s="48"/>
      <c r="E3769" s="48"/>
      <c r="F3769" s="48"/>
      <c r="G3769" s="48"/>
      <c r="H3769" s="48"/>
      <c r="I3769" s="48"/>
      <c r="J3769" s="48"/>
      <c r="K3769" s="48"/>
      <c r="L3769" s="48"/>
      <c r="M3769" s="48"/>
      <c r="N3769" s="48"/>
      <c r="O3769" s="48"/>
      <c r="P3769" s="48"/>
      <c r="Q3769" s="48"/>
      <c r="R3769" s="48"/>
      <c r="S3769" s="48"/>
      <c r="T3769" s="48"/>
      <c r="U3769" s="48"/>
      <c r="V3769" s="48"/>
      <c r="W3769" s="48"/>
      <c r="X3769" s="48"/>
      <c r="Y3769" s="48"/>
      <c r="Z3769" s="48"/>
      <c r="AA3769" s="48"/>
      <c r="AB3769" s="48"/>
      <c r="AC3769" s="48"/>
    </row>
    <row r="3770" spans="1:29">
      <c r="A3770" s="48"/>
      <c r="B3770" s="48"/>
      <c r="C3770" s="48"/>
      <c r="D3770" s="48"/>
      <c r="E3770" s="48"/>
      <c r="F3770" s="48"/>
      <c r="G3770" s="48"/>
      <c r="H3770" s="48"/>
      <c r="I3770" s="48"/>
      <c r="J3770" s="48"/>
      <c r="K3770" s="48"/>
      <c r="L3770" s="48"/>
      <c r="M3770" s="48"/>
      <c r="N3770" s="48"/>
      <c r="O3770" s="48"/>
      <c r="P3770" s="48"/>
      <c r="Q3770" s="48"/>
      <c r="R3770" s="48"/>
      <c r="S3770" s="48"/>
      <c r="T3770" s="48"/>
      <c r="U3770" s="48"/>
      <c r="V3770" s="48"/>
      <c r="W3770" s="48"/>
      <c r="X3770" s="48"/>
      <c r="Y3770" s="48"/>
      <c r="Z3770" s="48"/>
      <c r="AA3770" s="48"/>
      <c r="AB3770" s="48"/>
      <c r="AC3770" s="48"/>
    </row>
    <row r="3771" spans="1:29">
      <c r="A3771" s="48"/>
      <c r="B3771" s="48"/>
      <c r="C3771" s="48"/>
      <c r="D3771" s="48"/>
      <c r="E3771" s="48"/>
      <c r="F3771" s="48"/>
      <c r="G3771" s="48"/>
      <c r="H3771" s="48"/>
      <c r="I3771" s="48"/>
      <c r="J3771" s="48"/>
      <c r="K3771" s="48"/>
      <c r="L3771" s="48"/>
      <c r="M3771" s="48"/>
      <c r="N3771" s="48"/>
      <c r="O3771" s="48"/>
      <c r="P3771" s="48"/>
      <c r="Q3771" s="48"/>
      <c r="R3771" s="48"/>
      <c r="S3771" s="48"/>
      <c r="T3771" s="48"/>
      <c r="U3771" s="48"/>
      <c r="V3771" s="48"/>
      <c r="W3771" s="48"/>
      <c r="X3771" s="48"/>
      <c r="Y3771" s="48"/>
      <c r="Z3771" s="48"/>
      <c r="AA3771" s="48"/>
      <c r="AB3771" s="48"/>
      <c r="AC3771" s="48"/>
    </row>
    <row r="3772" spans="1:29">
      <c r="A3772" s="48"/>
      <c r="B3772" s="48"/>
      <c r="C3772" s="48"/>
      <c r="D3772" s="48"/>
      <c r="E3772" s="48"/>
      <c r="F3772" s="48"/>
      <c r="G3772" s="48"/>
      <c r="H3772" s="48"/>
      <c r="I3772" s="48"/>
      <c r="J3772" s="48"/>
      <c r="K3772" s="48"/>
      <c r="L3772" s="48"/>
      <c r="M3772" s="48"/>
      <c r="N3772" s="48"/>
      <c r="O3772" s="48"/>
      <c r="P3772" s="48"/>
      <c r="Q3772" s="48"/>
      <c r="R3772" s="48"/>
      <c r="S3772" s="48"/>
      <c r="T3772" s="48"/>
      <c r="U3772" s="48"/>
      <c r="V3772" s="48"/>
      <c r="W3772" s="48"/>
      <c r="X3772" s="48"/>
      <c r="Y3772" s="48"/>
      <c r="Z3772" s="48"/>
      <c r="AA3772" s="48"/>
      <c r="AB3772" s="48"/>
      <c r="AC3772" s="48"/>
    </row>
    <row r="3773" spans="1:29">
      <c r="A3773" s="48"/>
      <c r="B3773" s="48"/>
      <c r="C3773" s="48"/>
      <c r="D3773" s="48"/>
      <c r="E3773" s="48"/>
      <c r="F3773" s="48"/>
      <c r="G3773" s="48"/>
      <c r="H3773" s="48"/>
      <c r="I3773" s="48"/>
      <c r="J3773" s="48"/>
      <c r="K3773" s="48"/>
      <c r="L3773" s="48"/>
      <c r="M3773" s="48"/>
      <c r="N3773" s="48"/>
      <c r="O3773" s="48"/>
      <c r="P3773" s="48"/>
      <c r="Q3773" s="48"/>
      <c r="R3773" s="48"/>
      <c r="S3773" s="48"/>
      <c r="T3773" s="48"/>
      <c r="U3773" s="48"/>
      <c r="V3773" s="48"/>
      <c r="W3773" s="48"/>
      <c r="X3773" s="48"/>
      <c r="Y3773" s="48"/>
      <c r="Z3773" s="48"/>
      <c r="AA3773" s="48"/>
      <c r="AB3773" s="48"/>
      <c r="AC3773" s="48"/>
    </row>
    <row r="3774" spans="1:29">
      <c r="A3774" s="48"/>
      <c r="B3774" s="48"/>
      <c r="C3774" s="48"/>
      <c r="D3774" s="48"/>
      <c r="E3774" s="48"/>
      <c r="F3774" s="48"/>
      <c r="G3774" s="48"/>
      <c r="H3774" s="48"/>
      <c r="I3774" s="48"/>
      <c r="J3774" s="48"/>
      <c r="K3774" s="48"/>
      <c r="L3774" s="48"/>
      <c r="M3774" s="48"/>
      <c r="N3774" s="48"/>
      <c r="O3774" s="48"/>
      <c r="P3774" s="48"/>
      <c r="Q3774" s="48"/>
      <c r="R3774" s="48"/>
      <c r="S3774" s="48"/>
      <c r="T3774" s="48"/>
      <c r="U3774" s="48"/>
      <c r="V3774" s="48"/>
      <c r="W3774" s="48"/>
      <c r="X3774" s="48"/>
      <c r="Y3774" s="48"/>
      <c r="Z3774" s="48"/>
      <c r="AA3774" s="48"/>
      <c r="AB3774" s="48"/>
      <c r="AC3774" s="48"/>
    </row>
    <row r="3775" spans="1:29">
      <c r="A3775" s="48"/>
      <c r="B3775" s="48"/>
      <c r="C3775" s="48"/>
      <c r="D3775" s="48"/>
      <c r="E3775" s="48"/>
      <c r="F3775" s="48"/>
      <c r="G3775" s="48"/>
      <c r="H3775" s="48"/>
      <c r="I3775" s="48"/>
      <c r="J3775" s="48"/>
      <c r="K3775" s="48"/>
      <c r="L3775" s="48"/>
      <c r="M3775" s="48"/>
      <c r="N3775" s="48"/>
      <c r="O3775" s="48"/>
      <c r="P3775" s="48"/>
      <c r="Q3775" s="48"/>
      <c r="R3775" s="48"/>
      <c r="S3775" s="48"/>
      <c r="T3775" s="48"/>
      <c r="U3775" s="48"/>
      <c r="V3775" s="48"/>
      <c r="W3775" s="48"/>
      <c r="X3775" s="48"/>
      <c r="Y3775" s="48"/>
      <c r="Z3775" s="48"/>
      <c r="AA3775" s="48"/>
      <c r="AB3775" s="48"/>
      <c r="AC3775" s="48"/>
    </row>
    <row r="3776" spans="1:29">
      <c r="A3776" s="48"/>
      <c r="B3776" s="48"/>
      <c r="C3776" s="48"/>
      <c r="D3776" s="48"/>
      <c r="E3776" s="48"/>
      <c r="F3776" s="48"/>
      <c r="G3776" s="48"/>
      <c r="H3776" s="48"/>
      <c r="I3776" s="48"/>
      <c r="J3776" s="48"/>
      <c r="K3776" s="48"/>
      <c r="L3776" s="48"/>
      <c r="M3776" s="48"/>
      <c r="N3776" s="48"/>
      <c r="O3776" s="48"/>
      <c r="P3776" s="48"/>
      <c r="Q3776" s="48"/>
      <c r="R3776" s="48"/>
      <c r="S3776" s="48"/>
      <c r="T3776" s="48"/>
      <c r="U3776" s="48"/>
      <c r="V3776" s="48"/>
      <c r="W3776" s="48"/>
      <c r="X3776" s="48"/>
      <c r="Y3776" s="48"/>
      <c r="Z3776" s="48"/>
      <c r="AA3776" s="48"/>
      <c r="AB3776" s="48"/>
      <c r="AC3776" s="48"/>
    </row>
    <row r="3777" spans="1:29">
      <c r="A3777" s="48"/>
      <c r="B3777" s="48"/>
      <c r="C3777" s="48"/>
      <c r="D3777" s="48"/>
      <c r="E3777" s="48"/>
      <c r="F3777" s="48"/>
      <c r="G3777" s="48"/>
      <c r="H3777" s="48"/>
      <c r="I3777" s="48"/>
      <c r="J3777" s="48"/>
      <c r="K3777" s="48"/>
      <c r="L3777" s="48"/>
      <c r="M3777" s="48"/>
      <c r="N3777" s="48"/>
      <c r="O3777" s="48"/>
      <c r="P3777" s="48"/>
      <c r="Q3777" s="48"/>
      <c r="R3777" s="48"/>
      <c r="S3777" s="48"/>
      <c r="T3777" s="48"/>
      <c r="U3777" s="48"/>
      <c r="V3777" s="48"/>
      <c r="W3777" s="48"/>
      <c r="X3777" s="48"/>
      <c r="Y3777" s="48"/>
      <c r="Z3777" s="48"/>
      <c r="AA3777" s="48"/>
      <c r="AB3777" s="48"/>
      <c r="AC3777" s="48"/>
    </row>
    <row r="3778" spans="1:29">
      <c r="A3778" s="48"/>
      <c r="B3778" s="48"/>
      <c r="C3778" s="48"/>
      <c r="D3778" s="48"/>
      <c r="E3778" s="48"/>
      <c r="F3778" s="48"/>
      <c r="G3778" s="48"/>
      <c r="H3778" s="48"/>
      <c r="I3778" s="48"/>
      <c r="J3778" s="48"/>
      <c r="K3778" s="48"/>
      <c r="L3778" s="48"/>
      <c r="M3778" s="48"/>
      <c r="N3778" s="48"/>
      <c r="O3778" s="48"/>
      <c r="P3778" s="48"/>
      <c r="Q3778" s="48"/>
      <c r="R3778" s="48"/>
      <c r="S3778" s="48"/>
      <c r="T3778" s="48"/>
      <c r="U3778" s="48"/>
      <c r="V3778" s="48"/>
      <c r="W3778" s="48"/>
      <c r="X3778" s="48"/>
      <c r="Y3778" s="48"/>
      <c r="Z3778" s="48"/>
      <c r="AA3778" s="48"/>
      <c r="AB3778" s="48"/>
      <c r="AC3778" s="48"/>
    </row>
    <row r="3779" spans="1:29">
      <c r="A3779" s="48"/>
      <c r="B3779" s="48"/>
      <c r="C3779" s="48"/>
      <c r="D3779" s="48"/>
      <c r="E3779" s="48"/>
      <c r="F3779" s="48"/>
      <c r="G3779" s="48"/>
      <c r="H3779" s="48"/>
      <c r="I3779" s="48"/>
      <c r="J3779" s="48"/>
      <c r="K3779" s="48"/>
      <c r="L3779" s="48"/>
      <c r="M3779" s="48"/>
      <c r="N3779" s="48"/>
      <c r="O3779" s="48"/>
      <c r="P3779" s="48"/>
      <c r="Q3779" s="48"/>
      <c r="R3779" s="48"/>
      <c r="S3779" s="48"/>
      <c r="T3779" s="48"/>
      <c r="U3779" s="48"/>
      <c r="V3779" s="48"/>
      <c r="W3779" s="48"/>
      <c r="X3779" s="48"/>
      <c r="Y3779" s="48"/>
      <c r="Z3779" s="48"/>
      <c r="AA3779" s="48"/>
      <c r="AB3779" s="48"/>
      <c r="AC3779" s="48"/>
    </row>
    <row r="3780" spans="1:29">
      <c r="A3780" s="48"/>
      <c r="B3780" s="48"/>
      <c r="C3780" s="48"/>
      <c r="D3780" s="48"/>
      <c r="E3780" s="48"/>
      <c r="F3780" s="48"/>
      <c r="G3780" s="48"/>
      <c r="H3780" s="48"/>
      <c r="I3780" s="48"/>
      <c r="J3780" s="48"/>
      <c r="K3780" s="48"/>
      <c r="L3780" s="48"/>
      <c r="M3780" s="48"/>
      <c r="N3780" s="48"/>
      <c r="O3780" s="48"/>
      <c r="P3780" s="48"/>
      <c r="Q3780" s="48"/>
      <c r="R3780" s="48"/>
      <c r="S3780" s="48"/>
      <c r="T3780" s="48"/>
      <c r="U3780" s="48"/>
      <c r="V3780" s="48"/>
      <c r="W3780" s="48"/>
      <c r="X3780" s="48"/>
      <c r="Y3780" s="48"/>
      <c r="Z3780" s="48"/>
      <c r="AA3780" s="48"/>
      <c r="AB3780" s="48"/>
      <c r="AC3780" s="48"/>
    </row>
    <row r="3781" spans="1:29">
      <c r="A3781" s="48"/>
      <c r="B3781" s="48"/>
      <c r="C3781" s="48"/>
      <c r="D3781" s="48"/>
      <c r="E3781" s="48"/>
      <c r="F3781" s="48"/>
      <c r="G3781" s="48"/>
      <c r="H3781" s="48"/>
      <c r="I3781" s="48"/>
      <c r="J3781" s="48"/>
      <c r="K3781" s="48"/>
      <c r="L3781" s="48"/>
      <c r="M3781" s="48"/>
      <c r="N3781" s="48"/>
      <c r="O3781" s="48"/>
      <c r="P3781" s="48"/>
      <c r="Q3781" s="48"/>
      <c r="R3781" s="48"/>
      <c r="S3781" s="48"/>
      <c r="T3781" s="48"/>
      <c r="U3781" s="48"/>
      <c r="V3781" s="48"/>
      <c r="W3781" s="48"/>
      <c r="X3781" s="48"/>
      <c r="Y3781" s="48"/>
      <c r="Z3781" s="48"/>
      <c r="AA3781" s="48"/>
      <c r="AB3781" s="48"/>
      <c r="AC3781" s="48"/>
    </row>
    <row r="3782" spans="1:29">
      <c r="A3782" s="48"/>
      <c r="B3782" s="48"/>
      <c r="C3782" s="48"/>
      <c r="D3782" s="48"/>
      <c r="E3782" s="48"/>
      <c r="F3782" s="48"/>
      <c r="G3782" s="48"/>
      <c r="H3782" s="48"/>
      <c r="I3782" s="48"/>
      <c r="J3782" s="48"/>
      <c r="K3782" s="48"/>
      <c r="L3782" s="48"/>
      <c r="M3782" s="48"/>
      <c r="N3782" s="48"/>
      <c r="O3782" s="48"/>
      <c r="P3782" s="48"/>
      <c r="Q3782" s="48"/>
      <c r="R3782" s="48"/>
      <c r="S3782" s="48"/>
      <c r="T3782" s="48"/>
      <c r="U3782" s="48"/>
      <c r="V3782" s="48"/>
      <c r="W3782" s="48"/>
      <c r="X3782" s="48"/>
      <c r="Y3782" s="48"/>
      <c r="Z3782" s="48"/>
      <c r="AA3782" s="48"/>
      <c r="AB3782" s="48"/>
      <c r="AC3782" s="48"/>
    </row>
    <row r="3783" spans="1:29">
      <c r="A3783" s="48"/>
      <c r="B3783" s="48"/>
      <c r="C3783" s="48"/>
      <c r="D3783" s="48"/>
      <c r="E3783" s="48"/>
      <c r="F3783" s="48"/>
      <c r="G3783" s="48"/>
      <c r="H3783" s="48"/>
      <c r="I3783" s="48"/>
      <c r="J3783" s="48"/>
      <c r="K3783" s="48"/>
      <c r="L3783" s="48"/>
      <c r="M3783" s="48"/>
      <c r="N3783" s="48"/>
      <c r="O3783" s="48"/>
      <c r="P3783" s="48"/>
      <c r="Q3783" s="48"/>
      <c r="R3783" s="48"/>
      <c r="S3783" s="48"/>
      <c r="T3783" s="48"/>
      <c r="U3783" s="48"/>
      <c r="V3783" s="48"/>
      <c r="W3783" s="48"/>
      <c r="X3783" s="48"/>
      <c r="Y3783" s="48"/>
      <c r="Z3783" s="48"/>
      <c r="AA3783" s="48"/>
      <c r="AB3783" s="48"/>
      <c r="AC3783" s="48"/>
    </row>
    <row r="3784" spans="1:29">
      <c r="A3784" s="48"/>
      <c r="B3784" s="48"/>
      <c r="C3784" s="48"/>
      <c r="D3784" s="48"/>
      <c r="E3784" s="48"/>
      <c r="F3784" s="48"/>
      <c r="G3784" s="48"/>
      <c r="H3784" s="48"/>
      <c r="I3784" s="48"/>
      <c r="J3784" s="48"/>
      <c r="K3784" s="48"/>
      <c r="L3784" s="48"/>
      <c r="M3784" s="48"/>
      <c r="N3784" s="48"/>
      <c r="O3784" s="48"/>
      <c r="P3784" s="48"/>
      <c r="Q3784" s="48"/>
      <c r="R3784" s="48"/>
      <c r="S3784" s="48"/>
      <c r="T3784" s="48"/>
      <c r="U3784" s="48"/>
      <c r="V3784" s="48"/>
      <c r="W3784" s="48"/>
      <c r="X3784" s="48"/>
      <c r="Y3784" s="48"/>
      <c r="Z3784" s="48"/>
      <c r="AA3784" s="48"/>
      <c r="AB3784" s="48"/>
      <c r="AC3784" s="48"/>
    </row>
    <row r="3785" spans="1:29">
      <c r="A3785" s="48"/>
      <c r="B3785" s="48"/>
      <c r="C3785" s="48"/>
      <c r="D3785" s="48"/>
      <c r="E3785" s="48"/>
      <c r="F3785" s="48"/>
      <c r="G3785" s="48"/>
      <c r="H3785" s="48"/>
      <c r="I3785" s="48"/>
      <c r="J3785" s="48"/>
      <c r="K3785" s="48"/>
      <c r="L3785" s="48"/>
      <c r="M3785" s="48"/>
      <c r="N3785" s="48"/>
      <c r="O3785" s="48"/>
      <c r="P3785" s="48"/>
      <c r="Q3785" s="48"/>
      <c r="R3785" s="48"/>
      <c r="S3785" s="48"/>
      <c r="T3785" s="48"/>
      <c r="U3785" s="48"/>
      <c r="V3785" s="48"/>
      <c r="W3785" s="48"/>
      <c r="X3785" s="48"/>
      <c r="Y3785" s="48"/>
      <c r="Z3785" s="48"/>
      <c r="AA3785" s="48"/>
      <c r="AB3785" s="48"/>
      <c r="AC3785" s="48"/>
    </row>
    <row r="3786" spans="1:29">
      <c r="A3786" s="48"/>
      <c r="B3786" s="48"/>
      <c r="C3786" s="48"/>
      <c r="D3786" s="48"/>
      <c r="E3786" s="48"/>
      <c r="F3786" s="48"/>
      <c r="G3786" s="48"/>
      <c r="H3786" s="48"/>
      <c r="I3786" s="48"/>
      <c r="J3786" s="48"/>
      <c r="K3786" s="48"/>
      <c r="L3786" s="48"/>
      <c r="M3786" s="48"/>
      <c r="N3786" s="48"/>
      <c r="O3786" s="48"/>
      <c r="P3786" s="48"/>
      <c r="Q3786" s="48"/>
      <c r="R3786" s="48"/>
      <c r="S3786" s="48"/>
      <c r="T3786" s="48"/>
      <c r="U3786" s="48"/>
      <c r="V3786" s="48"/>
      <c r="W3786" s="48"/>
      <c r="X3786" s="48"/>
      <c r="Y3786" s="48"/>
      <c r="Z3786" s="48"/>
      <c r="AA3786" s="48"/>
      <c r="AB3786" s="48"/>
      <c r="AC3786" s="48"/>
    </row>
    <row r="3787" spans="1:29">
      <c r="A3787" s="48"/>
      <c r="B3787" s="48"/>
      <c r="C3787" s="48"/>
      <c r="D3787" s="48"/>
      <c r="E3787" s="48"/>
      <c r="F3787" s="48"/>
      <c r="G3787" s="48"/>
      <c r="H3787" s="48"/>
      <c r="I3787" s="48"/>
      <c r="J3787" s="48"/>
      <c r="K3787" s="48"/>
      <c r="L3787" s="48"/>
      <c r="M3787" s="48"/>
      <c r="N3787" s="48"/>
      <c r="O3787" s="48"/>
      <c r="P3787" s="48"/>
      <c r="Q3787" s="48"/>
      <c r="R3787" s="48"/>
      <c r="S3787" s="48"/>
      <c r="T3787" s="48"/>
      <c r="U3787" s="48"/>
      <c r="V3787" s="48"/>
      <c r="W3787" s="48"/>
      <c r="X3787" s="48"/>
      <c r="Y3787" s="48"/>
      <c r="Z3787" s="48"/>
      <c r="AA3787" s="48"/>
      <c r="AB3787" s="48"/>
      <c r="AC3787" s="48"/>
    </row>
    <row r="3788" spans="1:29">
      <c r="A3788" s="48"/>
      <c r="B3788" s="48"/>
      <c r="C3788" s="48"/>
      <c r="D3788" s="48"/>
      <c r="E3788" s="48"/>
      <c r="F3788" s="48"/>
      <c r="G3788" s="48"/>
      <c r="H3788" s="48"/>
      <c r="I3788" s="48"/>
      <c r="J3788" s="48"/>
      <c r="K3788" s="48"/>
      <c r="L3788" s="48"/>
      <c r="M3788" s="48"/>
      <c r="N3788" s="48"/>
      <c r="O3788" s="48"/>
      <c r="P3788" s="48"/>
      <c r="Q3788" s="48"/>
      <c r="R3788" s="48"/>
      <c r="S3788" s="48"/>
      <c r="T3788" s="48"/>
      <c r="U3788" s="48"/>
      <c r="V3788" s="48"/>
      <c r="W3788" s="48"/>
      <c r="X3788" s="48"/>
      <c r="Y3788" s="48"/>
      <c r="Z3788" s="48"/>
      <c r="AA3788" s="48"/>
      <c r="AB3788" s="48"/>
      <c r="AC3788" s="48"/>
    </row>
    <row r="3789" spans="1:29">
      <c r="A3789" s="48"/>
      <c r="B3789" s="48"/>
      <c r="C3789" s="48"/>
      <c r="D3789" s="48"/>
      <c r="E3789" s="48"/>
      <c r="F3789" s="48"/>
      <c r="G3789" s="48"/>
      <c r="H3789" s="48"/>
      <c r="I3789" s="48"/>
      <c r="J3789" s="48"/>
      <c r="K3789" s="48"/>
      <c r="L3789" s="48"/>
      <c r="M3789" s="48"/>
      <c r="N3789" s="48"/>
      <c r="O3789" s="48"/>
      <c r="P3789" s="48"/>
      <c r="Q3789" s="48"/>
      <c r="R3789" s="48"/>
      <c r="S3789" s="48"/>
      <c r="T3789" s="48"/>
      <c r="U3789" s="48"/>
      <c r="V3789" s="48"/>
      <c r="W3789" s="48"/>
      <c r="X3789" s="48"/>
      <c r="Y3789" s="48"/>
      <c r="Z3789" s="48"/>
      <c r="AA3789" s="48"/>
      <c r="AB3789" s="48"/>
      <c r="AC3789" s="48"/>
    </row>
    <row r="3790" spans="1:29">
      <c r="A3790" s="48"/>
      <c r="B3790" s="48"/>
      <c r="C3790" s="48"/>
      <c r="D3790" s="48"/>
      <c r="E3790" s="48"/>
      <c r="F3790" s="48"/>
      <c r="G3790" s="48"/>
      <c r="H3790" s="48"/>
      <c r="I3790" s="48"/>
      <c r="J3790" s="48"/>
      <c r="K3790" s="48"/>
      <c r="L3790" s="48"/>
      <c r="M3790" s="48"/>
      <c r="N3790" s="48"/>
      <c r="O3790" s="48"/>
      <c r="P3790" s="48"/>
      <c r="Q3790" s="48"/>
      <c r="R3790" s="48"/>
      <c r="S3790" s="48"/>
      <c r="T3790" s="48"/>
      <c r="U3790" s="48"/>
      <c r="V3790" s="48"/>
      <c r="W3790" s="48"/>
      <c r="X3790" s="48"/>
      <c r="Y3790" s="48"/>
      <c r="Z3790" s="48"/>
      <c r="AA3790" s="48"/>
      <c r="AB3790" s="48"/>
      <c r="AC3790" s="48"/>
    </row>
    <row r="3791" spans="1:29">
      <c r="A3791" s="48"/>
      <c r="B3791" s="48"/>
      <c r="C3791" s="48"/>
      <c r="D3791" s="48"/>
      <c r="E3791" s="48"/>
      <c r="F3791" s="48"/>
      <c r="G3791" s="48"/>
      <c r="H3791" s="48"/>
      <c r="I3791" s="48"/>
      <c r="J3791" s="48"/>
      <c r="K3791" s="48"/>
      <c r="L3791" s="48"/>
      <c r="M3791" s="48"/>
      <c r="N3791" s="48"/>
      <c r="O3791" s="48"/>
      <c r="P3791" s="48"/>
      <c r="Q3791" s="48"/>
      <c r="R3791" s="48"/>
      <c r="S3791" s="48"/>
      <c r="T3791" s="48"/>
      <c r="U3791" s="48"/>
      <c r="V3791" s="48"/>
      <c r="W3791" s="48"/>
      <c r="X3791" s="48"/>
      <c r="Y3791" s="48"/>
      <c r="Z3791" s="48"/>
      <c r="AA3791" s="48"/>
      <c r="AB3791" s="48"/>
      <c r="AC3791" s="48"/>
    </row>
    <row r="3792" spans="1:29">
      <c r="A3792" s="48"/>
      <c r="B3792" s="48"/>
      <c r="C3792" s="48"/>
      <c r="D3792" s="48"/>
      <c r="E3792" s="48"/>
      <c r="F3792" s="48"/>
      <c r="G3792" s="48"/>
      <c r="H3792" s="48"/>
      <c r="I3792" s="48"/>
      <c r="J3792" s="48"/>
      <c r="K3792" s="48"/>
      <c r="L3792" s="48"/>
      <c r="M3792" s="48"/>
      <c r="N3792" s="48"/>
      <c r="O3792" s="48"/>
      <c r="P3792" s="48"/>
      <c r="Q3792" s="48"/>
      <c r="R3792" s="48"/>
      <c r="S3792" s="48"/>
      <c r="T3792" s="48"/>
      <c r="U3792" s="48"/>
      <c r="V3792" s="48"/>
      <c r="W3792" s="48"/>
      <c r="X3792" s="48"/>
      <c r="Y3792" s="48"/>
      <c r="Z3792" s="48"/>
      <c r="AA3792" s="48"/>
      <c r="AB3792" s="48"/>
      <c r="AC3792" s="48"/>
    </row>
    <row r="3793" spans="1:29">
      <c r="A3793" s="48"/>
      <c r="B3793" s="48"/>
      <c r="C3793" s="48"/>
      <c r="D3793" s="48"/>
      <c r="E3793" s="48"/>
      <c r="F3793" s="48"/>
      <c r="G3793" s="48"/>
      <c r="H3793" s="48"/>
      <c r="I3793" s="48"/>
      <c r="J3793" s="48"/>
      <c r="K3793" s="48"/>
      <c r="L3793" s="48"/>
      <c r="M3793" s="48"/>
      <c r="N3793" s="48"/>
      <c r="O3793" s="48"/>
      <c r="P3793" s="48"/>
      <c r="Q3793" s="48"/>
      <c r="R3793" s="48"/>
      <c r="S3793" s="48"/>
      <c r="T3793" s="48"/>
      <c r="U3793" s="48"/>
      <c r="V3793" s="48"/>
      <c r="W3793" s="48"/>
      <c r="X3793" s="48"/>
      <c r="Y3793" s="48"/>
      <c r="Z3793" s="48"/>
      <c r="AA3793" s="48"/>
      <c r="AB3793" s="48"/>
      <c r="AC3793" s="48"/>
    </row>
    <row r="3794" spans="1:29">
      <c r="A3794" s="48"/>
      <c r="B3794" s="48"/>
      <c r="C3794" s="48"/>
      <c r="D3794" s="48"/>
      <c r="E3794" s="48"/>
      <c r="F3794" s="48"/>
      <c r="G3794" s="48"/>
      <c r="H3794" s="48"/>
      <c r="I3794" s="48"/>
      <c r="J3794" s="48"/>
      <c r="K3794" s="48"/>
      <c r="L3794" s="48"/>
      <c r="M3794" s="48"/>
      <c r="N3794" s="48"/>
      <c r="O3794" s="48"/>
      <c r="P3794" s="48"/>
      <c r="Q3794" s="48"/>
      <c r="R3794" s="48"/>
      <c r="S3794" s="48"/>
      <c r="T3794" s="48"/>
      <c r="U3794" s="48"/>
      <c r="V3794" s="48"/>
      <c r="W3794" s="48"/>
      <c r="X3794" s="48"/>
      <c r="Y3794" s="48"/>
      <c r="Z3794" s="48"/>
      <c r="AA3794" s="48"/>
      <c r="AB3794" s="48"/>
      <c r="AC3794" s="48"/>
    </row>
    <row r="3795" spans="1:29">
      <c r="A3795" s="48"/>
      <c r="B3795" s="48"/>
      <c r="C3795" s="48"/>
      <c r="D3795" s="48"/>
      <c r="E3795" s="48"/>
      <c r="F3795" s="48"/>
      <c r="G3795" s="48"/>
      <c r="H3795" s="48"/>
      <c r="I3795" s="48"/>
      <c r="J3795" s="48"/>
      <c r="K3795" s="48"/>
      <c r="L3795" s="48"/>
      <c r="M3795" s="48"/>
      <c r="N3795" s="48"/>
      <c r="O3795" s="48"/>
      <c r="P3795" s="48"/>
      <c r="Q3795" s="48"/>
      <c r="R3795" s="48"/>
      <c r="S3795" s="48"/>
      <c r="T3795" s="48"/>
      <c r="U3795" s="48"/>
      <c r="V3795" s="48"/>
      <c r="W3795" s="48"/>
      <c r="X3795" s="48"/>
      <c r="Y3795" s="48"/>
      <c r="Z3795" s="48"/>
      <c r="AA3795" s="48"/>
      <c r="AB3795" s="48"/>
      <c r="AC3795" s="48"/>
    </row>
    <row r="3796" spans="1:29">
      <c r="A3796" s="48"/>
      <c r="B3796" s="48"/>
      <c r="C3796" s="48"/>
      <c r="D3796" s="48"/>
      <c r="E3796" s="48"/>
      <c r="F3796" s="48"/>
      <c r="G3796" s="48"/>
      <c r="H3796" s="48"/>
      <c r="I3796" s="48"/>
      <c r="J3796" s="48"/>
      <c r="K3796" s="48"/>
      <c r="L3796" s="48"/>
      <c r="M3796" s="48"/>
      <c r="N3796" s="48"/>
      <c r="O3796" s="48"/>
      <c r="P3796" s="48"/>
      <c r="Q3796" s="48"/>
      <c r="R3796" s="48"/>
      <c r="S3796" s="48"/>
      <c r="T3796" s="48"/>
      <c r="U3796" s="48"/>
      <c r="V3796" s="48"/>
      <c r="W3796" s="48"/>
      <c r="X3796" s="48"/>
      <c r="Y3796" s="48"/>
      <c r="Z3796" s="48"/>
      <c r="AA3796" s="48"/>
      <c r="AB3796" s="48"/>
      <c r="AC3796" s="48"/>
    </row>
    <row r="3797" spans="1:29">
      <c r="A3797" s="48"/>
      <c r="B3797" s="48"/>
      <c r="C3797" s="48"/>
      <c r="D3797" s="48"/>
      <c r="E3797" s="48"/>
      <c r="F3797" s="48"/>
      <c r="G3797" s="48"/>
      <c r="H3797" s="48"/>
      <c r="I3797" s="48"/>
      <c r="J3797" s="48"/>
      <c r="K3797" s="48"/>
      <c r="L3797" s="48"/>
      <c r="M3797" s="48"/>
      <c r="N3797" s="48"/>
      <c r="O3797" s="48"/>
      <c r="P3797" s="48"/>
      <c r="Q3797" s="48"/>
      <c r="R3797" s="48"/>
      <c r="S3797" s="48"/>
      <c r="T3797" s="48"/>
      <c r="U3797" s="48"/>
      <c r="V3797" s="48"/>
      <c r="W3797" s="48"/>
      <c r="X3797" s="48"/>
      <c r="Y3797" s="48"/>
      <c r="Z3797" s="48"/>
      <c r="AA3797" s="48"/>
      <c r="AB3797" s="48"/>
      <c r="AC3797" s="48"/>
    </row>
    <row r="3798" spans="1:29">
      <c r="A3798" s="48"/>
      <c r="B3798" s="48"/>
      <c r="C3798" s="48"/>
      <c r="D3798" s="48"/>
      <c r="E3798" s="48"/>
      <c r="F3798" s="48"/>
      <c r="G3798" s="48"/>
      <c r="H3798" s="48"/>
      <c r="I3798" s="48"/>
      <c r="J3798" s="48"/>
      <c r="K3798" s="48"/>
      <c r="L3798" s="48"/>
      <c r="M3798" s="48"/>
      <c r="N3798" s="48"/>
      <c r="O3798" s="48"/>
      <c r="P3798" s="48"/>
      <c r="Q3798" s="48"/>
      <c r="R3798" s="48"/>
      <c r="S3798" s="48"/>
      <c r="T3798" s="48"/>
      <c r="U3798" s="48"/>
      <c r="V3798" s="48"/>
      <c r="W3798" s="48"/>
      <c r="X3798" s="48"/>
      <c r="Y3798" s="48"/>
      <c r="Z3798" s="48"/>
      <c r="AA3798" s="48"/>
      <c r="AB3798" s="48"/>
      <c r="AC3798" s="48"/>
    </row>
    <row r="3799" spans="1:29">
      <c r="A3799" s="48"/>
      <c r="B3799" s="48"/>
      <c r="C3799" s="48"/>
      <c r="D3799" s="48"/>
      <c r="E3799" s="48"/>
      <c r="F3799" s="48"/>
      <c r="G3799" s="48"/>
      <c r="H3799" s="48"/>
      <c r="I3799" s="48"/>
      <c r="J3799" s="48"/>
      <c r="K3799" s="48"/>
      <c r="L3799" s="48"/>
      <c r="M3799" s="48"/>
      <c r="N3799" s="48"/>
      <c r="O3799" s="48"/>
      <c r="P3799" s="48"/>
      <c r="Q3799" s="48"/>
      <c r="R3799" s="48"/>
      <c r="S3799" s="48"/>
      <c r="T3799" s="48"/>
      <c r="U3799" s="48"/>
      <c r="V3799" s="48"/>
      <c r="W3799" s="48"/>
      <c r="X3799" s="48"/>
      <c r="Y3799" s="48"/>
      <c r="Z3799" s="48"/>
      <c r="AA3799" s="48"/>
      <c r="AB3799" s="48"/>
      <c r="AC3799" s="48"/>
    </row>
    <row r="3800" spans="1:29">
      <c r="A3800" s="48"/>
      <c r="B3800" s="48"/>
      <c r="C3800" s="48"/>
      <c r="D3800" s="48"/>
      <c r="E3800" s="48"/>
      <c r="F3800" s="48"/>
      <c r="G3800" s="48"/>
      <c r="H3800" s="48"/>
      <c r="I3800" s="48"/>
      <c r="J3800" s="48"/>
      <c r="K3800" s="48"/>
      <c r="L3800" s="48"/>
      <c r="M3800" s="48"/>
      <c r="N3800" s="48"/>
      <c r="O3800" s="48"/>
      <c r="P3800" s="48"/>
      <c r="Q3800" s="48"/>
      <c r="R3800" s="48"/>
      <c r="S3800" s="48"/>
      <c r="T3800" s="48"/>
      <c r="U3800" s="48"/>
      <c r="V3800" s="48"/>
      <c r="W3800" s="48"/>
      <c r="X3800" s="48"/>
      <c r="Y3800" s="48"/>
      <c r="Z3800" s="48"/>
      <c r="AA3800" s="48"/>
      <c r="AB3800" s="48"/>
      <c r="AC3800" s="48"/>
    </row>
    <row r="3801" spans="1:29">
      <c r="A3801" s="48"/>
      <c r="B3801" s="48"/>
      <c r="C3801" s="48"/>
      <c r="D3801" s="48"/>
      <c r="E3801" s="48"/>
      <c r="F3801" s="48"/>
      <c r="G3801" s="48"/>
      <c r="H3801" s="48"/>
      <c r="I3801" s="48"/>
      <c r="J3801" s="48"/>
      <c r="K3801" s="48"/>
      <c r="L3801" s="48"/>
      <c r="M3801" s="48"/>
      <c r="N3801" s="48"/>
      <c r="O3801" s="48"/>
      <c r="P3801" s="48"/>
      <c r="Q3801" s="48"/>
      <c r="R3801" s="48"/>
      <c r="S3801" s="48"/>
      <c r="T3801" s="48"/>
      <c r="U3801" s="48"/>
      <c r="V3801" s="48"/>
      <c r="W3801" s="48"/>
      <c r="X3801" s="48"/>
      <c r="Y3801" s="48"/>
      <c r="Z3801" s="48"/>
      <c r="AA3801" s="48"/>
      <c r="AB3801" s="48"/>
      <c r="AC3801" s="48"/>
    </row>
    <row r="3802" spans="1:29">
      <c r="A3802" s="48"/>
      <c r="B3802" s="48"/>
      <c r="C3802" s="48"/>
      <c r="D3802" s="48"/>
      <c r="E3802" s="48"/>
      <c r="F3802" s="48"/>
      <c r="G3802" s="48"/>
      <c r="H3802" s="48"/>
      <c r="I3802" s="48"/>
      <c r="J3802" s="48"/>
      <c r="K3802" s="48"/>
      <c r="L3802" s="48"/>
      <c r="M3802" s="48"/>
      <c r="N3802" s="48"/>
      <c r="O3802" s="48"/>
      <c r="P3802" s="48"/>
      <c r="Q3802" s="48"/>
      <c r="R3802" s="48"/>
      <c r="S3802" s="48"/>
      <c r="T3802" s="48"/>
      <c r="U3802" s="48"/>
      <c r="V3802" s="48"/>
      <c r="W3802" s="48"/>
      <c r="X3802" s="48"/>
      <c r="Y3802" s="48"/>
      <c r="Z3802" s="48"/>
      <c r="AA3802" s="48"/>
      <c r="AB3802" s="48"/>
      <c r="AC3802" s="48"/>
    </row>
    <row r="3803" spans="1:29">
      <c r="A3803" s="48"/>
      <c r="B3803" s="48"/>
      <c r="C3803" s="48"/>
      <c r="D3803" s="48"/>
      <c r="E3803" s="48"/>
      <c r="F3803" s="48"/>
      <c r="G3803" s="48"/>
      <c r="H3803" s="48"/>
      <c r="I3803" s="48"/>
      <c r="J3803" s="48"/>
      <c r="K3803" s="48"/>
      <c r="L3803" s="48"/>
      <c r="M3803" s="48"/>
      <c r="N3803" s="48"/>
      <c r="O3803" s="48"/>
      <c r="P3803" s="48"/>
      <c r="Q3803" s="48"/>
      <c r="R3803" s="48"/>
      <c r="S3803" s="48"/>
      <c r="T3803" s="48"/>
      <c r="U3803" s="48"/>
      <c r="V3803" s="48"/>
      <c r="W3803" s="48"/>
      <c r="X3803" s="48"/>
      <c r="Y3803" s="48"/>
      <c r="Z3803" s="48"/>
      <c r="AA3803" s="48"/>
      <c r="AB3803" s="48"/>
      <c r="AC3803" s="48"/>
    </row>
    <row r="3804" spans="1:29">
      <c r="A3804" s="48"/>
      <c r="B3804" s="48"/>
      <c r="C3804" s="48"/>
      <c r="D3804" s="48"/>
      <c r="E3804" s="48"/>
      <c r="F3804" s="48"/>
      <c r="G3804" s="48"/>
      <c r="H3804" s="48"/>
      <c r="I3804" s="48"/>
      <c r="J3804" s="48"/>
      <c r="K3804" s="48"/>
      <c r="L3804" s="48"/>
      <c r="M3804" s="48"/>
      <c r="N3804" s="48"/>
      <c r="O3804" s="48"/>
      <c r="P3804" s="48"/>
      <c r="Q3804" s="48"/>
      <c r="R3804" s="48"/>
      <c r="S3804" s="48"/>
      <c r="T3804" s="48"/>
      <c r="U3804" s="48"/>
      <c r="V3804" s="48"/>
      <c r="W3804" s="48"/>
      <c r="X3804" s="48"/>
      <c r="Y3804" s="48"/>
      <c r="Z3804" s="48"/>
      <c r="AA3804" s="48"/>
      <c r="AB3804" s="48"/>
      <c r="AC3804" s="48"/>
    </row>
    <row r="3805" spans="1:29">
      <c r="A3805" s="48"/>
      <c r="B3805" s="48"/>
      <c r="C3805" s="48"/>
      <c r="D3805" s="48"/>
      <c r="E3805" s="48"/>
      <c r="F3805" s="48"/>
      <c r="G3805" s="48"/>
      <c r="H3805" s="48"/>
      <c r="I3805" s="48"/>
      <c r="J3805" s="48"/>
      <c r="K3805" s="48"/>
      <c r="L3805" s="48"/>
      <c r="M3805" s="48"/>
      <c r="N3805" s="48"/>
      <c r="O3805" s="48"/>
      <c r="P3805" s="48"/>
      <c r="Q3805" s="48"/>
      <c r="R3805" s="48"/>
      <c r="S3805" s="48"/>
      <c r="T3805" s="48"/>
      <c r="U3805" s="48"/>
      <c r="V3805" s="48"/>
      <c r="W3805" s="48"/>
      <c r="X3805" s="48"/>
      <c r="Y3805" s="48"/>
      <c r="Z3805" s="48"/>
      <c r="AA3805" s="48"/>
      <c r="AB3805" s="48"/>
      <c r="AC3805" s="48"/>
    </row>
    <row r="3806" spans="1:29">
      <c r="A3806" s="48"/>
      <c r="B3806" s="48"/>
      <c r="C3806" s="48"/>
      <c r="D3806" s="48"/>
      <c r="E3806" s="48"/>
      <c r="F3806" s="48"/>
      <c r="G3806" s="48"/>
      <c r="H3806" s="48"/>
      <c r="I3806" s="48"/>
      <c r="J3806" s="48"/>
      <c r="K3806" s="48"/>
      <c r="L3806" s="48"/>
      <c r="M3806" s="48"/>
      <c r="N3806" s="48"/>
      <c r="O3806" s="48"/>
      <c r="P3806" s="48"/>
      <c r="Q3806" s="48"/>
      <c r="R3806" s="48"/>
      <c r="S3806" s="48"/>
      <c r="T3806" s="48"/>
      <c r="U3806" s="48"/>
      <c r="V3806" s="48"/>
      <c r="W3806" s="48"/>
      <c r="X3806" s="48"/>
      <c r="Y3806" s="48"/>
      <c r="Z3806" s="48"/>
      <c r="AA3806" s="48"/>
      <c r="AB3806" s="48"/>
      <c r="AC3806" s="48"/>
    </row>
    <row r="3807" spans="1:29">
      <c r="A3807" s="48"/>
      <c r="B3807" s="48"/>
      <c r="C3807" s="48"/>
      <c r="D3807" s="48"/>
      <c r="E3807" s="48"/>
      <c r="F3807" s="48"/>
      <c r="G3807" s="48"/>
      <c r="H3807" s="48"/>
      <c r="I3807" s="48"/>
      <c r="J3807" s="48"/>
      <c r="K3807" s="48"/>
      <c r="L3807" s="48"/>
      <c r="M3807" s="48"/>
      <c r="N3807" s="48"/>
      <c r="O3807" s="48"/>
      <c r="P3807" s="48"/>
      <c r="Q3807" s="48"/>
      <c r="R3807" s="48"/>
      <c r="S3807" s="48"/>
      <c r="T3807" s="48"/>
      <c r="U3807" s="48"/>
      <c r="V3807" s="48"/>
      <c r="W3807" s="48"/>
      <c r="X3807" s="48"/>
      <c r="Y3807" s="48"/>
      <c r="Z3807" s="48"/>
      <c r="AA3807" s="48"/>
      <c r="AB3807" s="48"/>
      <c r="AC3807" s="48"/>
    </row>
    <row r="3808" spans="1:29">
      <c r="A3808" s="48"/>
      <c r="B3808" s="48"/>
      <c r="C3808" s="48"/>
      <c r="D3808" s="48"/>
      <c r="E3808" s="48"/>
      <c r="F3808" s="48"/>
      <c r="G3808" s="48"/>
      <c r="H3808" s="48"/>
      <c r="I3808" s="48"/>
      <c r="J3808" s="48"/>
      <c r="K3808" s="48"/>
      <c r="L3808" s="48"/>
      <c r="M3808" s="48"/>
      <c r="N3808" s="48"/>
      <c r="O3808" s="48"/>
      <c r="P3808" s="48"/>
      <c r="Q3808" s="48"/>
      <c r="R3808" s="48"/>
      <c r="S3808" s="48"/>
      <c r="T3808" s="48"/>
      <c r="U3808" s="48"/>
      <c r="V3808" s="48"/>
      <c r="W3808" s="48"/>
      <c r="X3808" s="48"/>
      <c r="Y3808" s="48"/>
      <c r="Z3808" s="48"/>
      <c r="AA3808" s="48"/>
      <c r="AB3808" s="48"/>
      <c r="AC3808" s="48"/>
    </row>
    <row r="3809" spans="1:29">
      <c r="A3809" s="48"/>
      <c r="B3809" s="48"/>
      <c r="C3809" s="48"/>
      <c r="D3809" s="48"/>
      <c r="E3809" s="48"/>
      <c r="F3809" s="48"/>
      <c r="G3809" s="48"/>
      <c r="H3809" s="48"/>
      <c r="I3809" s="48"/>
      <c r="J3809" s="48"/>
      <c r="K3809" s="48"/>
      <c r="L3809" s="48"/>
      <c r="M3809" s="48"/>
      <c r="N3809" s="48"/>
      <c r="O3809" s="48"/>
      <c r="P3809" s="48"/>
      <c r="Q3809" s="48"/>
      <c r="R3809" s="48"/>
      <c r="S3809" s="48"/>
      <c r="T3809" s="48"/>
      <c r="U3809" s="48"/>
      <c r="V3809" s="48"/>
      <c r="W3809" s="48"/>
      <c r="X3809" s="48"/>
      <c r="Y3809" s="48"/>
      <c r="Z3809" s="48"/>
      <c r="AA3809" s="48"/>
      <c r="AB3809" s="48"/>
      <c r="AC3809" s="48"/>
    </row>
    <row r="3810" spans="1:29">
      <c r="A3810" s="48"/>
      <c r="B3810" s="48"/>
      <c r="C3810" s="48"/>
      <c r="D3810" s="48"/>
      <c r="E3810" s="48"/>
      <c r="F3810" s="48"/>
      <c r="G3810" s="48"/>
      <c r="H3810" s="48"/>
      <c r="I3810" s="48"/>
      <c r="J3810" s="48"/>
      <c r="K3810" s="48"/>
      <c r="L3810" s="48"/>
      <c r="M3810" s="48"/>
      <c r="N3810" s="48"/>
      <c r="O3810" s="48"/>
      <c r="P3810" s="48"/>
      <c r="Q3810" s="48"/>
      <c r="R3810" s="48"/>
      <c r="S3810" s="48"/>
      <c r="T3810" s="48"/>
      <c r="U3810" s="48"/>
      <c r="V3810" s="48"/>
      <c r="W3810" s="48"/>
      <c r="X3810" s="48"/>
      <c r="Y3810" s="48"/>
      <c r="Z3810" s="48"/>
      <c r="AA3810" s="48"/>
      <c r="AB3810" s="48"/>
      <c r="AC3810" s="48"/>
    </row>
    <row r="3811" spans="1:29">
      <c r="A3811" s="48"/>
      <c r="B3811" s="48"/>
      <c r="C3811" s="48"/>
      <c r="D3811" s="48"/>
      <c r="E3811" s="48"/>
      <c r="F3811" s="48"/>
      <c r="G3811" s="48"/>
      <c r="H3811" s="48"/>
      <c r="I3811" s="48"/>
      <c r="J3811" s="48"/>
      <c r="K3811" s="48"/>
      <c r="L3811" s="48"/>
      <c r="M3811" s="48"/>
      <c r="N3811" s="48"/>
      <c r="O3811" s="48"/>
      <c r="P3811" s="48"/>
      <c r="Q3811" s="48"/>
      <c r="R3811" s="48"/>
      <c r="S3811" s="48"/>
      <c r="T3811" s="48"/>
      <c r="U3811" s="48"/>
      <c r="V3811" s="48"/>
      <c r="W3811" s="48"/>
      <c r="X3811" s="48"/>
      <c r="Y3811" s="48"/>
      <c r="Z3811" s="48"/>
      <c r="AA3811" s="48"/>
      <c r="AB3811" s="48"/>
      <c r="AC3811" s="48"/>
    </row>
    <row r="3812" spans="1:29">
      <c r="A3812" s="48"/>
      <c r="B3812" s="48"/>
      <c r="C3812" s="48"/>
      <c r="D3812" s="48"/>
      <c r="E3812" s="48"/>
      <c r="F3812" s="48"/>
      <c r="G3812" s="48"/>
      <c r="H3812" s="48"/>
      <c r="I3812" s="48"/>
      <c r="J3812" s="48"/>
      <c r="K3812" s="48"/>
      <c r="L3812" s="48"/>
      <c r="M3812" s="48"/>
      <c r="N3812" s="48"/>
      <c r="O3812" s="48"/>
      <c r="P3812" s="48"/>
      <c r="Q3812" s="48"/>
      <c r="R3812" s="48"/>
      <c r="S3812" s="48"/>
      <c r="T3812" s="48"/>
      <c r="U3812" s="48"/>
      <c r="V3812" s="48"/>
      <c r="W3812" s="48"/>
      <c r="X3812" s="48"/>
      <c r="Y3812" s="48"/>
      <c r="Z3812" s="48"/>
      <c r="AA3812" s="48"/>
      <c r="AB3812" s="48"/>
      <c r="AC3812" s="48"/>
    </row>
    <row r="3813" spans="1:29">
      <c r="A3813" s="48"/>
      <c r="B3813" s="48"/>
      <c r="C3813" s="48"/>
      <c r="D3813" s="48"/>
      <c r="E3813" s="48"/>
      <c r="F3813" s="48"/>
      <c r="G3813" s="48"/>
      <c r="H3813" s="48"/>
      <c r="I3813" s="48"/>
      <c r="J3813" s="48"/>
      <c r="K3813" s="48"/>
      <c r="L3813" s="48"/>
      <c r="M3813" s="48"/>
      <c r="N3813" s="48"/>
      <c r="O3813" s="48"/>
      <c r="P3813" s="48"/>
      <c r="Q3813" s="48"/>
      <c r="R3813" s="48"/>
      <c r="S3813" s="48"/>
      <c r="T3813" s="48"/>
      <c r="U3813" s="48"/>
      <c r="V3813" s="48"/>
      <c r="W3813" s="48"/>
      <c r="X3813" s="48"/>
      <c r="Y3813" s="48"/>
      <c r="Z3813" s="48"/>
      <c r="AA3813" s="48"/>
      <c r="AB3813" s="48"/>
      <c r="AC3813" s="48"/>
    </row>
    <row r="3814" spans="1:29">
      <c r="A3814" s="48"/>
      <c r="B3814" s="48"/>
      <c r="C3814" s="48"/>
      <c r="D3814" s="48"/>
      <c r="E3814" s="48"/>
      <c r="F3814" s="48"/>
      <c r="G3814" s="48"/>
      <c r="H3814" s="48"/>
      <c r="I3814" s="48"/>
      <c r="J3814" s="48"/>
      <c r="K3814" s="48"/>
      <c r="L3814" s="48"/>
      <c r="M3814" s="48"/>
      <c r="N3814" s="48"/>
      <c r="O3814" s="48"/>
      <c r="P3814" s="48"/>
      <c r="Q3814" s="48"/>
      <c r="R3814" s="48"/>
      <c r="S3814" s="48"/>
      <c r="T3814" s="48"/>
      <c r="U3814" s="48"/>
      <c r="V3814" s="48"/>
      <c r="W3814" s="48"/>
      <c r="X3814" s="48"/>
      <c r="Y3814" s="48"/>
      <c r="Z3814" s="48"/>
      <c r="AA3814" s="48"/>
      <c r="AB3814" s="48"/>
      <c r="AC3814" s="48"/>
    </row>
    <row r="3815" spans="1:29">
      <c r="A3815" s="48"/>
      <c r="B3815" s="48"/>
      <c r="C3815" s="48"/>
      <c r="D3815" s="48"/>
      <c r="E3815" s="48"/>
      <c r="F3815" s="48"/>
      <c r="G3815" s="48"/>
      <c r="H3815" s="48"/>
      <c r="I3815" s="48"/>
      <c r="J3815" s="48"/>
      <c r="K3815" s="48"/>
      <c r="L3815" s="48"/>
      <c r="M3815" s="48"/>
      <c r="N3815" s="48"/>
      <c r="O3815" s="48"/>
      <c r="P3815" s="48"/>
      <c r="Q3815" s="48"/>
      <c r="R3815" s="48"/>
      <c r="S3815" s="48"/>
      <c r="T3815" s="48"/>
      <c r="U3815" s="48"/>
      <c r="V3815" s="48"/>
      <c r="W3815" s="48"/>
      <c r="X3815" s="48"/>
      <c r="Y3815" s="48"/>
      <c r="Z3815" s="48"/>
      <c r="AA3815" s="48"/>
      <c r="AB3815" s="48"/>
      <c r="AC3815" s="48"/>
    </row>
    <row r="3816" spans="1:29">
      <c r="A3816" s="48"/>
      <c r="B3816" s="48"/>
      <c r="C3816" s="48"/>
      <c r="D3816" s="48"/>
      <c r="E3816" s="48"/>
      <c r="F3816" s="48"/>
      <c r="G3816" s="48"/>
      <c r="H3816" s="48"/>
      <c r="I3816" s="48"/>
      <c r="J3816" s="48"/>
      <c r="K3816" s="48"/>
      <c r="L3816" s="48"/>
      <c r="M3816" s="48"/>
      <c r="N3816" s="48"/>
      <c r="O3816" s="48"/>
      <c r="P3816" s="48"/>
      <c r="Q3816" s="48"/>
      <c r="R3816" s="48"/>
      <c r="S3816" s="48"/>
      <c r="T3816" s="48"/>
      <c r="U3816" s="48"/>
      <c r="V3816" s="48"/>
      <c r="W3816" s="48"/>
      <c r="X3816" s="48"/>
      <c r="Y3816" s="48"/>
      <c r="Z3816" s="48"/>
      <c r="AA3816" s="48"/>
      <c r="AB3816" s="48"/>
      <c r="AC3816" s="48"/>
    </row>
    <row r="3817" spans="1:29">
      <c r="A3817" s="48"/>
      <c r="B3817" s="48"/>
      <c r="C3817" s="48"/>
      <c r="D3817" s="48"/>
      <c r="E3817" s="48"/>
      <c r="F3817" s="48"/>
      <c r="G3817" s="48"/>
      <c r="H3817" s="48"/>
      <c r="I3817" s="48"/>
      <c r="J3817" s="48"/>
      <c r="K3817" s="48"/>
      <c r="L3817" s="48"/>
      <c r="M3817" s="48"/>
      <c r="N3817" s="48"/>
      <c r="O3817" s="48"/>
      <c r="P3817" s="48"/>
      <c r="Q3817" s="48"/>
      <c r="R3817" s="48"/>
      <c r="S3817" s="48"/>
      <c r="T3817" s="48"/>
      <c r="U3817" s="48"/>
      <c r="V3817" s="48"/>
      <c r="W3817" s="48"/>
      <c r="X3817" s="48"/>
      <c r="Y3817" s="48"/>
      <c r="Z3817" s="48"/>
      <c r="AA3817" s="48"/>
      <c r="AB3817" s="48"/>
      <c r="AC3817" s="48"/>
    </row>
    <row r="3818" spans="1:29">
      <c r="A3818" s="48"/>
      <c r="B3818" s="48"/>
      <c r="C3818" s="48"/>
      <c r="D3818" s="48"/>
      <c r="E3818" s="48"/>
      <c r="F3818" s="48"/>
      <c r="G3818" s="48"/>
      <c r="H3818" s="48"/>
      <c r="I3818" s="48"/>
      <c r="J3818" s="48"/>
      <c r="K3818" s="48"/>
      <c r="L3818" s="48"/>
      <c r="M3818" s="48"/>
      <c r="N3818" s="48"/>
      <c r="O3818" s="48"/>
      <c r="P3818" s="48"/>
      <c r="Q3818" s="48"/>
      <c r="R3818" s="48"/>
      <c r="S3818" s="48"/>
      <c r="T3818" s="48"/>
      <c r="U3818" s="48"/>
      <c r="V3818" s="48"/>
      <c r="W3818" s="48"/>
      <c r="X3818" s="48"/>
      <c r="Y3818" s="48"/>
      <c r="Z3818" s="48"/>
      <c r="AA3818" s="48"/>
      <c r="AB3818" s="48"/>
      <c r="AC3818" s="48"/>
    </row>
    <row r="3819" spans="1:29">
      <c r="A3819" s="48"/>
      <c r="B3819" s="48"/>
      <c r="C3819" s="48"/>
      <c r="D3819" s="48"/>
      <c r="E3819" s="48"/>
      <c r="F3819" s="48"/>
      <c r="G3819" s="48"/>
      <c r="H3819" s="48"/>
      <c r="I3819" s="48"/>
      <c r="J3819" s="48"/>
      <c r="K3819" s="48"/>
      <c r="L3819" s="48"/>
      <c r="M3819" s="48"/>
      <c r="N3819" s="48"/>
      <c r="O3819" s="48"/>
      <c r="P3819" s="48"/>
      <c r="Q3819" s="48"/>
      <c r="R3819" s="48"/>
      <c r="S3819" s="48"/>
      <c r="T3819" s="48"/>
      <c r="U3819" s="48"/>
      <c r="V3819" s="48"/>
      <c r="W3819" s="48"/>
      <c r="X3819" s="48"/>
      <c r="Y3819" s="48"/>
      <c r="Z3819" s="48"/>
      <c r="AA3819" s="48"/>
      <c r="AB3819" s="48"/>
      <c r="AC3819" s="48"/>
    </row>
    <row r="3820" spans="1:29">
      <c r="A3820" s="48"/>
      <c r="B3820" s="48"/>
      <c r="C3820" s="48"/>
      <c r="D3820" s="48"/>
      <c r="E3820" s="48"/>
      <c r="F3820" s="48"/>
      <c r="G3820" s="48"/>
      <c r="H3820" s="48"/>
      <c r="I3820" s="48"/>
      <c r="J3820" s="48"/>
      <c r="K3820" s="48"/>
      <c r="L3820" s="48"/>
      <c r="M3820" s="48"/>
      <c r="N3820" s="48"/>
      <c r="O3820" s="48"/>
      <c r="P3820" s="48"/>
      <c r="Q3820" s="48"/>
      <c r="R3820" s="48"/>
      <c r="S3820" s="48"/>
      <c r="T3820" s="48"/>
      <c r="U3820" s="48"/>
      <c r="V3820" s="48"/>
      <c r="W3820" s="48"/>
      <c r="X3820" s="48"/>
      <c r="Y3820" s="48"/>
      <c r="Z3820" s="48"/>
      <c r="AA3820" s="48"/>
      <c r="AB3820" s="48"/>
      <c r="AC3820" s="48"/>
    </row>
    <row r="3821" spans="1:29">
      <c r="A3821" s="48"/>
      <c r="B3821" s="48"/>
      <c r="C3821" s="48"/>
      <c r="D3821" s="48"/>
      <c r="E3821" s="48"/>
      <c r="F3821" s="48"/>
      <c r="G3821" s="48"/>
      <c r="H3821" s="48"/>
      <c r="I3821" s="48"/>
      <c r="J3821" s="48"/>
      <c r="K3821" s="48"/>
      <c r="L3821" s="48"/>
      <c r="M3821" s="48"/>
      <c r="N3821" s="48"/>
      <c r="O3821" s="48"/>
      <c r="P3821" s="48"/>
      <c r="Q3821" s="48"/>
      <c r="R3821" s="48"/>
      <c r="S3821" s="48"/>
      <c r="T3821" s="48"/>
      <c r="U3821" s="48"/>
      <c r="V3821" s="48"/>
      <c r="W3821" s="48"/>
      <c r="X3821" s="48"/>
      <c r="Y3821" s="48"/>
      <c r="Z3821" s="48"/>
      <c r="AA3821" s="48"/>
      <c r="AB3821" s="48"/>
      <c r="AC3821" s="48"/>
    </row>
    <row r="3822" spans="1:29">
      <c r="A3822" s="48"/>
      <c r="B3822" s="48"/>
      <c r="C3822" s="48"/>
      <c r="D3822" s="48"/>
      <c r="E3822" s="48"/>
      <c r="F3822" s="48"/>
      <c r="G3822" s="48"/>
      <c r="H3822" s="48"/>
      <c r="I3822" s="48"/>
      <c r="J3822" s="48"/>
      <c r="K3822" s="48"/>
      <c r="L3822" s="48"/>
      <c r="M3822" s="48"/>
      <c r="N3822" s="48"/>
      <c r="O3822" s="48"/>
      <c r="P3822" s="48"/>
      <c r="Q3822" s="48"/>
      <c r="R3822" s="48"/>
      <c r="S3822" s="48"/>
      <c r="T3822" s="48"/>
      <c r="U3822" s="48"/>
      <c r="V3822" s="48"/>
      <c r="W3822" s="48"/>
      <c r="X3822" s="48"/>
      <c r="Y3822" s="48"/>
      <c r="Z3822" s="48"/>
      <c r="AA3822" s="48"/>
      <c r="AB3822" s="48"/>
      <c r="AC3822" s="48"/>
    </row>
    <row r="3823" spans="1:29">
      <c r="A3823" s="48"/>
      <c r="B3823" s="48"/>
      <c r="C3823" s="48"/>
      <c r="D3823" s="48"/>
      <c r="E3823" s="48"/>
      <c r="F3823" s="48"/>
      <c r="G3823" s="48"/>
      <c r="H3823" s="48"/>
      <c r="I3823" s="48"/>
      <c r="J3823" s="48"/>
      <c r="K3823" s="48"/>
      <c r="L3823" s="48"/>
      <c r="M3823" s="48"/>
      <c r="N3823" s="48"/>
      <c r="O3823" s="48"/>
      <c r="P3823" s="48"/>
      <c r="Q3823" s="48"/>
      <c r="R3823" s="48"/>
      <c r="S3823" s="48"/>
      <c r="T3823" s="48"/>
      <c r="U3823" s="48"/>
      <c r="V3823" s="48"/>
      <c r="W3823" s="48"/>
      <c r="X3823" s="48"/>
      <c r="Y3823" s="48"/>
      <c r="Z3823" s="48"/>
      <c r="AA3823" s="48"/>
      <c r="AB3823" s="48"/>
      <c r="AC3823" s="48"/>
    </row>
    <row r="3824" spans="1:29">
      <c r="A3824" s="48"/>
      <c r="B3824" s="48"/>
      <c r="C3824" s="48"/>
      <c r="D3824" s="48"/>
      <c r="E3824" s="48"/>
      <c r="F3824" s="48"/>
      <c r="G3824" s="48"/>
      <c r="H3824" s="48"/>
      <c r="I3824" s="48"/>
      <c r="J3824" s="48"/>
      <c r="K3824" s="48"/>
      <c r="L3824" s="48"/>
      <c r="M3824" s="48"/>
      <c r="N3824" s="48"/>
      <c r="O3824" s="48"/>
      <c r="P3824" s="48"/>
      <c r="Q3824" s="48"/>
      <c r="R3824" s="48"/>
      <c r="S3824" s="48"/>
      <c r="T3824" s="48"/>
      <c r="U3824" s="48"/>
      <c r="V3824" s="48"/>
      <c r="W3824" s="48"/>
      <c r="X3824" s="48"/>
      <c r="Y3824" s="48"/>
      <c r="Z3824" s="48"/>
      <c r="AA3824" s="48"/>
      <c r="AB3824" s="48"/>
      <c r="AC3824" s="48"/>
    </row>
    <row r="3825" spans="1:29">
      <c r="A3825" s="48"/>
      <c r="B3825" s="48"/>
      <c r="C3825" s="48"/>
      <c r="D3825" s="48"/>
      <c r="E3825" s="48"/>
      <c r="F3825" s="48"/>
      <c r="G3825" s="48"/>
      <c r="H3825" s="48"/>
      <c r="I3825" s="48"/>
      <c r="J3825" s="48"/>
      <c r="K3825" s="48"/>
      <c r="L3825" s="48"/>
      <c r="M3825" s="48"/>
      <c r="N3825" s="48"/>
      <c r="O3825" s="48"/>
      <c r="P3825" s="48"/>
      <c r="Q3825" s="48"/>
      <c r="R3825" s="48"/>
      <c r="S3825" s="48"/>
      <c r="T3825" s="48"/>
      <c r="U3825" s="48"/>
      <c r="V3825" s="48"/>
      <c r="W3825" s="48"/>
      <c r="X3825" s="48"/>
      <c r="Y3825" s="48"/>
      <c r="Z3825" s="48"/>
      <c r="AA3825" s="48"/>
      <c r="AB3825" s="48"/>
      <c r="AC3825" s="48"/>
    </row>
    <row r="3826" spans="1:29">
      <c r="A3826" s="48"/>
      <c r="B3826" s="48"/>
      <c r="C3826" s="48"/>
      <c r="D3826" s="48"/>
      <c r="E3826" s="48"/>
      <c r="F3826" s="48"/>
      <c r="G3826" s="48"/>
      <c r="H3826" s="48"/>
      <c r="I3826" s="48"/>
      <c r="J3826" s="48"/>
      <c r="K3826" s="48"/>
      <c r="L3826" s="48"/>
      <c r="M3826" s="48"/>
      <c r="N3826" s="48"/>
      <c r="O3826" s="48"/>
      <c r="P3826" s="48"/>
      <c r="Q3826" s="48"/>
      <c r="R3826" s="48"/>
      <c r="S3826" s="48"/>
      <c r="T3826" s="48"/>
      <c r="U3826" s="48"/>
      <c r="V3826" s="48"/>
      <c r="W3826" s="48"/>
      <c r="X3826" s="48"/>
      <c r="Y3826" s="48"/>
      <c r="Z3826" s="48"/>
      <c r="AA3826" s="48"/>
      <c r="AB3826" s="48"/>
      <c r="AC3826" s="48"/>
    </row>
    <row r="3827" spans="1:29">
      <c r="A3827" s="48"/>
      <c r="B3827" s="48"/>
      <c r="C3827" s="48"/>
      <c r="D3827" s="48"/>
      <c r="E3827" s="48"/>
      <c r="F3827" s="48"/>
      <c r="G3827" s="48"/>
      <c r="H3827" s="48"/>
      <c r="I3827" s="48"/>
      <c r="J3827" s="48"/>
      <c r="K3827" s="48"/>
      <c r="L3827" s="48"/>
      <c r="M3827" s="48"/>
      <c r="N3827" s="48"/>
      <c r="O3827" s="48"/>
      <c r="P3827" s="48"/>
      <c r="Q3827" s="48"/>
      <c r="R3827" s="48"/>
      <c r="S3827" s="48"/>
      <c r="T3827" s="48"/>
      <c r="U3827" s="48"/>
      <c r="V3827" s="48"/>
      <c r="W3827" s="48"/>
      <c r="X3827" s="48"/>
      <c r="Y3827" s="48"/>
      <c r="Z3827" s="48"/>
      <c r="AA3827" s="48"/>
      <c r="AB3827" s="48"/>
      <c r="AC3827" s="48"/>
    </row>
    <row r="3828" spans="1:29">
      <c r="A3828" s="48"/>
      <c r="B3828" s="48"/>
      <c r="C3828" s="48"/>
      <c r="D3828" s="48"/>
      <c r="E3828" s="48"/>
      <c r="F3828" s="48"/>
      <c r="G3828" s="48"/>
      <c r="H3828" s="48"/>
      <c r="I3828" s="48"/>
      <c r="J3828" s="48"/>
      <c r="K3828" s="48"/>
      <c r="L3828" s="48"/>
      <c r="M3828" s="48"/>
      <c r="N3828" s="48"/>
      <c r="O3828" s="48"/>
      <c r="P3828" s="48"/>
      <c r="Q3828" s="48"/>
      <c r="R3828" s="48"/>
      <c r="S3828" s="48"/>
      <c r="T3828" s="48"/>
      <c r="U3828" s="48"/>
      <c r="V3828" s="48"/>
      <c r="W3828" s="48"/>
      <c r="X3828" s="48"/>
      <c r="Y3828" s="48"/>
      <c r="Z3828" s="48"/>
      <c r="AA3828" s="48"/>
      <c r="AB3828" s="48"/>
      <c r="AC3828" s="48"/>
    </row>
    <row r="3829" spans="1:29">
      <c r="A3829" s="48"/>
      <c r="B3829" s="48"/>
      <c r="C3829" s="48"/>
      <c r="D3829" s="48"/>
      <c r="E3829" s="48"/>
      <c r="F3829" s="48"/>
      <c r="G3829" s="48"/>
      <c r="H3829" s="48"/>
      <c r="I3829" s="48"/>
      <c r="J3829" s="48"/>
      <c r="K3829" s="48"/>
      <c r="L3829" s="48"/>
      <c r="M3829" s="48"/>
      <c r="N3829" s="48"/>
      <c r="O3829" s="48"/>
      <c r="P3829" s="48"/>
      <c r="Q3829" s="48"/>
      <c r="R3829" s="48"/>
      <c r="S3829" s="48"/>
      <c r="T3829" s="48"/>
      <c r="U3829" s="48"/>
      <c r="V3829" s="48"/>
      <c r="W3829" s="48"/>
      <c r="X3829" s="48"/>
      <c r="Y3829" s="48"/>
      <c r="Z3829" s="48"/>
      <c r="AA3829" s="48"/>
      <c r="AB3829" s="48"/>
      <c r="AC3829" s="48"/>
    </row>
    <row r="3830" spans="1:29">
      <c r="A3830" s="48"/>
      <c r="B3830" s="48"/>
      <c r="C3830" s="48"/>
      <c r="D3830" s="48"/>
      <c r="E3830" s="48"/>
      <c r="F3830" s="48"/>
      <c r="G3830" s="48"/>
      <c r="H3830" s="48"/>
      <c r="I3830" s="48"/>
      <c r="J3830" s="48"/>
      <c r="K3830" s="48"/>
      <c r="L3830" s="48"/>
      <c r="M3830" s="48"/>
      <c r="N3830" s="48"/>
      <c r="O3830" s="48"/>
      <c r="P3830" s="48"/>
      <c r="Q3830" s="48"/>
      <c r="R3830" s="48"/>
      <c r="S3830" s="48"/>
      <c r="T3830" s="48"/>
      <c r="U3830" s="48"/>
      <c r="V3830" s="48"/>
      <c r="W3830" s="48"/>
      <c r="X3830" s="48"/>
      <c r="Y3830" s="48"/>
      <c r="Z3830" s="48"/>
      <c r="AA3830" s="48"/>
      <c r="AB3830" s="48"/>
      <c r="AC3830" s="48"/>
    </row>
    <row r="3831" spans="1:29">
      <c r="A3831" s="48"/>
      <c r="B3831" s="48"/>
      <c r="C3831" s="48"/>
      <c r="D3831" s="48"/>
      <c r="E3831" s="48"/>
      <c r="F3831" s="48"/>
      <c r="G3831" s="48"/>
      <c r="H3831" s="48"/>
      <c r="I3831" s="48"/>
      <c r="J3831" s="48"/>
      <c r="K3831" s="48"/>
      <c r="L3831" s="48"/>
      <c r="M3831" s="48"/>
      <c r="N3831" s="48"/>
      <c r="O3831" s="48"/>
      <c r="P3831" s="48"/>
      <c r="Q3831" s="48"/>
      <c r="R3831" s="48"/>
      <c r="S3831" s="48"/>
      <c r="T3831" s="48"/>
      <c r="U3831" s="48"/>
      <c r="V3831" s="48"/>
      <c r="W3831" s="48"/>
      <c r="X3831" s="48"/>
      <c r="Y3831" s="48"/>
      <c r="Z3831" s="48"/>
      <c r="AA3831" s="48"/>
      <c r="AB3831" s="48"/>
      <c r="AC3831" s="48"/>
    </row>
    <row r="3832" spans="1:29">
      <c r="A3832" s="48"/>
      <c r="B3832" s="48"/>
      <c r="C3832" s="48"/>
      <c r="D3832" s="48"/>
      <c r="E3832" s="48"/>
      <c r="F3832" s="48"/>
      <c r="G3832" s="48"/>
      <c r="H3832" s="48"/>
      <c r="I3832" s="48"/>
      <c r="J3832" s="48"/>
      <c r="K3832" s="48"/>
      <c r="L3832" s="48"/>
      <c r="M3832" s="48"/>
      <c r="N3832" s="48"/>
      <c r="O3832" s="48"/>
      <c r="P3832" s="48"/>
      <c r="Q3832" s="48"/>
      <c r="R3832" s="48"/>
      <c r="S3832" s="48"/>
      <c r="T3832" s="48"/>
      <c r="U3832" s="48"/>
      <c r="V3832" s="48"/>
      <c r="W3832" s="48"/>
      <c r="X3832" s="48"/>
      <c r="Y3832" s="48"/>
      <c r="Z3832" s="48"/>
      <c r="AA3832" s="48"/>
      <c r="AB3832" s="48"/>
      <c r="AC3832" s="48"/>
    </row>
    <row r="3833" spans="1:29">
      <c r="A3833" s="48"/>
      <c r="B3833" s="48"/>
      <c r="C3833" s="48"/>
      <c r="D3833" s="48"/>
      <c r="E3833" s="48"/>
      <c r="F3833" s="48"/>
      <c r="G3833" s="48"/>
      <c r="H3833" s="48"/>
      <c r="I3833" s="48"/>
      <c r="J3833" s="48"/>
      <c r="K3833" s="48"/>
      <c r="L3833" s="48"/>
      <c r="M3833" s="48"/>
      <c r="N3833" s="48"/>
      <c r="O3833" s="48"/>
      <c r="P3833" s="48"/>
      <c r="Q3833" s="48"/>
      <c r="R3833" s="48"/>
      <c r="S3833" s="48"/>
      <c r="T3833" s="48"/>
      <c r="U3833" s="48"/>
      <c r="V3833" s="48"/>
      <c r="W3833" s="48"/>
      <c r="X3833" s="48"/>
      <c r="Y3833" s="48"/>
      <c r="Z3833" s="48"/>
      <c r="AA3833" s="48"/>
      <c r="AB3833" s="48"/>
      <c r="AC3833" s="48"/>
    </row>
    <row r="3834" spans="1:29">
      <c r="A3834" s="48"/>
      <c r="B3834" s="48"/>
      <c r="C3834" s="48"/>
      <c r="D3834" s="48"/>
      <c r="E3834" s="48"/>
      <c r="F3834" s="48"/>
      <c r="G3834" s="48"/>
      <c r="H3834" s="48"/>
      <c r="I3834" s="48"/>
      <c r="J3834" s="48"/>
      <c r="K3834" s="48"/>
      <c r="L3834" s="48"/>
      <c r="M3834" s="48"/>
      <c r="N3834" s="48"/>
      <c r="O3834" s="48"/>
      <c r="P3834" s="48"/>
      <c r="Q3834" s="48"/>
      <c r="R3834" s="48"/>
      <c r="S3834" s="48"/>
      <c r="T3834" s="48"/>
      <c r="U3834" s="48"/>
      <c r="V3834" s="48"/>
      <c r="W3834" s="48"/>
      <c r="X3834" s="48"/>
      <c r="Y3834" s="48"/>
      <c r="Z3834" s="48"/>
      <c r="AA3834" s="48"/>
      <c r="AB3834" s="48"/>
      <c r="AC3834" s="48"/>
    </row>
    <row r="3835" spans="1:29">
      <c r="A3835" s="48"/>
      <c r="B3835" s="48"/>
      <c r="C3835" s="48"/>
      <c r="D3835" s="48"/>
      <c r="E3835" s="48"/>
      <c r="F3835" s="48"/>
      <c r="G3835" s="48"/>
      <c r="H3835" s="48"/>
      <c r="I3835" s="48"/>
      <c r="J3835" s="48"/>
      <c r="K3835" s="48"/>
      <c r="L3835" s="48"/>
      <c r="M3835" s="48"/>
      <c r="N3835" s="48"/>
      <c r="O3835" s="48"/>
      <c r="P3835" s="48"/>
      <c r="Q3835" s="48"/>
      <c r="R3835" s="48"/>
      <c r="S3835" s="48"/>
      <c r="T3835" s="48"/>
      <c r="U3835" s="48"/>
      <c r="V3835" s="48"/>
      <c r="W3835" s="48"/>
      <c r="X3835" s="48"/>
      <c r="Y3835" s="48"/>
      <c r="Z3835" s="48"/>
      <c r="AA3835" s="48"/>
      <c r="AB3835" s="48"/>
      <c r="AC3835" s="48"/>
    </row>
    <row r="3836" spans="1:29">
      <c r="A3836" s="48"/>
      <c r="B3836" s="48"/>
      <c r="C3836" s="48"/>
      <c r="D3836" s="48"/>
      <c r="E3836" s="48"/>
      <c r="F3836" s="48"/>
      <c r="G3836" s="48"/>
      <c r="H3836" s="48"/>
      <c r="I3836" s="48"/>
      <c r="J3836" s="48"/>
      <c r="K3836" s="48"/>
      <c r="L3836" s="48"/>
      <c r="M3836" s="48"/>
      <c r="N3836" s="48"/>
      <c r="O3836" s="48"/>
      <c r="P3836" s="48"/>
      <c r="Q3836" s="48"/>
      <c r="R3836" s="48"/>
      <c r="S3836" s="48"/>
      <c r="T3836" s="48"/>
      <c r="U3836" s="48"/>
      <c r="V3836" s="48"/>
      <c r="W3836" s="48"/>
      <c r="X3836" s="48"/>
      <c r="Y3836" s="48"/>
      <c r="Z3836" s="48"/>
      <c r="AA3836" s="48"/>
      <c r="AB3836" s="48"/>
      <c r="AC3836" s="48"/>
    </row>
    <row r="3837" spans="1:29">
      <c r="A3837" s="48"/>
      <c r="B3837" s="48"/>
      <c r="C3837" s="48"/>
      <c r="D3837" s="48"/>
      <c r="E3837" s="48"/>
      <c r="F3837" s="48"/>
      <c r="G3837" s="48"/>
      <c r="H3837" s="48"/>
      <c r="I3837" s="48"/>
      <c r="J3837" s="48"/>
      <c r="K3837" s="48"/>
      <c r="L3837" s="48"/>
      <c r="M3837" s="48"/>
      <c r="N3837" s="48"/>
      <c r="O3837" s="48"/>
      <c r="P3837" s="48"/>
      <c r="Q3837" s="48"/>
      <c r="R3837" s="48"/>
      <c r="S3837" s="48"/>
      <c r="T3837" s="48"/>
      <c r="U3837" s="48"/>
      <c r="V3837" s="48"/>
      <c r="W3837" s="48"/>
      <c r="X3837" s="48"/>
      <c r="Y3837" s="48"/>
      <c r="Z3837" s="48"/>
      <c r="AA3837" s="48"/>
      <c r="AB3837" s="48"/>
      <c r="AC3837" s="48"/>
    </row>
    <row r="3838" spans="1:29">
      <c r="A3838" s="48"/>
      <c r="B3838" s="48"/>
      <c r="C3838" s="48"/>
      <c r="D3838" s="48"/>
      <c r="E3838" s="48"/>
      <c r="F3838" s="48"/>
      <c r="G3838" s="48"/>
      <c r="H3838" s="48"/>
      <c r="I3838" s="48"/>
      <c r="J3838" s="48"/>
      <c r="K3838" s="48"/>
      <c r="L3838" s="48"/>
      <c r="M3838" s="48"/>
      <c r="N3838" s="48"/>
      <c r="O3838" s="48"/>
      <c r="P3838" s="48"/>
      <c r="Q3838" s="48"/>
      <c r="R3838" s="48"/>
      <c r="S3838" s="48"/>
      <c r="T3838" s="48"/>
      <c r="U3838" s="48"/>
      <c r="V3838" s="48"/>
      <c r="W3838" s="48"/>
      <c r="X3838" s="48"/>
      <c r="Y3838" s="48"/>
      <c r="Z3838" s="48"/>
      <c r="AA3838" s="48"/>
      <c r="AB3838" s="48"/>
      <c r="AC3838" s="48"/>
    </row>
    <row r="3839" spans="1:29">
      <c r="A3839" s="48"/>
      <c r="B3839" s="48"/>
      <c r="C3839" s="48"/>
      <c r="D3839" s="48"/>
      <c r="E3839" s="48"/>
      <c r="F3839" s="48"/>
      <c r="G3839" s="48"/>
      <c r="H3839" s="48"/>
      <c r="I3839" s="48"/>
      <c r="J3839" s="48"/>
      <c r="K3839" s="48"/>
      <c r="L3839" s="48"/>
      <c r="M3839" s="48"/>
      <c r="N3839" s="48"/>
      <c r="O3839" s="48"/>
      <c r="P3839" s="48"/>
      <c r="Q3839" s="48"/>
      <c r="R3839" s="48"/>
      <c r="S3839" s="48"/>
      <c r="T3839" s="48"/>
      <c r="U3839" s="48"/>
      <c r="V3839" s="48"/>
      <c r="W3839" s="48"/>
      <c r="X3839" s="48"/>
      <c r="Y3839" s="48"/>
      <c r="Z3839" s="48"/>
      <c r="AA3839" s="48"/>
      <c r="AB3839" s="48"/>
      <c r="AC3839" s="48"/>
    </row>
    <row r="3840" spans="1:29">
      <c r="A3840" s="48"/>
      <c r="B3840" s="48"/>
      <c r="C3840" s="48"/>
      <c r="D3840" s="48"/>
      <c r="E3840" s="48"/>
      <c r="F3840" s="48"/>
      <c r="G3840" s="48"/>
      <c r="H3840" s="48"/>
      <c r="I3840" s="48"/>
      <c r="J3840" s="48"/>
      <c r="K3840" s="48"/>
      <c r="L3840" s="48"/>
      <c r="M3840" s="48"/>
      <c r="N3840" s="48"/>
      <c r="O3840" s="48"/>
      <c r="P3840" s="48"/>
      <c r="Q3840" s="48"/>
      <c r="R3840" s="48"/>
      <c r="S3840" s="48"/>
      <c r="T3840" s="48"/>
      <c r="U3840" s="48"/>
      <c r="V3840" s="48"/>
      <c r="W3840" s="48"/>
      <c r="X3840" s="48"/>
      <c r="Y3840" s="48"/>
      <c r="Z3840" s="48"/>
      <c r="AA3840" s="48"/>
      <c r="AB3840" s="48"/>
      <c r="AC3840" s="48"/>
    </row>
    <row r="3841" spans="1:29">
      <c r="A3841" s="48"/>
      <c r="B3841" s="48"/>
      <c r="C3841" s="48"/>
      <c r="D3841" s="48"/>
      <c r="E3841" s="48"/>
      <c r="F3841" s="48"/>
      <c r="G3841" s="48"/>
      <c r="H3841" s="48"/>
      <c r="I3841" s="48"/>
      <c r="J3841" s="48"/>
      <c r="K3841" s="48"/>
      <c r="L3841" s="48"/>
      <c r="M3841" s="48"/>
      <c r="N3841" s="48"/>
      <c r="O3841" s="48"/>
      <c r="P3841" s="48"/>
      <c r="Q3841" s="48"/>
      <c r="R3841" s="48"/>
      <c r="S3841" s="48"/>
      <c r="T3841" s="48"/>
      <c r="U3841" s="48"/>
      <c r="V3841" s="48"/>
      <c r="W3841" s="48"/>
      <c r="X3841" s="48"/>
      <c r="Y3841" s="48"/>
      <c r="Z3841" s="48"/>
      <c r="AA3841" s="48"/>
      <c r="AB3841" s="48"/>
      <c r="AC3841" s="48"/>
    </row>
    <row r="3842" spans="1:29">
      <c r="A3842" s="48"/>
      <c r="B3842" s="48"/>
      <c r="C3842" s="48"/>
      <c r="D3842" s="48"/>
      <c r="E3842" s="48"/>
      <c r="F3842" s="48"/>
      <c r="G3842" s="48"/>
      <c r="H3842" s="48"/>
      <c r="I3842" s="48"/>
      <c r="J3842" s="48"/>
      <c r="K3842" s="48"/>
      <c r="L3842" s="48"/>
      <c r="M3842" s="48"/>
      <c r="N3842" s="48"/>
      <c r="O3842" s="48"/>
      <c r="P3842" s="48"/>
      <c r="Q3842" s="48"/>
      <c r="R3842" s="48"/>
      <c r="S3842" s="48"/>
      <c r="T3842" s="48"/>
      <c r="U3842" s="48"/>
      <c r="V3842" s="48"/>
      <c r="W3842" s="48"/>
      <c r="X3842" s="48"/>
      <c r="Y3842" s="48"/>
      <c r="Z3842" s="48"/>
      <c r="AA3842" s="48"/>
      <c r="AB3842" s="48"/>
      <c r="AC3842" s="48"/>
    </row>
    <row r="3843" spans="1:29">
      <c r="A3843" s="48"/>
      <c r="B3843" s="48"/>
      <c r="C3843" s="48"/>
      <c r="D3843" s="48"/>
      <c r="E3843" s="48"/>
      <c r="F3843" s="48"/>
      <c r="G3843" s="48"/>
      <c r="H3843" s="48"/>
      <c r="I3843" s="48"/>
      <c r="J3843" s="48"/>
      <c r="K3843" s="48"/>
      <c r="L3843" s="48"/>
      <c r="M3843" s="48"/>
      <c r="N3843" s="48"/>
      <c r="O3843" s="48"/>
      <c r="P3843" s="48"/>
      <c r="Q3843" s="48"/>
      <c r="R3843" s="48"/>
      <c r="S3843" s="48"/>
      <c r="T3843" s="48"/>
      <c r="U3843" s="48"/>
      <c r="V3843" s="48"/>
      <c r="W3843" s="48"/>
      <c r="X3843" s="48"/>
      <c r="Y3843" s="48"/>
      <c r="Z3843" s="48"/>
      <c r="AA3843" s="48"/>
      <c r="AB3843" s="48"/>
      <c r="AC3843" s="48"/>
    </row>
    <row r="3844" spans="1:29">
      <c r="A3844" s="48"/>
      <c r="B3844" s="48"/>
      <c r="C3844" s="48"/>
      <c r="D3844" s="48"/>
      <c r="E3844" s="48"/>
      <c r="F3844" s="48"/>
      <c r="G3844" s="48"/>
      <c r="H3844" s="48"/>
      <c r="I3844" s="48"/>
      <c r="J3844" s="48"/>
      <c r="K3844" s="48"/>
      <c r="L3844" s="48"/>
      <c r="M3844" s="48"/>
      <c r="N3844" s="48"/>
      <c r="O3844" s="48"/>
      <c r="P3844" s="48"/>
      <c r="Q3844" s="48"/>
      <c r="R3844" s="48"/>
      <c r="S3844" s="48"/>
      <c r="T3844" s="48"/>
      <c r="U3844" s="48"/>
      <c r="V3844" s="48"/>
      <c r="W3844" s="48"/>
      <c r="X3844" s="48"/>
      <c r="Y3844" s="48"/>
      <c r="Z3844" s="48"/>
      <c r="AA3844" s="48"/>
      <c r="AB3844" s="48"/>
      <c r="AC3844" s="48"/>
    </row>
    <row r="3845" spans="1:29">
      <c r="A3845" s="48"/>
      <c r="B3845" s="48"/>
      <c r="C3845" s="48"/>
      <c r="D3845" s="48"/>
      <c r="E3845" s="48"/>
      <c r="F3845" s="48"/>
      <c r="G3845" s="48"/>
      <c r="H3845" s="48"/>
      <c r="I3845" s="48"/>
      <c r="J3845" s="48"/>
      <c r="K3845" s="48"/>
      <c r="L3845" s="48"/>
      <c r="M3845" s="48"/>
      <c r="N3845" s="48"/>
      <c r="O3845" s="48"/>
      <c r="P3845" s="48"/>
      <c r="Q3845" s="48"/>
      <c r="R3845" s="48"/>
      <c r="S3845" s="48"/>
      <c r="T3845" s="48"/>
      <c r="U3845" s="48"/>
      <c r="V3845" s="48"/>
      <c r="W3845" s="48"/>
      <c r="X3845" s="48"/>
      <c r="Y3845" s="48"/>
      <c r="Z3845" s="48"/>
      <c r="AA3845" s="48"/>
      <c r="AB3845" s="48"/>
      <c r="AC3845" s="48"/>
    </row>
    <row r="3846" spans="1:29">
      <c r="A3846" s="48"/>
      <c r="B3846" s="48"/>
      <c r="C3846" s="48"/>
      <c r="D3846" s="48"/>
      <c r="E3846" s="48"/>
      <c r="F3846" s="48"/>
      <c r="G3846" s="48"/>
      <c r="H3846" s="48"/>
      <c r="I3846" s="48"/>
      <c r="J3846" s="48"/>
      <c r="K3846" s="48"/>
      <c r="L3846" s="48"/>
      <c r="M3846" s="48"/>
      <c r="N3846" s="48"/>
      <c r="O3846" s="48"/>
      <c r="P3846" s="48"/>
      <c r="Q3846" s="48"/>
      <c r="R3846" s="48"/>
      <c r="S3846" s="48"/>
      <c r="T3846" s="48"/>
      <c r="U3846" s="48"/>
      <c r="V3846" s="48"/>
      <c r="W3846" s="48"/>
      <c r="X3846" s="48"/>
      <c r="Y3846" s="48"/>
      <c r="Z3846" s="48"/>
      <c r="AA3846" s="48"/>
      <c r="AB3846" s="48"/>
      <c r="AC3846" s="48"/>
    </row>
    <row r="3847" spans="1:29">
      <c r="A3847" s="48"/>
      <c r="B3847" s="48"/>
      <c r="C3847" s="48"/>
      <c r="D3847" s="48"/>
      <c r="E3847" s="48"/>
      <c r="F3847" s="48"/>
      <c r="G3847" s="48"/>
      <c r="H3847" s="48"/>
      <c r="I3847" s="48"/>
      <c r="J3847" s="48"/>
      <c r="K3847" s="48"/>
      <c r="L3847" s="48"/>
      <c r="M3847" s="48"/>
      <c r="N3847" s="48"/>
      <c r="O3847" s="48"/>
      <c r="P3847" s="48"/>
      <c r="Q3847" s="48"/>
      <c r="R3847" s="48"/>
      <c r="S3847" s="48"/>
      <c r="T3847" s="48"/>
      <c r="U3847" s="48"/>
      <c r="V3847" s="48"/>
      <c r="W3847" s="48"/>
      <c r="X3847" s="48"/>
      <c r="Y3847" s="48"/>
      <c r="Z3847" s="48"/>
      <c r="AA3847" s="48"/>
      <c r="AB3847" s="48"/>
      <c r="AC3847" s="48"/>
    </row>
    <row r="3848" spans="1:29">
      <c r="A3848" s="48"/>
      <c r="B3848" s="48"/>
      <c r="C3848" s="48"/>
      <c r="D3848" s="48"/>
      <c r="E3848" s="48"/>
      <c r="F3848" s="48"/>
      <c r="G3848" s="48"/>
      <c r="H3848" s="48"/>
      <c r="I3848" s="48"/>
      <c r="J3848" s="48"/>
      <c r="K3848" s="48"/>
      <c r="L3848" s="48"/>
      <c r="M3848" s="48"/>
      <c r="N3848" s="48"/>
      <c r="O3848" s="48"/>
      <c r="P3848" s="48"/>
      <c r="Q3848" s="48"/>
      <c r="R3848" s="48"/>
      <c r="S3848" s="48"/>
      <c r="T3848" s="48"/>
      <c r="U3848" s="48"/>
      <c r="V3848" s="48"/>
      <c r="W3848" s="48"/>
      <c r="X3848" s="48"/>
      <c r="Y3848" s="48"/>
      <c r="Z3848" s="48"/>
      <c r="AA3848" s="48"/>
      <c r="AB3848" s="48"/>
      <c r="AC3848" s="48"/>
    </row>
    <row r="3849" spans="1:29">
      <c r="A3849" s="48"/>
      <c r="B3849" s="48"/>
      <c r="C3849" s="48"/>
      <c r="D3849" s="48"/>
      <c r="E3849" s="48"/>
      <c r="F3849" s="48"/>
      <c r="G3849" s="48"/>
      <c r="H3849" s="48"/>
      <c r="I3849" s="48"/>
      <c r="J3849" s="48"/>
      <c r="K3849" s="48"/>
      <c r="L3849" s="48"/>
      <c r="M3849" s="48"/>
      <c r="N3849" s="48"/>
      <c r="O3849" s="48"/>
      <c r="P3849" s="48"/>
      <c r="Q3849" s="48"/>
      <c r="R3849" s="48"/>
      <c r="S3849" s="48"/>
      <c r="T3849" s="48"/>
      <c r="U3849" s="48"/>
      <c r="V3849" s="48"/>
      <c r="W3849" s="48"/>
      <c r="X3849" s="48"/>
      <c r="Y3849" s="48"/>
      <c r="Z3849" s="48"/>
      <c r="AA3849" s="48"/>
      <c r="AB3849" s="48"/>
      <c r="AC3849" s="48"/>
    </row>
    <row r="3850" spans="1:29">
      <c r="A3850" s="48"/>
      <c r="B3850" s="48"/>
      <c r="C3850" s="48"/>
      <c r="D3850" s="48"/>
      <c r="E3850" s="48"/>
      <c r="F3850" s="48"/>
      <c r="G3850" s="48"/>
      <c r="H3850" s="48"/>
      <c r="I3850" s="48"/>
      <c r="J3850" s="48"/>
      <c r="K3850" s="48"/>
      <c r="L3850" s="48"/>
      <c r="M3850" s="48"/>
      <c r="N3850" s="48"/>
      <c r="O3850" s="48"/>
      <c r="P3850" s="48"/>
      <c r="Q3850" s="48"/>
      <c r="R3850" s="48"/>
      <c r="S3850" s="48"/>
      <c r="T3850" s="48"/>
      <c r="U3850" s="48"/>
      <c r="V3850" s="48"/>
      <c r="W3850" s="48"/>
      <c r="X3850" s="48"/>
      <c r="Y3850" s="48"/>
      <c r="Z3850" s="48"/>
      <c r="AA3850" s="48"/>
      <c r="AB3850" s="48"/>
      <c r="AC3850" s="48"/>
    </row>
    <row r="3851" spans="1:29">
      <c r="A3851" s="48"/>
      <c r="B3851" s="48"/>
      <c r="C3851" s="48"/>
      <c r="D3851" s="48"/>
      <c r="E3851" s="48"/>
      <c r="F3851" s="48"/>
      <c r="G3851" s="48"/>
      <c r="H3851" s="48"/>
      <c r="I3851" s="48"/>
      <c r="J3851" s="48"/>
      <c r="K3851" s="48"/>
      <c r="L3851" s="48"/>
      <c r="M3851" s="48"/>
      <c r="N3851" s="48"/>
      <c r="O3851" s="48"/>
      <c r="P3851" s="48"/>
      <c r="Q3851" s="48"/>
      <c r="R3851" s="48"/>
      <c r="S3851" s="48"/>
      <c r="T3851" s="48"/>
      <c r="U3851" s="48"/>
      <c r="V3851" s="48"/>
      <c r="W3851" s="48"/>
      <c r="X3851" s="48"/>
      <c r="Y3851" s="48"/>
      <c r="Z3851" s="48"/>
      <c r="AA3851" s="48"/>
      <c r="AB3851" s="48"/>
      <c r="AC3851" s="48"/>
    </row>
    <row r="3852" spans="1:29">
      <c r="A3852" s="48"/>
      <c r="B3852" s="48"/>
      <c r="C3852" s="48"/>
      <c r="D3852" s="48"/>
      <c r="E3852" s="48"/>
      <c r="F3852" s="48"/>
      <c r="G3852" s="48"/>
      <c r="H3852" s="48"/>
      <c r="I3852" s="48"/>
      <c r="J3852" s="48"/>
      <c r="K3852" s="48"/>
      <c r="L3852" s="48"/>
      <c r="M3852" s="48"/>
      <c r="N3852" s="48"/>
      <c r="O3852" s="48"/>
      <c r="P3852" s="48"/>
      <c r="Q3852" s="48"/>
      <c r="R3852" s="48"/>
      <c r="S3852" s="48"/>
      <c r="T3852" s="48"/>
      <c r="U3852" s="48"/>
      <c r="V3852" s="48"/>
      <c r="W3852" s="48"/>
      <c r="X3852" s="48"/>
      <c r="Y3852" s="48"/>
      <c r="Z3852" s="48"/>
      <c r="AA3852" s="48"/>
      <c r="AB3852" s="48"/>
      <c r="AC3852" s="48"/>
    </row>
    <row r="3853" spans="1:29">
      <c r="A3853" s="48"/>
      <c r="B3853" s="48"/>
      <c r="C3853" s="48"/>
      <c r="D3853" s="48"/>
      <c r="E3853" s="48"/>
      <c r="F3853" s="48"/>
      <c r="G3853" s="48"/>
      <c r="H3853" s="48"/>
      <c r="I3853" s="48"/>
      <c r="J3853" s="48"/>
      <c r="K3853" s="48"/>
      <c r="L3853" s="48"/>
      <c r="M3853" s="48"/>
      <c r="N3853" s="48"/>
      <c r="O3853" s="48"/>
      <c r="P3853" s="48"/>
      <c r="Q3853" s="48"/>
      <c r="R3853" s="48"/>
      <c r="S3853" s="48"/>
      <c r="T3853" s="48"/>
      <c r="U3853" s="48"/>
      <c r="V3853" s="48"/>
      <c r="W3853" s="48"/>
      <c r="X3853" s="48"/>
      <c r="Y3853" s="48"/>
      <c r="Z3853" s="48"/>
      <c r="AA3853" s="48"/>
      <c r="AB3853" s="48"/>
      <c r="AC3853" s="48"/>
    </row>
    <row r="3854" spans="1:29">
      <c r="A3854" s="48"/>
      <c r="B3854" s="48"/>
      <c r="C3854" s="48"/>
      <c r="D3854" s="48"/>
      <c r="E3854" s="48"/>
      <c r="F3854" s="48"/>
      <c r="G3854" s="48"/>
      <c r="H3854" s="48"/>
      <c r="I3854" s="48"/>
      <c r="J3854" s="48"/>
      <c r="K3854" s="48"/>
      <c r="L3854" s="48"/>
      <c r="M3854" s="48"/>
      <c r="N3854" s="48"/>
      <c r="O3854" s="48"/>
      <c r="P3854" s="48"/>
      <c r="Q3854" s="48"/>
      <c r="R3854" s="48"/>
      <c r="S3854" s="48"/>
      <c r="T3854" s="48"/>
      <c r="U3854" s="48"/>
      <c r="V3854" s="48"/>
      <c r="W3854" s="48"/>
      <c r="X3854" s="48"/>
      <c r="Y3854" s="48"/>
      <c r="Z3854" s="48"/>
      <c r="AA3854" s="48"/>
      <c r="AB3854" s="48"/>
      <c r="AC3854" s="48"/>
    </row>
    <row r="3855" spans="1:29">
      <c r="A3855" s="48"/>
      <c r="B3855" s="48"/>
      <c r="C3855" s="48"/>
      <c r="D3855" s="48"/>
      <c r="E3855" s="48"/>
      <c r="F3855" s="48"/>
      <c r="G3855" s="48"/>
      <c r="H3855" s="48"/>
      <c r="I3855" s="48"/>
      <c r="J3855" s="48"/>
      <c r="K3855" s="48"/>
      <c r="L3855" s="48"/>
      <c r="M3855" s="48"/>
      <c r="N3855" s="48"/>
      <c r="O3855" s="48"/>
      <c r="P3855" s="48"/>
      <c r="Q3855" s="48"/>
      <c r="R3855" s="48"/>
      <c r="S3855" s="48"/>
      <c r="T3855" s="48"/>
      <c r="U3855" s="48"/>
      <c r="V3855" s="48"/>
      <c r="W3855" s="48"/>
      <c r="X3855" s="48"/>
      <c r="Y3855" s="48"/>
      <c r="Z3855" s="48"/>
      <c r="AA3855" s="48"/>
      <c r="AB3855" s="48"/>
      <c r="AC3855" s="48"/>
    </row>
    <row r="3856" spans="1:29">
      <c r="A3856" s="48"/>
      <c r="B3856" s="48"/>
      <c r="C3856" s="48"/>
      <c r="D3856" s="48"/>
      <c r="E3856" s="48"/>
      <c r="F3856" s="48"/>
      <c r="G3856" s="48"/>
      <c r="H3856" s="48"/>
      <c r="I3856" s="48"/>
      <c r="J3856" s="48"/>
      <c r="K3856" s="48"/>
      <c r="L3856" s="48"/>
      <c r="M3856" s="48"/>
      <c r="N3856" s="48"/>
      <c r="O3856" s="48"/>
      <c r="P3856" s="48"/>
      <c r="Q3856" s="48"/>
      <c r="R3856" s="48"/>
      <c r="S3856" s="48"/>
      <c r="T3856" s="48"/>
      <c r="U3856" s="48"/>
      <c r="V3856" s="48"/>
      <c r="W3856" s="48"/>
      <c r="X3856" s="48"/>
      <c r="Y3856" s="48"/>
      <c r="Z3856" s="48"/>
      <c r="AA3856" s="48"/>
      <c r="AB3856" s="48"/>
      <c r="AC3856" s="48"/>
    </row>
    <row r="3857" spans="1:29">
      <c r="A3857" s="48"/>
      <c r="B3857" s="48"/>
      <c r="C3857" s="48"/>
      <c r="D3857" s="48"/>
      <c r="E3857" s="48"/>
      <c r="F3857" s="48"/>
      <c r="G3857" s="48"/>
      <c r="H3857" s="48"/>
      <c r="I3857" s="48"/>
      <c r="J3857" s="48"/>
      <c r="K3857" s="48"/>
      <c r="L3857" s="48"/>
      <c r="M3857" s="48"/>
      <c r="N3857" s="48"/>
      <c r="O3857" s="48"/>
      <c r="P3857" s="48"/>
      <c r="Q3857" s="48"/>
      <c r="R3857" s="48"/>
      <c r="S3857" s="48"/>
      <c r="T3857" s="48"/>
      <c r="U3857" s="48"/>
      <c r="V3857" s="48"/>
      <c r="W3857" s="48"/>
      <c r="X3857" s="48"/>
      <c r="Y3857" s="48"/>
      <c r="Z3857" s="48"/>
      <c r="AA3857" s="48"/>
      <c r="AB3857" s="48"/>
      <c r="AC3857" s="48"/>
    </row>
    <row r="3858" spans="1:29">
      <c r="A3858" s="48"/>
      <c r="B3858" s="48"/>
      <c r="C3858" s="48"/>
      <c r="D3858" s="48"/>
      <c r="E3858" s="48"/>
      <c r="F3858" s="48"/>
      <c r="G3858" s="48"/>
      <c r="H3858" s="48"/>
      <c r="I3858" s="48"/>
      <c r="J3858" s="48"/>
      <c r="K3858" s="48"/>
      <c r="L3858" s="48"/>
      <c r="M3858" s="48"/>
      <c r="N3858" s="48"/>
      <c r="O3858" s="48"/>
      <c r="P3858" s="48"/>
      <c r="Q3858" s="48"/>
      <c r="R3858" s="48"/>
      <c r="S3858" s="48"/>
      <c r="T3858" s="48"/>
      <c r="U3858" s="48"/>
      <c r="V3858" s="48"/>
      <c r="W3858" s="48"/>
      <c r="X3858" s="48"/>
      <c r="Y3858" s="48"/>
      <c r="Z3858" s="48"/>
      <c r="AA3858" s="48"/>
      <c r="AB3858" s="48"/>
      <c r="AC3858" s="48"/>
    </row>
    <row r="3859" spans="1:29">
      <c r="A3859" s="48"/>
      <c r="B3859" s="48"/>
      <c r="C3859" s="48"/>
      <c r="D3859" s="48"/>
      <c r="E3859" s="48"/>
      <c r="F3859" s="48"/>
      <c r="G3859" s="48"/>
      <c r="H3859" s="48"/>
      <c r="I3859" s="48"/>
      <c r="J3859" s="48"/>
      <c r="K3859" s="48"/>
      <c r="L3859" s="48"/>
      <c r="M3859" s="48"/>
      <c r="N3859" s="48"/>
      <c r="O3859" s="48"/>
      <c r="P3859" s="48"/>
      <c r="Q3859" s="48"/>
      <c r="R3859" s="48"/>
      <c r="S3859" s="48"/>
      <c r="T3859" s="48"/>
      <c r="U3859" s="48"/>
      <c r="V3859" s="48"/>
      <c r="W3859" s="48"/>
      <c r="X3859" s="48"/>
      <c r="Y3859" s="48"/>
      <c r="Z3859" s="48"/>
      <c r="AA3859" s="48"/>
      <c r="AB3859" s="48"/>
      <c r="AC3859" s="48"/>
    </row>
    <row r="3860" spans="1:29">
      <c r="A3860" s="48"/>
      <c r="B3860" s="48"/>
      <c r="C3860" s="48"/>
      <c r="D3860" s="48"/>
      <c r="E3860" s="48"/>
      <c r="F3860" s="48"/>
      <c r="G3860" s="48"/>
      <c r="H3860" s="48"/>
      <c r="I3860" s="48"/>
      <c r="J3860" s="48"/>
      <c r="K3860" s="48"/>
      <c r="L3860" s="48"/>
      <c r="M3860" s="48"/>
      <c r="N3860" s="48"/>
      <c r="O3860" s="48"/>
      <c r="P3860" s="48"/>
      <c r="Q3860" s="48"/>
      <c r="R3860" s="48"/>
      <c r="S3860" s="48"/>
      <c r="T3860" s="48"/>
      <c r="U3860" s="48"/>
      <c r="V3860" s="48"/>
      <c r="W3860" s="48"/>
      <c r="X3860" s="48"/>
      <c r="Y3860" s="48"/>
      <c r="Z3860" s="48"/>
      <c r="AA3860" s="48"/>
      <c r="AB3860" s="48"/>
      <c r="AC3860" s="48"/>
    </row>
    <row r="3861" spans="1:29">
      <c r="A3861" s="48"/>
      <c r="B3861" s="48"/>
      <c r="C3861" s="48"/>
      <c r="D3861" s="48"/>
      <c r="E3861" s="48"/>
      <c r="F3861" s="48"/>
      <c r="G3861" s="48"/>
      <c r="H3861" s="48"/>
      <c r="I3861" s="48"/>
      <c r="J3861" s="48"/>
      <c r="K3861" s="48"/>
      <c r="L3861" s="48"/>
      <c r="M3861" s="48"/>
      <c r="N3861" s="48"/>
      <c r="O3861" s="48"/>
      <c r="P3861" s="48"/>
      <c r="Q3861" s="48"/>
      <c r="R3861" s="48"/>
      <c r="S3861" s="48"/>
      <c r="T3861" s="48"/>
      <c r="U3861" s="48"/>
      <c r="V3861" s="48"/>
      <c r="W3861" s="48"/>
      <c r="X3861" s="48"/>
      <c r="Y3861" s="48"/>
      <c r="Z3861" s="48"/>
      <c r="AA3861" s="48"/>
      <c r="AB3861" s="48"/>
      <c r="AC3861" s="48"/>
    </row>
    <row r="3862" spans="1:29">
      <c r="A3862" s="48"/>
      <c r="B3862" s="48"/>
      <c r="C3862" s="48"/>
      <c r="D3862" s="48"/>
      <c r="E3862" s="48"/>
      <c r="F3862" s="48"/>
      <c r="G3862" s="48"/>
      <c r="H3862" s="48"/>
      <c r="I3862" s="48"/>
      <c r="J3862" s="48"/>
      <c r="K3862" s="48"/>
      <c r="L3862" s="48"/>
      <c r="M3862" s="48"/>
      <c r="N3862" s="48"/>
      <c r="O3862" s="48"/>
      <c r="P3862" s="48"/>
      <c r="Q3862" s="48"/>
      <c r="R3862" s="48"/>
      <c r="S3862" s="48"/>
      <c r="T3862" s="48"/>
      <c r="U3862" s="48"/>
      <c r="V3862" s="48"/>
      <c r="W3862" s="48"/>
      <c r="X3862" s="48"/>
      <c r="Y3862" s="48"/>
      <c r="Z3862" s="48"/>
      <c r="AA3862" s="48"/>
      <c r="AB3862" s="48"/>
      <c r="AC3862" s="48"/>
    </row>
    <row r="3863" spans="1:29">
      <c r="A3863" s="48"/>
      <c r="B3863" s="48"/>
      <c r="C3863" s="48"/>
      <c r="D3863" s="48"/>
      <c r="E3863" s="48"/>
      <c r="F3863" s="48"/>
      <c r="G3863" s="48"/>
      <c r="H3863" s="48"/>
      <c r="I3863" s="48"/>
      <c r="J3863" s="48"/>
      <c r="K3863" s="48"/>
      <c r="L3863" s="48"/>
      <c r="M3863" s="48"/>
      <c r="N3863" s="48"/>
      <c r="O3863" s="48"/>
      <c r="P3863" s="48"/>
      <c r="Q3863" s="48"/>
      <c r="R3863" s="48"/>
      <c r="S3863" s="48"/>
      <c r="T3863" s="48"/>
      <c r="U3863" s="48"/>
      <c r="V3863" s="48"/>
      <c r="W3863" s="48"/>
      <c r="X3863" s="48"/>
      <c r="Y3863" s="48"/>
      <c r="Z3863" s="48"/>
      <c r="AA3863" s="48"/>
      <c r="AB3863" s="48"/>
      <c r="AC3863" s="48"/>
    </row>
    <row r="3864" spans="1:29">
      <c r="A3864" s="48"/>
      <c r="B3864" s="48"/>
      <c r="C3864" s="48"/>
      <c r="D3864" s="48"/>
      <c r="E3864" s="48"/>
      <c r="F3864" s="48"/>
      <c r="G3864" s="48"/>
      <c r="H3864" s="48"/>
      <c r="I3864" s="48"/>
      <c r="J3864" s="48"/>
      <c r="K3864" s="48"/>
      <c r="L3864" s="48"/>
      <c r="M3864" s="48"/>
      <c r="N3864" s="48"/>
      <c r="O3864" s="48"/>
      <c r="P3864" s="48"/>
      <c r="Q3864" s="48"/>
      <c r="R3864" s="48"/>
      <c r="S3864" s="48"/>
      <c r="T3864" s="48"/>
      <c r="U3864" s="48"/>
      <c r="V3864" s="48"/>
      <c r="W3864" s="48"/>
      <c r="X3864" s="48"/>
      <c r="Y3864" s="48"/>
      <c r="Z3864" s="48"/>
      <c r="AA3864" s="48"/>
      <c r="AB3864" s="48"/>
      <c r="AC3864" s="48"/>
    </row>
    <row r="3865" spans="1:29">
      <c r="A3865" s="48"/>
      <c r="B3865" s="48"/>
      <c r="C3865" s="48"/>
      <c r="D3865" s="48"/>
      <c r="E3865" s="48"/>
      <c r="F3865" s="48"/>
      <c r="G3865" s="48"/>
      <c r="H3865" s="48"/>
      <c r="I3865" s="48"/>
      <c r="J3865" s="48"/>
      <c r="K3865" s="48"/>
      <c r="L3865" s="48"/>
      <c r="M3865" s="48"/>
      <c r="N3865" s="48"/>
      <c r="O3865" s="48"/>
      <c r="P3865" s="48"/>
      <c r="Q3865" s="48"/>
      <c r="R3865" s="48"/>
      <c r="S3865" s="48"/>
      <c r="T3865" s="48"/>
      <c r="U3865" s="48"/>
      <c r="V3865" s="48"/>
      <c r="W3865" s="48"/>
      <c r="X3865" s="48"/>
      <c r="Y3865" s="48"/>
      <c r="Z3865" s="48"/>
      <c r="AA3865" s="48"/>
      <c r="AB3865" s="48"/>
      <c r="AC3865" s="48"/>
    </row>
    <row r="3866" spans="1:29">
      <c r="A3866" s="48"/>
      <c r="B3866" s="48"/>
      <c r="C3866" s="48"/>
      <c r="D3866" s="48"/>
      <c r="E3866" s="48"/>
      <c r="F3866" s="48"/>
      <c r="G3866" s="48"/>
      <c r="H3866" s="48"/>
      <c r="I3866" s="48"/>
      <c r="J3866" s="48"/>
      <c r="K3866" s="48"/>
      <c r="L3866" s="48"/>
      <c r="M3866" s="48"/>
      <c r="N3866" s="48"/>
      <c r="O3866" s="48"/>
      <c r="P3866" s="48"/>
      <c r="Q3866" s="48"/>
      <c r="R3866" s="48"/>
      <c r="S3866" s="48"/>
      <c r="T3866" s="48"/>
      <c r="U3866" s="48"/>
      <c r="V3866" s="48"/>
      <c r="W3866" s="48"/>
      <c r="X3866" s="48"/>
      <c r="Y3866" s="48"/>
      <c r="Z3866" s="48"/>
      <c r="AA3866" s="48"/>
      <c r="AB3866" s="48"/>
      <c r="AC3866" s="48"/>
    </row>
    <row r="3867" spans="1:29">
      <c r="A3867" s="48"/>
      <c r="B3867" s="48"/>
      <c r="C3867" s="48"/>
      <c r="D3867" s="48"/>
      <c r="E3867" s="48"/>
      <c r="F3867" s="48"/>
      <c r="G3867" s="48"/>
      <c r="H3867" s="48"/>
      <c r="I3867" s="48"/>
      <c r="J3867" s="48"/>
      <c r="K3867" s="48"/>
      <c r="L3867" s="48"/>
      <c r="M3867" s="48"/>
      <c r="N3867" s="48"/>
      <c r="O3867" s="48"/>
      <c r="P3867" s="48"/>
      <c r="Q3867" s="48"/>
      <c r="R3867" s="48"/>
      <c r="S3867" s="48"/>
      <c r="T3867" s="48"/>
      <c r="U3867" s="48"/>
      <c r="V3867" s="48"/>
      <c r="W3867" s="48"/>
      <c r="X3867" s="48"/>
      <c r="Y3867" s="48"/>
      <c r="Z3867" s="48"/>
      <c r="AA3867" s="48"/>
      <c r="AB3867" s="48"/>
      <c r="AC3867" s="48"/>
    </row>
    <row r="3868" spans="1:29">
      <c r="A3868" s="48"/>
      <c r="B3868" s="48"/>
      <c r="C3868" s="48"/>
      <c r="D3868" s="48"/>
      <c r="E3868" s="48"/>
      <c r="F3868" s="48"/>
      <c r="G3868" s="48"/>
      <c r="H3868" s="48"/>
      <c r="I3868" s="48"/>
      <c r="J3868" s="48"/>
      <c r="K3868" s="48"/>
      <c r="L3868" s="48"/>
      <c r="M3868" s="48"/>
      <c r="N3868" s="48"/>
      <c r="O3868" s="48"/>
      <c r="P3868" s="48"/>
      <c r="Q3868" s="48"/>
      <c r="R3868" s="48"/>
      <c r="S3868" s="48"/>
      <c r="T3868" s="48"/>
      <c r="U3868" s="48"/>
      <c r="V3868" s="48"/>
      <c r="W3868" s="48"/>
      <c r="X3868" s="48"/>
      <c r="Y3868" s="48"/>
      <c r="Z3868" s="48"/>
      <c r="AA3868" s="48"/>
      <c r="AB3868" s="48"/>
      <c r="AC3868" s="48"/>
    </row>
    <row r="3869" spans="1:29">
      <c r="A3869" s="48"/>
      <c r="B3869" s="48"/>
      <c r="C3869" s="48"/>
      <c r="D3869" s="48"/>
      <c r="E3869" s="48"/>
      <c r="F3869" s="48"/>
      <c r="G3869" s="48"/>
      <c r="H3869" s="48"/>
      <c r="I3869" s="48"/>
      <c r="J3869" s="48"/>
      <c r="K3869" s="48"/>
      <c r="L3869" s="48"/>
      <c r="M3869" s="48"/>
      <c r="N3869" s="48"/>
      <c r="O3869" s="48"/>
      <c r="P3869" s="48"/>
      <c r="Q3869" s="48"/>
      <c r="R3869" s="48"/>
      <c r="S3869" s="48"/>
      <c r="T3869" s="48"/>
      <c r="U3869" s="48"/>
      <c r="V3869" s="48"/>
      <c r="W3869" s="48"/>
      <c r="X3869" s="48"/>
      <c r="Y3869" s="48"/>
      <c r="Z3869" s="48"/>
      <c r="AA3869" s="48"/>
      <c r="AB3869" s="48"/>
      <c r="AC3869" s="48"/>
    </row>
    <row r="3870" spans="1:29">
      <c r="A3870" s="48"/>
      <c r="B3870" s="48"/>
      <c r="C3870" s="48"/>
      <c r="D3870" s="48"/>
      <c r="E3870" s="48"/>
      <c r="F3870" s="48"/>
      <c r="G3870" s="48"/>
      <c r="H3870" s="48"/>
      <c r="I3870" s="48"/>
      <c r="J3870" s="48"/>
      <c r="K3870" s="48"/>
      <c r="L3870" s="48"/>
      <c r="M3870" s="48"/>
      <c r="N3870" s="48"/>
      <c r="O3870" s="48"/>
      <c r="P3870" s="48"/>
      <c r="Q3870" s="48"/>
      <c r="R3870" s="48"/>
      <c r="S3870" s="48"/>
      <c r="T3870" s="48"/>
      <c r="U3870" s="48"/>
      <c r="V3870" s="48"/>
      <c r="W3870" s="48"/>
      <c r="X3870" s="48"/>
      <c r="Y3870" s="48"/>
      <c r="Z3870" s="48"/>
      <c r="AA3870" s="48"/>
      <c r="AB3870" s="48"/>
      <c r="AC3870" s="48"/>
    </row>
    <row r="3871" spans="1:29">
      <c r="A3871" s="48"/>
      <c r="B3871" s="48"/>
      <c r="C3871" s="48"/>
      <c r="D3871" s="48"/>
      <c r="E3871" s="48"/>
      <c r="F3871" s="48"/>
      <c r="G3871" s="48"/>
      <c r="H3871" s="48"/>
      <c r="I3871" s="48"/>
      <c r="J3871" s="48"/>
      <c r="K3871" s="48"/>
      <c r="L3871" s="48"/>
      <c r="M3871" s="48"/>
      <c r="N3871" s="48"/>
      <c r="O3871" s="48"/>
      <c r="P3871" s="48"/>
      <c r="Q3871" s="48"/>
      <c r="R3871" s="48"/>
      <c r="S3871" s="48"/>
      <c r="T3871" s="48"/>
      <c r="U3871" s="48"/>
      <c r="V3871" s="48"/>
      <c r="W3871" s="48"/>
      <c r="X3871" s="48"/>
      <c r="Y3871" s="48"/>
      <c r="Z3871" s="48"/>
      <c r="AA3871" s="48"/>
      <c r="AB3871" s="48"/>
      <c r="AC3871" s="48"/>
    </row>
    <row r="3872" spans="1:29">
      <c r="A3872" s="48"/>
      <c r="B3872" s="48"/>
      <c r="C3872" s="48"/>
      <c r="D3872" s="48"/>
      <c r="E3872" s="48"/>
      <c r="F3872" s="48"/>
      <c r="G3872" s="48"/>
      <c r="H3872" s="48"/>
      <c r="I3872" s="48"/>
      <c r="J3872" s="48"/>
      <c r="K3872" s="48"/>
      <c r="L3872" s="48"/>
      <c r="M3872" s="48"/>
      <c r="N3872" s="48"/>
      <c r="O3872" s="48"/>
      <c r="P3872" s="48"/>
      <c r="Q3872" s="48"/>
      <c r="R3872" s="48"/>
      <c r="S3872" s="48"/>
      <c r="T3872" s="48"/>
      <c r="U3872" s="48"/>
      <c r="V3872" s="48"/>
      <c r="W3872" s="48"/>
      <c r="X3872" s="48"/>
      <c r="Y3872" s="48"/>
      <c r="Z3872" s="48"/>
      <c r="AA3872" s="48"/>
      <c r="AB3872" s="48"/>
      <c r="AC3872" s="48"/>
    </row>
    <row r="3873" spans="1:29">
      <c r="A3873" s="48"/>
      <c r="B3873" s="48"/>
      <c r="C3873" s="48"/>
      <c r="D3873" s="48"/>
      <c r="E3873" s="48"/>
      <c r="F3873" s="48"/>
      <c r="G3873" s="48"/>
      <c r="H3873" s="48"/>
      <c r="I3873" s="48"/>
      <c r="J3873" s="48"/>
      <c r="K3873" s="48"/>
      <c r="L3873" s="48"/>
      <c r="M3873" s="48"/>
      <c r="N3873" s="48"/>
      <c r="O3873" s="48"/>
      <c r="P3873" s="48"/>
      <c r="Q3873" s="48"/>
      <c r="R3873" s="48"/>
      <c r="S3873" s="48"/>
      <c r="T3873" s="48"/>
      <c r="U3873" s="48"/>
      <c r="V3873" s="48"/>
      <c r="W3873" s="48"/>
      <c r="X3873" s="48"/>
      <c r="Y3873" s="48"/>
      <c r="Z3873" s="48"/>
      <c r="AA3873" s="48"/>
      <c r="AB3873" s="48"/>
      <c r="AC3873" s="48"/>
    </row>
    <row r="3874" spans="1:29">
      <c r="A3874" s="48"/>
      <c r="B3874" s="48"/>
      <c r="C3874" s="48"/>
      <c r="D3874" s="48"/>
      <c r="E3874" s="48"/>
      <c r="F3874" s="48"/>
      <c r="G3874" s="48"/>
      <c r="H3874" s="48"/>
      <c r="I3874" s="48"/>
      <c r="J3874" s="48"/>
      <c r="K3874" s="48"/>
      <c r="L3874" s="48"/>
      <c r="M3874" s="48"/>
      <c r="N3874" s="48"/>
      <c r="O3874" s="48"/>
      <c r="P3874" s="48"/>
      <c r="Q3874" s="48"/>
      <c r="R3874" s="48"/>
      <c r="S3874" s="48"/>
      <c r="T3874" s="48"/>
      <c r="U3874" s="48"/>
      <c r="V3874" s="48"/>
      <c r="W3874" s="48"/>
      <c r="X3874" s="48"/>
      <c r="Y3874" s="48"/>
      <c r="Z3874" s="48"/>
      <c r="AA3874" s="48"/>
      <c r="AB3874" s="48"/>
      <c r="AC3874" s="48"/>
    </row>
    <row r="3875" spans="1:29">
      <c r="A3875" s="48"/>
      <c r="B3875" s="48"/>
      <c r="C3875" s="48"/>
      <c r="D3875" s="48"/>
      <c r="E3875" s="48"/>
      <c r="F3875" s="48"/>
      <c r="G3875" s="48"/>
      <c r="H3875" s="48"/>
      <c r="I3875" s="48"/>
      <c r="J3875" s="48"/>
      <c r="K3875" s="48"/>
      <c r="L3875" s="48"/>
      <c r="M3875" s="48"/>
      <c r="N3875" s="48"/>
      <c r="O3875" s="48"/>
      <c r="P3875" s="48"/>
      <c r="Q3875" s="48"/>
      <c r="R3875" s="48"/>
      <c r="S3875" s="48"/>
      <c r="T3875" s="48"/>
      <c r="U3875" s="48"/>
      <c r="V3875" s="48"/>
      <c r="W3875" s="48"/>
      <c r="X3875" s="48"/>
      <c r="Y3875" s="48"/>
      <c r="Z3875" s="48"/>
      <c r="AA3875" s="48"/>
      <c r="AB3875" s="48"/>
      <c r="AC3875" s="48"/>
    </row>
    <row r="3876" spans="1:29">
      <c r="A3876" s="48"/>
      <c r="B3876" s="48"/>
      <c r="C3876" s="48"/>
      <c r="D3876" s="48"/>
      <c r="E3876" s="48"/>
      <c r="F3876" s="48"/>
      <c r="G3876" s="48"/>
      <c r="H3876" s="48"/>
      <c r="I3876" s="48"/>
      <c r="J3876" s="48"/>
      <c r="K3876" s="48"/>
      <c r="L3876" s="48"/>
      <c r="M3876" s="48"/>
      <c r="N3876" s="48"/>
      <c r="O3876" s="48"/>
      <c r="P3876" s="48"/>
      <c r="Q3876" s="48"/>
      <c r="R3876" s="48"/>
      <c r="S3876" s="48"/>
      <c r="T3876" s="48"/>
      <c r="U3876" s="48"/>
      <c r="V3876" s="48"/>
      <c r="W3876" s="48"/>
      <c r="X3876" s="48"/>
      <c r="Y3876" s="48"/>
      <c r="Z3876" s="48"/>
      <c r="AA3876" s="48"/>
      <c r="AB3876" s="48"/>
      <c r="AC3876" s="48"/>
    </row>
    <row r="3877" spans="1:29">
      <c r="A3877" s="48"/>
      <c r="B3877" s="48"/>
      <c r="C3877" s="48"/>
      <c r="D3877" s="48"/>
      <c r="E3877" s="48"/>
      <c r="F3877" s="48"/>
      <c r="G3877" s="48"/>
      <c r="H3877" s="48"/>
      <c r="I3877" s="48"/>
      <c r="J3877" s="48"/>
      <c r="K3877" s="48"/>
      <c r="L3877" s="48"/>
      <c r="M3877" s="48"/>
      <c r="N3877" s="48"/>
      <c r="O3877" s="48"/>
      <c r="P3877" s="48"/>
      <c r="Q3877" s="48"/>
      <c r="R3877" s="48"/>
      <c r="S3877" s="48"/>
      <c r="T3877" s="48"/>
      <c r="U3877" s="48"/>
      <c r="V3877" s="48"/>
      <c r="W3877" s="48"/>
      <c r="X3877" s="48"/>
      <c r="Y3877" s="48"/>
      <c r="Z3877" s="48"/>
      <c r="AA3877" s="48"/>
      <c r="AB3877" s="48"/>
      <c r="AC3877" s="48"/>
    </row>
    <row r="3878" spans="1:29">
      <c r="A3878" s="48"/>
      <c r="B3878" s="48"/>
      <c r="C3878" s="48"/>
      <c r="D3878" s="48"/>
      <c r="E3878" s="48"/>
      <c r="F3878" s="48"/>
      <c r="G3878" s="48"/>
      <c r="H3878" s="48"/>
      <c r="I3878" s="48"/>
      <c r="J3878" s="48"/>
      <c r="K3878" s="48"/>
      <c r="L3878" s="48"/>
      <c r="M3878" s="48"/>
      <c r="N3878" s="48"/>
      <c r="O3878" s="48"/>
      <c r="P3878" s="48"/>
      <c r="Q3878" s="48"/>
      <c r="R3878" s="48"/>
      <c r="S3878" s="48"/>
      <c r="T3878" s="48"/>
      <c r="U3878" s="48"/>
      <c r="V3878" s="48"/>
      <c r="W3878" s="48"/>
      <c r="X3878" s="48"/>
      <c r="Y3878" s="48"/>
      <c r="Z3878" s="48"/>
      <c r="AA3878" s="48"/>
      <c r="AB3878" s="48"/>
      <c r="AC3878" s="48"/>
    </row>
    <row r="3879" spans="1:29">
      <c r="A3879" s="48"/>
      <c r="B3879" s="48"/>
      <c r="C3879" s="48"/>
      <c r="D3879" s="48"/>
      <c r="E3879" s="48"/>
      <c r="F3879" s="48"/>
      <c r="G3879" s="48"/>
      <c r="H3879" s="48"/>
      <c r="I3879" s="48"/>
      <c r="J3879" s="48"/>
      <c r="K3879" s="48"/>
      <c r="L3879" s="48"/>
      <c r="M3879" s="48"/>
      <c r="N3879" s="48"/>
      <c r="O3879" s="48"/>
      <c r="P3879" s="48"/>
      <c r="Q3879" s="48"/>
      <c r="R3879" s="48"/>
      <c r="S3879" s="48"/>
      <c r="T3879" s="48"/>
      <c r="U3879" s="48"/>
      <c r="V3879" s="48"/>
      <c r="W3879" s="48"/>
      <c r="X3879" s="48"/>
      <c r="Y3879" s="48"/>
      <c r="Z3879" s="48"/>
      <c r="AA3879" s="48"/>
      <c r="AB3879" s="48"/>
      <c r="AC3879" s="48"/>
    </row>
    <row r="3880" spans="1:29">
      <c r="A3880" s="48"/>
      <c r="B3880" s="48"/>
      <c r="C3880" s="48"/>
      <c r="D3880" s="48"/>
      <c r="E3880" s="48"/>
      <c r="F3880" s="48"/>
      <c r="G3880" s="48"/>
      <c r="H3880" s="48"/>
      <c r="I3880" s="48"/>
      <c r="J3880" s="48"/>
      <c r="K3880" s="48"/>
      <c r="L3880" s="48"/>
      <c r="M3880" s="48"/>
      <c r="N3880" s="48"/>
      <c r="O3880" s="48"/>
      <c r="P3880" s="48"/>
      <c r="Q3880" s="48"/>
      <c r="R3880" s="48"/>
      <c r="S3880" s="48"/>
      <c r="T3880" s="48"/>
      <c r="U3880" s="48"/>
      <c r="V3880" s="48"/>
      <c r="W3880" s="48"/>
      <c r="X3880" s="48"/>
      <c r="Y3880" s="48"/>
      <c r="Z3880" s="48"/>
      <c r="AA3880" s="48"/>
      <c r="AB3880" s="48"/>
      <c r="AC3880" s="48"/>
    </row>
    <row r="3881" spans="1:29">
      <c r="A3881" s="48"/>
      <c r="B3881" s="48"/>
      <c r="C3881" s="48"/>
      <c r="D3881" s="48"/>
      <c r="E3881" s="48"/>
      <c r="F3881" s="48"/>
      <c r="G3881" s="48"/>
      <c r="H3881" s="48"/>
      <c r="I3881" s="48"/>
      <c r="J3881" s="48"/>
      <c r="K3881" s="48"/>
      <c r="L3881" s="48"/>
      <c r="M3881" s="48"/>
      <c r="N3881" s="48"/>
      <c r="O3881" s="48"/>
      <c r="P3881" s="48"/>
      <c r="Q3881" s="48"/>
      <c r="R3881" s="48"/>
      <c r="S3881" s="48"/>
      <c r="T3881" s="48"/>
      <c r="U3881" s="48"/>
      <c r="V3881" s="48"/>
      <c r="W3881" s="48"/>
      <c r="X3881" s="48"/>
      <c r="Y3881" s="48"/>
      <c r="Z3881" s="48"/>
      <c r="AA3881" s="48"/>
      <c r="AB3881" s="48"/>
      <c r="AC3881" s="48"/>
    </row>
    <row r="3882" spans="1:29">
      <c r="A3882" s="48"/>
      <c r="B3882" s="48"/>
      <c r="C3882" s="48"/>
      <c r="D3882" s="48"/>
      <c r="E3882" s="48"/>
      <c r="F3882" s="48"/>
      <c r="G3882" s="48"/>
      <c r="H3882" s="48"/>
      <c r="I3882" s="48"/>
      <c r="J3882" s="48"/>
      <c r="K3882" s="48"/>
      <c r="L3882" s="48"/>
      <c r="M3882" s="48"/>
      <c r="N3882" s="48"/>
      <c r="O3882" s="48"/>
      <c r="P3882" s="48"/>
      <c r="Q3882" s="48"/>
      <c r="R3882" s="48"/>
      <c r="S3882" s="48"/>
      <c r="T3882" s="48"/>
      <c r="U3882" s="48"/>
      <c r="V3882" s="48"/>
      <c r="W3882" s="48"/>
      <c r="X3882" s="48"/>
      <c r="Y3882" s="48"/>
      <c r="Z3882" s="48"/>
      <c r="AA3882" s="48"/>
      <c r="AB3882" s="48"/>
      <c r="AC3882" s="48"/>
    </row>
    <row r="3883" spans="1:29">
      <c r="A3883" s="48"/>
      <c r="B3883" s="48"/>
      <c r="C3883" s="48"/>
      <c r="D3883" s="48"/>
      <c r="E3883" s="48"/>
      <c r="F3883" s="48"/>
      <c r="G3883" s="48"/>
      <c r="H3883" s="48"/>
      <c r="I3883" s="48"/>
      <c r="J3883" s="48"/>
      <c r="K3883" s="48"/>
      <c r="L3883" s="48"/>
      <c r="M3883" s="48"/>
      <c r="N3883" s="48"/>
      <c r="O3883" s="48"/>
      <c r="P3883" s="48"/>
      <c r="Q3883" s="48"/>
      <c r="R3883" s="48"/>
      <c r="S3883" s="48"/>
      <c r="T3883" s="48"/>
      <c r="U3883" s="48"/>
      <c r="V3883" s="48"/>
      <c r="W3883" s="48"/>
      <c r="X3883" s="48"/>
      <c r="Y3883" s="48"/>
      <c r="Z3883" s="48"/>
      <c r="AA3883" s="48"/>
      <c r="AB3883" s="48"/>
      <c r="AC3883" s="48"/>
    </row>
    <row r="3884" spans="1:29">
      <c r="A3884" s="48"/>
      <c r="B3884" s="48"/>
      <c r="C3884" s="48"/>
      <c r="D3884" s="48"/>
      <c r="E3884" s="48"/>
      <c r="F3884" s="48"/>
      <c r="G3884" s="48"/>
      <c r="H3884" s="48"/>
      <c r="I3884" s="48"/>
      <c r="J3884" s="48"/>
      <c r="K3884" s="48"/>
      <c r="L3884" s="48"/>
      <c r="M3884" s="48"/>
      <c r="N3884" s="48"/>
      <c r="O3884" s="48"/>
      <c r="P3884" s="48"/>
      <c r="Q3884" s="48"/>
      <c r="R3884" s="48"/>
      <c r="S3884" s="48"/>
      <c r="T3884" s="48"/>
      <c r="U3884" s="48"/>
      <c r="V3884" s="48"/>
      <c r="W3884" s="48"/>
      <c r="X3884" s="48"/>
      <c r="Y3884" s="48"/>
      <c r="Z3884" s="48"/>
      <c r="AA3884" s="48"/>
      <c r="AB3884" s="48"/>
      <c r="AC3884" s="48"/>
    </row>
    <row r="3885" spans="1:29">
      <c r="A3885" s="48"/>
      <c r="B3885" s="48"/>
      <c r="C3885" s="48"/>
      <c r="D3885" s="48"/>
      <c r="E3885" s="48"/>
      <c r="F3885" s="48"/>
      <c r="G3885" s="48"/>
      <c r="H3885" s="48"/>
      <c r="I3885" s="48"/>
      <c r="J3885" s="48"/>
      <c r="K3885" s="48"/>
      <c r="L3885" s="48"/>
      <c r="M3885" s="48"/>
      <c r="N3885" s="48"/>
      <c r="O3885" s="48"/>
      <c r="P3885" s="48"/>
      <c r="Q3885" s="48"/>
      <c r="R3885" s="48"/>
      <c r="S3885" s="48"/>
      <c r="T3885" s="48"/>
      <c r="U3885" s="48"/>
      <c r="V3885" s="48"/>
      <c r="W3885" s="48"/>
      <c r="X3885" s="48"/>
      <c r="Y3885" s="48"/>
      <c r="Z3885" s="48"/>
      <c r="AA3885" s="48"/>
      <c r="AB3885" s="48"/>
      <c r="AC3885" s="48"/>
    </row>
    <row r="3886" spans="1:29">
      <c r="A3886" s="48"/>
      <c r="B3886" s="48"/>
      <c r="C3886" s="48"/>
      <c r="D3886" s="48"/>
      <c r="E3886" s="48"/>
      <c r="F3886" s="48"/>
      <c r="G3886" s="48"/>
      <c r="H3886" s="48"/>
      <c r="I3886" s="48"/>
      <c r="J3886" s="48"/>
      <c r="K3886" s="48"/>
      <c r="L3886" s="48"/>
      <c r="M3886" s="48"/>
      <c r="N3886" s="48"/>
      <c r="O3886" s="48"/>
      <c r="P3886" s="48"/>
      <c r="Q3886" s="48"/>
      <c r="R3886" s="48"/>
      <c r="S3886" s="48"/>
      <c r="T3886" s="48"/>
      <c r="U3886" s="48"/>
      <c r="V3886" s="48"/>
      <c r="W3886" s="48"/>
      <c r="X3886" s="48"/>
      <c r="Y3886" s="48"/>
      <c r="Z3886" s="48"/>
      <c r="AA3886" s="48"/>
      <c r="AB3886" s="48"/>
      <c r="AC3886" s="48"/>
    </row>
    <row r="3887" spans="1:29">
      <c r="A3887" s="48"/>
      <c r="B3887" s="48"/>
      <c r="C3887" s="48"/>
      <c r="D3887" s="48"/>
      <c r="E3887" s="48"/>
      <c r="F3887" s="48"/>
      <c r="G3887" s="48"/>
      <c r="H3887" s="48"/>
      <c r="I3887" s="48"/>
      <c r="J3887" s="48"/>
      <c r="K3887" s="48"/>
      <c r="L3887" s="48"/>
      <c r="M3887" s="48"/>
      <c r="N3887" s="48"/>
      <c r="O3887" s="48"/>
      <c r="P3887" s="48"/>
      <c r="Q3887" s="48"/>
      <c r="R3887" s="48"/>
      <c r="S3887" s="48"/>
      <c r="T3887" s="48"/>
      <c r="U3887" s="48"/>
      <c r="V3887" s="48"/>
      <c r="W3887" s="48"/>
      <c r="X3887" s="48"/>
      <c r="Y3887" s="48"/>
      <c r="Z3887" s="48"/>
      <c r="AA3887" s="48"/>
      <c r="AB3887" s="48"/>
      <c r="AC3887" s="48"/>
    </row>
    <row r="3888" spans="1:29">
      <c r="A3888" s="48"/>
      <c r="B3888" s="48"/>
      <c r="C3888" s="48"/>
      <c r="D3888" s="48"/>
      <c r="E3888" s="48"/>
      <c r="F3888" s="48"/>
      <c r="G3888" s="48"/>
      <c r="H3888" s="48"/>
      <c r="I3888" s="48"/>
      <c r="J3888" s="48"/>
      <c r="K3888" s="48"/>
      <c r="L3888" s="48"/>
      <c r="M3888" s="48"/>
      <c r="N3888" s="48"/>
      <c r="O3888" s="48"/>
      <c r="P3888" s="48"/>
      <c r="Q3888" s="48"/>
      <c r="R3888" s="48"/>
      <c r="S3888" s="48"/>
      <c r="T3888" s="48"/>
      <c r="U3888" s="48"/>
      <c r="V3888" s="48"/>
      <c r="W3888" s="48"/>
      <c r="X3888" s="48"/>
      <c r="Y3888" s="48"/>
      <c r="Z3888" s="48"/>
      <c r="AA3888" s="48"/>
      <c r="AB3888" s="48"/>
      <c r="AC3888" s="48"/>
    </row>
    <row r="3889" spans="1:29">
      <c r="A3889" s="48"/>
      <c r="B3889" s="48"/>
      <c r="C3889" s="48"/>
      <c r="D3889" s="48"/>
      <c r="E3889" s="48"/>
      <c r="F3889" s="48"/>
      <c r="G3889" s="48"/>
      <c r="H3889" s="48"/>
      <c r="I3889" s="48"/>
      <c r="J3889" s="48"/>
      <c r="K3889" s="48"/>
      <c r="L3889" s="48"/>
      <c r="M3889" s="48"/>
      <c r="N3889" s="48"/>
      <c r="O3889" s="48"/>
      <c r="P3889" s="48"/>
      <c r="Q3889" s="48"/>
      <c r="R3889" s="48"/>
      <c r="S3889" s="48"/>
      <c r="T3889" s="48"/>
      <c r="U3889" s="48"/>
      <c r="V3889" s="48"/>
      <c r="W3889" s="48"/>
      <c r="X3889" s="48"/>
      <c r="Y3889" s="48"/>
      <c r="Z3889" s="48"/>
      <c r="AA3889" s="48"/>
      <c r="AB3889" s="48"/>
      <c r="AC3889" s="48"/>
    </row>
    <row r="3890" spans="1:29" ht="53.25" customHeight="1">
      <c r="A3890" s="48"/>
      <c r="B3890" s="48"/>
      <c r="C3890" s="48"/>
      <c r="D3890" s="48"/>
      <c r="E3890" s="48"/>
      <c r="F3890" s="48"/>
      <c r="G3890" s="48"/>
      <c r="H3890" s="48"/>
      <c r="I3890" s="48"/>
      <c r="J3890" s="48"/>
      <c r="K3890" s="48"/>
      <c r="L3890" s="48"/>
      <c r="M3890" s="48"/>
      <c r="N3890" s="48"/>
      <c r="O3890" s="48"/>
      <c r="P3890" s="48"/>
      <c r="Q3890" s="48"/>
      <c r="R3890" s="48"/>
      <c r="S3890" s="48"/>
      <c r="T3890" s="48"/>
      <c r="U3890" s="48"/>
      <c r="V3890" s="48"/>
      <c r="W3890" s="48"/>
      <c r="X3890" s="48"/>
      <c r="Y3890" s="48"/>
      <c r="Z3890" s="48"/>
      <c r="AA3890" s="48"/>
      <c r="AB3890" s="48"/>
      <c r="AC3890" s="48"/>
    </row>
    <row r="3891" spans="1:29" ht="13.5" customHeight="1">
      <c r="A3891" s="48"/>
      <c r="B3891" s="48"/>
      <c r="C3891" s="48"/>
      <c r="D3891" s="48"/>
      <c r="E3891" s="48"/>
      <c r="F3891" s="48"/>
      <c r="G3891" s="48"/>
      <c r="H3891" s="48"/>
      <c r="I3891" s="48"/>
      <c r="J3891" s="48"/>
      <c r="K3891" s="48"/>
      <c r="L3891" s="48"/>
      <c r="M3891" s="48"/>
      <c r="N3891" s="48"/>
      <c r="O3891" s="48"/>
      <c r="P3891" s="48"/>
      <c r="Q3891" s="48"/>
      <c r="R3891" s="48"/>
      <c r="S3891" s="48"/>
      <c r="T3891" s="48"/>
      <c r="U3891" s="48"/>
      <c r="V3891" s="48"/>
      <c r="W3891" s="48"/>
      <c r="X3891" s="48"/>
      <c r="Y3891" s="48"/>
      <c r="Z3891" s="48"/>
      <c r="AA3891" s="48"/>
      <c r="AB3891" s="48"/>
      <c r="AC3891" s="48"/>
    </row>
    <row r="3892" spans="1:29" ht="13.5" customHeight="1">
      <c r="A3892" s="48"/>
      <c r="B3892" s="48"/>
      <c r="C3892" s="48"/>
      <c r="D3892" s="48"/>
      <c r="E3892" s="48"/>
      <c r="F3892" s="48"/>
      <c r="G3892" s="48"/>
      <c r="H3892" s="48"/>
      <c r="I3892" s="48"/>
      <c r="J3892" s="48"/>
      <c r="K3892" s="48"/>
      <c r="L3892" s="48"/>
      <c r="M3892" s="48"/>
      <c r="N3892" s="48"/>
      <c r="O3892" s="48"/>
      <c r="P3892" s="48"/>
      <c r="Q3892" s="48"/>
      <c r="R3892" s="48"/>
      <c r="S3892" s="48"/>
      <c r="T3892" s="48"/>
      <c r="U3892" s="48"/>
      <c r="V3892" s="48"/>
      <c r="W3892" s="48"/>
      <c r="X3892" s="48"/>
      <c r="Y3892" s="48"/>
      <c r="Z3892" s="48"/>
      <c r="AA3892" s="48"/>
      <c r="AB3892" s="48"/>
      <c r="AC3892" s="48"/>
    </row>
    <row r="3893" spans="1:29" ht="13.5" customHeight="1">
      <c r="A3893" s="48"/>
      <c r="B3893" s="48"/>
      <c r="C3893" s="48"/>
      <c r="D3893" s="48"/>
      <c r="E3893" s="48"/>
      <c r="F3893" s="48"/>
      <c r="G3893" s="48"/>
      <c r="H3893" s="48"/>
      <c r="I3893" s="48"/>
      <c r="J3893" s="48"/>
      <c r="K3893" s="48"/>
      <c r="L3893" s="48"/>
      <c r="M3893" s="48"/>
      <c r="N3893" s="48"/>
      <c r="O3893" s="48"/>
      <c r="P3893" s="48"/>
      <c r="Q3893" s="48"/>
      <c r="R3893" s="48"/>
      <c r="S3893" s="48"/>
      <c r="T3893" s="48"/>
      <c r="U3893" s="48"/>
      <c r="V3893" s="48"/>
      <c r="W3893" s="48"/>
      <c r="X3893" s="48"/>
      <c r="Y3893" s="48"/>
      <c r="Z3893" s="48"/>
      <c r="AA3893" s="48"/>
      <c r="AB3893" s="48"/>
      <c r="AC3893" s="48"/>
    </row>
    <row r="3894" spans="1:29" ht="13.5" customHeight="1">
      <c r="A3894" s="48"/>
      <c r="B3894" s="48"/>
      <c r="C3894" s="48"/>
      <c r="D3894" s="48"/>
      <c r="E3894" s="48"/>
      <c r="F3894" s="48"/>
      <c r="G3894" s="48"/>
      <c r="H3894" s="48"/>
      <c r="I3894" s="48"/>
      <c r="J3894" s="48"/>
      <c r="K3894" s="48"/>
      <c r="L3894" s="48"/>
      <c r="M3894" s="48"/>
      <c r="N3894" s="48"/>
      <c r="O3894" s="48"/>
      <c r="P3894" s="48"/>
      <c r="Q3894" s="48"/>
      <c r="R3894" s="48"/>
      <c r="S3894" s="48"/>
      <c r="T3894" s="48"/>
      <c r="U3894" s="48"/>
      <c r="V3894" s="48"/>
      <c r="W3894" s="48"/>
      <c r="X3894" s="48"/>
      <c r="Y3894" s="48"/>
      <c r="Z3894" s="48"/>
      <c r="AA3894" s="48"/>
      <c r="AB3894" s="48"/>
      <c r="AC3894" s="48"/>
    </row>
    <row r="3895" spans="1:29" ht="13.5" customHeight="1">
      <c r="A3895" s="48"/>
      <c r="B3895" s="48"/>
      <c r="C3895" s="48"/>
      <c r="D3895" s="48"/>
      <c r="E3895" s="48"/>
      <c r="F3895" s="48"/>
      <c r="G3895" s="48"/>
      <c r="H3895" s="48"/>
      <c r="I3895" s="48"/>
      <c r="J3895" s="48"/>
      <c r="K3895" s="48"/>
      <c r="L3895" s="48"/>
      <c r="M3895" s="48"/>
      <c r="N3895" s="48"/>
      <c r="O3895" s="48"/>
      <c r="P3895" s="48"/>
      <c r="Q3895" s="48"/>
      <c r="R3895" s="48"/>
      <c r="S3895" s="48"/>
      <c r="T3895" s="48"/>
      <c r="U3895" s="48"/>
      <c r="V3895" s="48"/>
      <c r="W3895" s="48"/>
      <c r="X3895" s="48"/>
      <c r="Y3895" s="48"/>
      <c r="Z3895" s="48"/>
      <c r="AA3895" s="48"/>
      <c r="AB3895" s="48"/>
      <c r="AC3895" s="48"/>
    </row>
    <row r="3896" spans="1:29" ht="13.5" customHeight="1">
      <c r="A3896" s="48"/>
      <c r="B3896" s="48"/>
      <c r="C3896" s="48"/>
      <c r="D3896" s="48"/>
      <c r="E3896" s="48"/>
      <c r="F3896" s="48"/>
      <c r="G3896" s="48"/>
      <c r="H3896" s="48"/>
      <c r="I3896" s="48"/>
      <c r="J3896" s="48"/>
      <c r="K3896" s="48"/>
      <c r="L3896" s="48"/>
      <c r="M3896" s="48"/>
      <c r="N3896" s="48"/>
      <c r="O3896" s="48"/>
      <c r="P3896" s="48"/>
      <c r="Q3896" s="48"/>
      <c r="R3896" s="48"/>
      <c r="S3896" s="48"/>
      <c r="T3896" s="48"/>
      <c r="U3896" s="48"/>
      <c r="V3896" s="48"/>
      <c r="W3896" s="48"/>
      <c r="X3896" s="48"/>
      <c r="Y3896" s="48"/>
      <c r="Z3896" s="48"/>
      <c r="AA3896" s="48"/>
      <c r="AB3896" s="48"/>
      <c r="AC3896" s="48"/>
    </row>
    <row r="3897" spans="1:29" ht="13.5" customHeight="1">
      <c r="A3897" s="48"/>
      <c r="B3897" s="48"/>
      <c r="C3897" s="48"/>
      <c r="D3897" s="48"/>
      <c r="E3897" s="48"/>
      <c r="F3897" s="48"/>
      <c r="G3897" s="48"/>
      <c r="H3897" s="48"/>
      <c r="I3897" s="48"/>
      <c r="J3897" s="48"/>
      <c r="K3897" s="48"/>
      <c r="L3897" s="48"/>
      <c r="M3897" s="48"/>
      <c r="N3897" s="48"/>
      <c r="O3897" s="48"/>
      <c r="P3897" s="48"/>
      <c r="Q3897" s="48"/>
      <c r="R3897" s="48"/>
      <c r="S3897" s="48"/>
      <c r="T3897" s="48"/>
      <c r="U3897" s="48"/>
      <c r="V3897" s="48"/>
      <c r="W3897" s="48"/>
      <c r="X3897" s="48"/>
      <c r="Y3897" s="48"/>
      <c r="Z3897" s="48"/>
      <c r="AA3897" s="48"/>
      <c r="AB3897" s="48"/>
      <c r="AC3897" s="48"/>
    </row>
    <row r="3898" spans="1:29" ht="13.5" customHeight="1">
      <c r="A3898" s="48"/>
      <c r="B3898" s="48"/>
      <c r="C3898" s="48"/>
      <c r="D3898" s="48"/>
      <c r="E3898" s="48"/>
      <c r="F3898" s="48"/>
      <c r="G3898" s="48"/>
      <c r="H3898" s="48"/>
      <c r="I3898" s="48"/>
      <c r="J3898" s="48"/>
      <c r="K3898" s="48"/>
      <c r="L3898" s="48"/>
      <c r="M3898" s="48"/>
      <c r="N3898" s="48"/>
      <c r="O3898" s="48"/>
      <c r="P3898" s="48"/>
      <c r="Q3898" s="48"/>
      <c r="R3898" s="48"/>
      <c r="S3898" s="48"/>
      <c r="T3898" s="48"/>
      <c r="U3898" s="48"/>
      <c r="V3898" s="48"/>
      <c r="W3898" s="48"/>
      <c r="X3898" s="48"/>
      <c r="Y3898" s="48"/>
      <c r="Z3898" s="48"/>
      <c r="AA3898" s="48"/>
      <c r="AB3898" s="48"/>
      <c r="AC3898" s="48"/>
    </row>
    <row r="3899" spans="1:29" ht="13.5" customHeight="1">
      <c r="A3899" s="48"/>
      <c r="B3899" s="48"/>
      <c r="C3899" s="48"/>
      <c r="D3899" s="48"/>
      <c r="E3899" s="48"/>
      <c r="F3899" s="48"/>
      <c r="G3899" s="48"/>
      <c r="H3899" s="48"/>
      <c r="I3899" s="48"/>
      <c r="J3899" s="48"/>
      <c r="K3899" s="48"/>
      <c r="L3899" s="48"/>
      <c r="M3899" s="48"/>
      <c r="N3899" s="48"/>
      <c r="O3899" s="48"/>
      <c r="P3899" s="48"/>
      <c r="Q3899" s="48"/>
      <c r="R3899" s="48"/>
      <c r="S3899" s="48"/>
      <c r="T3899" s="48"/>
      <c r="U3899" s="48"/>
      <c r="V3899" s="48"/>
      <c r="W3899" s="48"/>
      <c r="X3899" s="48"/>
      <c r="Y3899" s="48"/>
      <c r="Z3899" s="48"/>
      <c r="AA3899" s="48"/>
      <c r="AB3899" s="48"/>
      <c r="AC3899" s="48"/>
    </row>
    <row r="3900" spans="1:29" ht="13.5" customHeight="1">
      <c r="A3900" s="48"/>
      <c r="B3900" s="48"/>
      <c r="C3900" s="48"/>
      <c r="D3900" s="48"/>
      <c r="E3900" s="48"/>
      <c r="F3900" s="48"/>
      <c r="G3900" s="48"/>
      <c r="H3900" s="48"/>
      <c r="I3900" s="48"/>
      <c r="J3900" s="48"/>
      <c r="K3900" s="48"/>
      <c r="L3900" s="48"/>
      <c r="M3900" s="48"/>
      <c r="N3900" s="48"/>
      <c r="O3900" s="48"/>
      <c r="P3900" s="48"/>
      <c r="Q3900" s="48"/>
      <c r="R3900" s="48"/>
      <c r="S3900" s="48"/>
      <c r="T3900" s="48"/>
      <c r="U3900" s="48"/>
      <c r="V3900" s="48"/>
      <c r="W3900" s="48"/>
      <c r="X3900" s="48"/>
      <c r="Y3900" s="48"/>
      <c r="Z3900" s="48"/>
      <c r="AA3900" s="48"/>
      <c r="AB3900" s="48"/>
      <c r="AC3900" s="48"/>
    </row>
    <row r="3901" spans="1:29" ht="13.5" customHeight="1">
      <c r="A3901" s="48"/>
      <c r="B3901" s="48"/>
      <c r="C3901" s="48"/>
      <c r="D3901" s="48"/>
      <c r="E3901" s="48"/>
      <c r="F3901" s="48"/>
      <c r="G3901" s="48"/>
      <c r="H3901" s="48"/>
      <c r="I3901" s="48"/>
      <c r="J3901" s="48"/>
      <c r="K3901" s="48"/>
      <c r="L3901" s="48"/>
      <c r="M3901" s="48"/>
      <c r="N3901" s="48"/>
      <c r="O3901" s="48"/>
      <c r="P3901" s="48"/>
      <c r="Q3901" s="48"/>
      <c r="R3901" s="48"/>
      <c r="S3901" s="48"/>
      <c r="T3901" s="48"/>
      <c r="U3901" s="48"/>
      <c r="V3901" s="48"/>
      <c r="W3901" s="48"/>
      <c r="X3901" s="48"/>
      <c r="Y3901" s="48"/>
      <c r="Z3901" s="48"/>
      <c r="AA3901" s="48"/>
      <c r="AB3901" s="48"/>
      <c r="AC3901" s="48"/>
    </row>
    <row r="3902" spans="1:29" ht="13.5" customHeight="1">
      <c r="A3902" s="48"/>
      <c r="S3902" s="48"/>
      <c r="T3902" s="48"/>
      <c r="U3902" s="48"/>
      <c r="V3902" s="48"/>
      <c r="W3902" s="48"/>
      <c r="X3902" s="48"/>
      <c r="Y3902" s="48"/>
      <c r="Z3902" s="48"/>
      <c r="AA3902" s="48"/>
      <c r="AB3902" s="48"/>
      <c r="AC3902" s="48"/>
    </row>
    <row r="3903" spans="1:29" ht="13.5" customHeight="1">
      <c r="A3903" s="48"/>
      <c r="S3903" s="48"/>
      <c r="T3903" s="48"/>
      <c r="U3903" s="48"/>
      <c r="V3903" s="48"/>
      <c r="W3903" s="48"/>
      <c r="X3903" s="48"/>
      <c r="Y3903" s="48"/>
      <c r="Z3903" s="48"/>
      <c r="AA3903" s="48"/>
      <c r="AB3903" s="48"/>
      <c r="AC3903" s="48"/>
    </row>
    <row r="3904" spans="1:29" ht="13.5" customHeight="1">
      <c r="A3904" s="48"/>
      <c r="S3904" s="48"/>
      <c r="T3904" s="48"/>
      <c r="U3904" s="48"/>
      <c r="V3904" s="48"/>
      <c r="W3904" s="48"/>
      <c r="X3904" s="48"/>
      <c r="Y3904" s="48"/>
      <c r="Z3904" s="48"/>
      <c r="AA3904" s="48"/>
      <c r="AB3904" s="48"/>
      <c r="AC3904" s="48"/>
    </row>
    <row r="3905" spans="1:29" ht="13.5" customHeight="1">
      <c r="A3905" s="48"/>
      <c r="S3905" s="48"/>
      <c r="T3905" s="48"/>
      <c r="U3905" s="48"/>
      <c r="V3905" s="48"/>
      <c r="W3905" s="48"/>
      <c r="X3905" s="48"/>
      <c r="Y3905" s="48"/>
      <c r="Z3905" s="48"/>
      <c r="AA3905" s="48"/>
      <c r="AB3905" s="48"/>
      <c r="AC3905" s="48"/>
    </row>
    <row r="3906" spans="1:29" ht="13.5" customHeight="1">
      <c r="A3906" s="48"/>
      <c r="S3906" s="48"/>
      <c r="T3906" s="48"/>
      <c r="U3906" s="48"/>
      <c r="V3906" s="48"/>
      <c r="W3906" s="48"/>
      <c r="X3906" s="48"/>
      <c r="Y3906" s="48"/>
      <c r="Z3906" s="48"/>
      <c r="AA3906" s="48"/>
      <c r="AB3906" s="48"/>
      <c r="AC3906" s="48"/>
    </row>
    <row r="3907" spans="1:29" ht="13.5" customHeight="1">
      <c r="A3907" s="48"/>
      <c r="S3907" s="48"/>
      <c r="T3907" s="48"/>
      <c r="U3907" s="48"/>
      <c r="V3907" s="48"/>
      <c r="W3907" s="48"/>
      <c r="X3907" s="48"/>
      <c r="Y3907" s="48"/>
      <c r="Z3907" s="48"/>
      <c r="AA3907" s="48"/>
      <c r="AB3907" s="48"/>
      <c r="AC3907" s="48"/>
    </row>
    <row r="3908" spans="1:29" ht="13.5" customHeight="1">
      <c r="A3908" s="48"/>
      <c r="S3908" s="48"/>
      <c r="T3908" s="48"/>
      <c r="U3908" s="48"/>
      <c r="V3908" s="48"/>
      <c r="W3908" s="48"/>
      <c r="X3908" s="48"/>
      <c r="Y3908" s="48"/>
      <c r="Z3908" s="48"/>
      <c r="AA3908" s="48"/>
      <c r="AB3908" s="48"/>
      <c r="AC3908" s="48"/>
    </row>
    <row r="3909" spans="1:29" ht="13.5" customHeight="1">
      <c r="A3909" s="48"/>
      <c r="S3909" s="48"/>
      <c r="T3909" s="48"/>
      <c r="U3909" s="48"/>
      <c r="V3909" s="48"/>
      <c r="W3909" s="48"/>
      <c r="X3909" s="48"/>
      <c r="Y3909" s="48"/>
      <c r="Z3909" s="48"/>
      <c r="AA3909" s="48"/>
      <c r="AB3909" s="48"/>
      <c r="AC3909" s="48"/>
    </row>
  </sheetData>
  <mergeCells count="16">
    <mergeCell ref="C13:P13"/>
    <mergeCell ref="C12:Q12"/>
    <mergeCell ref="C18:I18"/>
    <mergeCell ref="B5:B8"/>
    <mergeCell ref="C5:C8"/>
    <mergeCell ref="R6:R8"/>
    <mergeCell ref="B3:R3"/>
    <mergeCell ref="P5:P8"/>
    <mergeCell ref="Q6:Q8"/>
    <mergeCell ref="D6:G7"/>
    <mergeCell ref="H6:J7"/>
    <mergeCell ref="Q5:R5"/>
    <mergeCell ref="O5:O8"/>
    <mergeCell ref="D5:K5"/>
    <mergeCell ref="K6:K8"/>
    <mergeCell ref="L5:N7"/>
  </mergeCells>
  <phoneticPr fontId="0" type="noConversion"/>
  <hyperlinks>
    <hyperlink ref="C12:Q12" location="'RESULTS DETAIL'!A1" display="Click here to go to the RESULTS DETAIL tab with specific savings for each product and more detail on life cycle savings."/>
    <hyperlink ref="C18:I18" r:id="rId1" display="See www.energystar.gov for information on other ENERGY STAR products."/>
  </hyperlinks>
  <printOptions horizontalCentered="1"/>
  <pageMargins left="0.5" right="0.5" top="0.6" bottom="0.6" header="0.25" footer="0.25"/>
  <pageSetup scale="70" orientation="landscape" r:id="rId2"/>
  <headerFooter alignWithMargins="0"/>
  <ignoredErrors>
    <ignoredError sqref="P10" formula="1"/>
  </ignoredError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70C0"/>
    <outlinePr summaryBelow="0" summaryRight="0"/>
    <pageSetUpPr fitToPage="1"/>
  </sheetPr>
  <dimension ref="A1:AE3966"/>
  <sheetViews>
    <sheetView showGridLines="0" showRowColHeaders="0" zoomScale="88" zoomScaleNormal="88" zoomScaleSheetLayoutView="77" workbookViewId="0">
      <selection activeCell="T29" sqref="T29"/>
    </sheetView>
  </sheetViews>
  <sheetFormatPr defaultColWidth="10.42578125" defaultRowHeight="12.75"/>
  <cols>
    <col min="1" max="1" width="1.140625" style="48" customWidth="1"/>
    <col min="2" max="2" width="8.7109375" style="48" customWidth="1"/>
    <col min="3" max="3" width="9.7109375" style="48" customWidth="1"/>
    <col min="4" max="4" width="5.7109375" style="48" customWidth="1"/>
    <col min="5" max="5" width="9.7109375" style="48" customWidth="1"/>
    <col min="6" max="6" width="12.7109375" style="48" customWidth="1"/>
    <col min="7" max="7" width="5.7109375" style="48" customWidth="1"/>
    <col min="8" max="8" width="12.7109375" style="48" customWidth="1"/>
    <col min="9" max="9" width="10.28515625" style="48" customWidth="1"/>
    <col min="10" max="10" width="15.7109375" style="48" customWidth="1"/>
    <col min="11" max="11" width="5.7109375" style="48" customWidth="1"/>
    <col min="12" max="12" width="13.7109375" style="48" customWidth="1"/>
    <col min="13" max="13" width="11.28515625" style="48" customWidth="1"/>
    <col min="14" max="14" width="12.7109375" style="48" customWidth="1"/>
    <col min="15" max="15" width="5.7109375" style="48" customWidth="1"/>
    <col min="16" max="16" width="10.28515625" style="48" customWidth="1"/>
    <col min="17" max="18" width="15.7109375" style="48" hidden="1" customWidth="1"/>
    <col min="19" max="19" width="12.7109375" style="48" customWidth="1"/>
    <col min="20" max="20" width="11.7109375" style="48" customWidth="1"/>
    <col min="21" max="21" width="5.7109375" style="48" customWidth="1"/>
    <col min="22" max="22" width="12.7109375" style="48" customWidth="1"/>
    <col min="23" max="24" width="10.7109375" style="48" customWidth="1"/>
    <col min="25" max="16384" width="10.42578125" style="48"/>
  </cols>
  <sheetData>
    <row r="1" spans="1:31" ht="44.1" customHeight="1">
      <c r="A1" s="613"/>
      <c r="B1" s="597" t="s">
        <v>382</v>
      </c>
      <c r="C1" s="597"/>
      <c r="D1" s="597"/>
      <c r="E1" s="597"/>
      <c r="F1" s="597"/>
      <c r="G1" s="597"/>
      <c r="H1" s="597"/>
      <c r="I1" s="597"/>
      <c r="J1" s="597"/>
      <c r="K1" s="597"/>
      <c r="L1" s="597"/>
      <c r="M1" s="597"/>
      <c r="N1" s="597"/>
      <c r="O1" s="597"/>
      <c r="P1" s="597"/>
      <c r="Q1" s="597"/>
      <c r="R1" s="597"/>
      <c r="S1" s="597"/>
    </row>
    <row r="2" spans="1:31" s="49" customFormat="1" ht="18" customHeight="1">
      <c r="B2" s="671" t="s">
        <v>84</v>
      </c>
      <c r="C2" s="671"/>
      <c r="D2" s="672"/>
      <c r="E2" s="27"/>
      <c r="F2" s="27"/>
      <c r="G2" s="27"/>
      <c r="H2" s="27"/>
      <c r="I2" s="27"/>
      <c r="J2" s="27"/>
      <c r="K2" s="27"/>
      <c r="L2" s="27"/>
      <c r="M2" s="27"/>
      <c r="N2" s="27"/>
      <c r="O2" s="50"/>
      <c r="P2" s="50"/>
      <c r="Q2" s="50"/>
      <c r="R2" s="50"/>
      <c r="S2" s="28"/>
    </row>
    <row r="3" spans="1:31" s="1" customFormat="1" ht="15.75" customHeight="1">
      <c r="A3" s="48"/>
      <c r="B3" s="668"/>
      <c r="C3" s="668"/>
      <c r="D3" s="676"/>
      <c r="E3" s="643" t="s">
        <v>1</v>
      </c>
      <c r="F3" s="690" t="s">
        <v>163</v>
      </c>
      <c r="G3" s="691"/>
      <c r="H3" s="691"/>
      <c r="I3" s="691"/>
      <c r="J3" s="691"/>
      <c r="K3" s="692"/>
      <c r="L3" s="692"/>
      <c r="M3" s="693"/>
      <c r="N3" s="643" t="s">
        <v>158</v>
      </c>
      <c r="O3" s="661"/>
      <c r="P3" s="662"/>
      <c r="Q3" s="638"/>
      <c r="R3" s="643"/>
      <c r="S3" s="638" t="s">
        <v>3</v>
      </c>
      <c r="T3" s="677" t="s">
        <v>236</v>
      </c>
      <c r="U3" s="678"/>
      <c r="V3" s="678"/>
      <c r="W3" s="678"/>
      <c r="X3" s="679"/>
      <c r="Y3" s="48"/>
      <c r="Z3" s="48"/>
      <c r="AA3" s="48"/>
      <c r="AB3" s="48"/>
      <c r="AC3" s="48"/>
      <c r="AD3" s="48"/>
      <c r="AE3" s="48"/>
    </row>
    <row r="4" spans="1:31" s="1" customFormat="1" ht="15" customHeight="1">
      <c r="A4" s="48"/>
      <c r="B4" s="668"/>
      <c r="C4" s="668"/>
      <c r="D4" s="676"/>
      <c r="E4" s="643"/>
      <c r="F4" s="643" t="s">
        <v>385</v>
      </c>
      <c r="G4" s="662"/>
      <c r="H4" s="662"/>
      <c r="I4" s="662"/>
      <c r="J4" s="643" t="s">
        <v>386</v>
      </c>
      <c r="K4" s="662"/>
      <c r="L4" s="662"/>
      <c r="M4" s="643" t="s">
        <v>234</v>
      </c>
      <c r="N4" s="661"/>
      <c r="O4" s="661"/>
      <c r="P4" s="662"/>
      <c r="Q4" s="639"/>
      <c r="R4" s="644"/>
      <c r="S4" s="639"/>
      <c r="T4" s="638" t="s">
        <v>160</v>
      </c>
      <c r="U4" s="638" t="s">
        <v>374</v>
      </c>
      <c r="V4" s="645" t="s">
        <v>246</v>
      </c>
      <c r="W4" s="681" t="s">
        <v>233</v>
      </c>
      <c r="X4" s="682"/>
      <c r="Y4" s="48"/>
      <c r="Z4" s="48"/>
      <c r="AA4" s="48"/>
      <c r="AB4" s="48"/>
      <c r="AC4" s="48"/>
      <c r="AD4" s="48"/>
      <c r="AE4" s="48"/>
    </row>
    <row r="5" spans="1:31" s="1" customFormat="1" ht="15" customHeight="1">
      <c r="A5" s="48"/>
      <c r="B5" s="668"/>
      <c r="C5" s="668"/>
      <c r="D5" s="676"/>
      <c r="E5" s="643"/>
      <c r="F5" s="680"/>
      <c r="G5" s="680"/>
      <c r="H5" s="680"/>
      <c r="I5" s="680"/>
      <c r="J5" s="662"/>
      <c r="K5" s="662"/>
      <c r="L5" s="662"/>
      <c r="M5" s="659"/>
      <c r="N5" s="662"/>
      <c r="O5" s="662"/>
      <c r="P5" s="662"/>
      <c r="Q5" s="639"/>
      <c r="R5" s="644"/>
      <c r="S5" s="639"/>
      <c r="T5" s="639"/>
      <c r="U5" s="639"/>
      <c r="V5" s="673"/>
      <c r="W5" s="683"/>
      <c r="X5" s="684"/>
      <c r="Y5" s="48"/>
      <c r="Z5" s="48"/>
      <c r="AA5" s="48"/>
      <c r="AB5" s="48"/>
      <c r="AC5" s="48"/>
      <c r="AD5" s="48"/>
      <c r="AE5" s="48"/>
    </row>
    <row r="6" spans="1:31" s="1" customFormat="1" ht="54" customHeight="1">
      <c r="A6" s="48"/>
      <c r="B6" s="644"/>
      <c r="C6" s="644"/>
      <c r="D6" s="676"/>
      <c r="E6" s="659"/>
      <c r="F6" s="305" t="s">
        <v>160</v>
      </c>
      <c r="G6" s="305" t="s">
        <v>374</v>
      </c>
      <c r="H6" s="305" t="s">
        <v>246</v>
      </c>
      <c r="I6" s="305" t="s">
        <v>233</v>
      </c>
      <c r="J6" s="305" t="s">
        <v>383</v>
      </c>
      <c r="K6" s="305" t="s">
        <v>374</v>
      </c>
      <c r="L6" s="305" t="s">
        <v>384</v>
      </c>
      <c r="M6" s="660"/>
      <c r="N6" s="59" t="s">
        <v>159</v>
      </c>
      <c r="O6" s="59" t="s">
        <v>108</v>
      </c>
      <c r="P6" s="59" t="s">
        <v>235</v>
      </c>
      <c r="Q6" s="640"/>
      <c r="R6" s="644"/>
      <c r="S6" s="675"/>
      <c r="T6" s="640"/>
      <c r="U6" s="640"/>
      <c r="V6" s="674"/>
      <c r="W6" s="685"/>
      <c r="X6" s="686"/>
      <c r="Y6" s="48"/>
      <c r="Z6" s="48"/>
      <c r="AA6" s="48"/>
      <c r="AB6" s="48"/>
      <c r="AC6" s="48"/>
      <c r="AD6" s="48"/>
      <c r="AE6" s="48"/>
    </row>
    <row r="7" spans="1:31" s="65" customFormat="1" ht="18" customHeight="1">
      <c r="B7" s="64"/>
      <c r="C7" s="64"/>
      <c r="D7" s="64"/>
      <c r="E7" s="92"/>
      <c r="F7" s="92"/>
      <c r="G7" s="92"/>
      <c r="H7" s="92"/>
      <c r="I7" s="92"/>
      <c r="J7" s="92"/>
      <c r="K7" s="92"/>
      <c r="L7" s="92"/>
      <c r="V7" s="92"/>
      <c r="W7" s="92"/>
      <c r="X7" s="64"/>
    </row>
    <row r="8" spans="1:31" s="63" customFormat="1" ht="13.5" customHeight="1">
      <c r="B8" s="64" t="s">
        <v>381</v>
      </c>
      <c r="C8" s="64"/>
      <c r="D8" s="64"/>
      <c r="E8" s="66"/>
      <c r="F8" s="66"/>
      <c r="G8" s="66"/>
      <c r="H8" s="66"/>
      <c r="I8" s="66"/>
      <c r="J8" s="66"/>
      <c r="K8" s="66"/>
      <c r="L8" s="66"/>
      <c r="M8" s="66"/>
      <c r="N8" s="66"/>
      <c r="O8" s="66"/>
      <c r="P8" s="66"/>
      <c r="Q8" s="66"/>
      <c r="R8" s="66"/>
      <c r="S8" s="66"/>
      <c r="T8" s="66"/>
      <c r="U8" s="66"/>
      <c r="V8" s="66"/>
      <c r="W8" s="612"/>
      <c r="X8" s="612"/>
    </row>
    <row r="9" spans="1:31" s="63" customFormat="1" ht="13.5" customHeight="1">
      <c r="B9" s="670" t="s">
        <v>372</v>
      </c>
      <c r="C9" s="670"/>
      <c r="D9" s="670"/>
      <c r="E9" s="601">
        <f>INPUTS!F12</f>
        <v>0</v>
      </c>
      <c r="F9" s="602" t="str">
        <f>IF(E9=0,"",E9*'Steam Cooker Calcs'!E36)</f>
        <v/>
      </c>
      <c r="G9" s="310" t="str">
        <f>IF(E9=0,"","-")</f>
        <v/>
      </c>
      <c r="H9" s="602" t="str">
        <f>IF(E9=0,"",E9*'Steam Cooker Calcs'!E40/1000)</f>
        <v/>
      </c>
      <c r="I9" s="615" t="str">
        <f>IF(E9=0,"",F9*INPUTS!$F$8+H11*INPUTS!$F$9)</f>
        <v/>
      </c>
      <c r="J9" s="310" t="str">
        <f>IF(E9=0,"",E9*'Steam Cooker Calcs'!D36)</f>
        <v/>
      </c>
      <c r="K9" s="310" t="str">
        <f>IF(E9=0,"","-")</f>
        <v/>
      </c>
      <c r="L9" s="310" t="str">
        <f>IF(E9=0,"",E9*'Steam Cooker Calcs'!D40/1000)</f>
        <v/>
      </c>
      <c r="M9" s="310" t="str">
        <f>IF(E9=0,"",F9*'General Assumptions'!$D$67)</f>
        <v/>
      </c>
      <c r="N9" s="619" t="str">
        <f>IF(E9=0,"",IF(F9=0,"-",F9/(J9+F9)))</f>
        <v/>
      </c>
      <c r="O9" s="319" t="s">
        <v>136</v>
      </c>
      <c r="P9" s="619" t="str">
        <f>IF(E9=0,"",IF(H9=0,"-",H9/(L9+H9)))</f>
        <v/>
      </c>
      <c r="Q9" s="311"/>
      <c r="R9" s="313"/>
      <c r="S9" s="310" t="str">
        <f>IF(E9=0,"",'Steam Cooker Calcs'!C25)</f>
        <v/>
      </c>
      <c r="T9" s="310" t="str">
        <f>IF(E9=0,"",F9*S9)</f>
        <v/>
      </c>
      <c r="U9" s="310" t="s">
        <v>136</v>
      </c>
      <c r="V9" s="310" t="str">
        <f>IF(E9=0,"",H9*S9)</f>
        <v/>
      </c>
      <c r="W9" s="687" t="e">
        <f>I9*S9</f>
        <v>#VALUE!</v>
      </c>
      <c r="X9" s="688"/>
    </row>
    <row r="10" spans="1:31" s="63" customFormat="1" ht="13.5" customHeight="1">
      <c r="B10" s="670" t="s">
        <v>373</v>
      </c>
      <c r="C10" s="670"/>
      <c r="D10" s="670"/>
      <c r="E10" s="601">
        <f>INPUTS!F13</f>
        <v>0</v>
      </c>
      <c r="F10" s="602" t="str">
        <f>IF(E10=0,"",E10*'Steam Cooker Calcs'!E37)</f>
        <v/>
      </c>
      <c r="G10" s="310" t="str">
        <f>IF(E10=0,"","-")</f>
        <v/>
      </c>
      <c r="H10" s="602" t="str">
        <f>IF(E10=0,"",E10*'Steam Cooker Calcs'!E41/1000)</f>
        <v/>
      </c>
      <c r="I10" s="615" t="str">
        <f>IF(E10=0,"",F10*INPUTS!$F$8+H12*INPUTS!$F$9)</f>
        <v/>
      </c>
      <c r="J10" s="310" t="str">
        <f>IF(E10=0,"",E10*'Steam Cooker Calcs'!D37)</f>
        <v/>
      </c>
      <c r="K10" s="310"/>
      <c r="L10" s="310" t="str">
        <f>IF(E10=0,"",E10*'Steam Cooker Calcs'!D41/1000)</f>
        <v/>
      </c>
      <c r="M10" s="310" t="str">
        <f>IF(E10=0,"",F10*'General Assumptions'!$D$67)</f>
        <v/>
      </c>
      <c r="N10" s="620" t="str">
        <f>IF(E10=0,"",IF(F10=0,"-",F10/(J10+F10)))</f>
        <v/>
      </c>
      <c r="O10" s="312"/>
      <c r="P10" s="619" t="str">
        <f>IF(E10=0,"",IF(H10=0,"-",H10/(L10+H10)))</f>
        <v/>
      </c>
      <c r="Q10" s="311"/>
      <c r="R10" s="313"/>
      <c r="S10" s="310" t="str">
        <f>IF(E10=0,"",'Steam Cooker Calcs'!F25)</f>
        <v/>
      </c>
      <c r="T10" s="310" t="str">
        <f>IF(E10=0,"",F10*S10)</f>
        <v/>
      </c>
      <c r="U10" s="310"/>
      <c r="V10" s="310" t="str">
        <f>IF(E10=0,"",H10*S10)</f>
        <v/>
      </c>
      <c r="W10" s="687" t="e">
        <f>I10*S10</f>
        <v>#VALUE!</v>
      </c>
      <c r="X10" s="688"/>
    </row>
    <row r="11" spans="1:31" s="63" customFormat="1" ht="13.5" customHeight="1">
      <c r="B11" s="669" t="s">
        <v>0</v>
      </c>
      <c r="C11" s="669"/>
      <c r="D11" s="669"/>
      <c r="E11" s="314">
        <f t="shared" ref="E11:L11" si="0">SUM(E9:E10)</f>
        <v>0</v>
      </c>
      <c r="F11" s="604">
        <f t="shared" si="0"/>
        <v>0</v>
      </c>
      <c r="G11" s="315">
        <f t="shared" si="0"/>
        <v>0</v>
      </c>
      <c r="H11" s="604">
        <f t="shared" si="0"/>
        <v>0</v>
      </c>
      <c r="I11" s="610">
        <f t="shared" si="0"/>
        <v>0</v>
      </c>
      <c r="J11" s="315">
        <f t="shared" si="0"/>
        <v>0</v>
      </c>
      <c r="K11" s="315">
        <f t="shared" si="0"/>
        <v>0</v>
      </c>
      <c r="L11" s="315">
        <f t="shared" si="0"/>
        <v>0</v>
      </c>
      <c r="M11" s="315">
        <f>SUM(M9:M10)</f>
        <v>0</v>
      </c>
      <c r="N11" s="605" t="str">
        <f>IF(E11=0,"-",IF(F11=0,"-",F11/(J11+F11)))</f>
        <v>-</v>
      </c>
      <c r="O11" s="318" t="str">
        <f>IF(E11=0,"-",IF(G11=0,"-",G11/(K11+G11)))</f>
        <v>-</v>
      </c>
      <c r="P11" s="605" t="str">
        <f>IF(E11=0,"-",IF(H11=0,"-",H11/(L11+H11)))</f>
        <v>-</v>
      </c>
      <c r="Q11" s="317"/>
      <c r="R11" s="477"/>
      <c r="S11" s="320" t="str">
        <f>IF(E11=0,"-",SUMPRODUCT(E9:E10,S9:S10)/SUM(E9:E10))</f>
        <v>-</v>
      </c>
      <c r="T11" s="604">
        <f>SUM(T9:T10)</f>
        <v>0</v>
      </c>
      <c r="U11" s="316">
        <f>-X1</f>
        <v>0</v>
      </c>
      <c r="V11" s="316">
        <f>SUM(V9:V10)</f>
        <v>0</v>
      </c>
      <c r="W11" s="689" t="e">
        <f>SUM(W9:W10)</f>
        <v>#VALUE!</v>
      </c>
      <c r="X11" s="688"/>
    </row>
    <row r="12" spans="1:31" s="63" customFormat="1" ht="13.5" customHeight="1">
      <c r="B12" s="64"/>
      <c r="C12" s="64"/>
      <c r="D12" s="64"/>
      <c r="E12" s="66"/>
      <c r="F12" s="66"/>
      <c r="G12" s="66"/>
      <c r="H12" s="66"/>
      <c r="I12" s="66"/>
      <c r="J12" s="66"/>
      <c r="K12" s="66"/>
      <c r="L12" s="66"/>
      <c r="M12" s="66"/>
      <c r="N12" s="66"/>
      <c r="O12" s="66"/>
      <c r="P12" s="66"/>
      <c r="Q12" s="66"/>
      <c r="R12" s="66"/>
      <c r="S12" s="66"/>
      <c r="T12" s="66"/>
      <c r="U12" s="66"/>
      <c r="V12" s="66"/>
      <c r="W12" s="66"/>
      <c r="X12" s="66"/>
    </row>
    <row r="13" spans="1:31" s="63" customFormat="1" ht="13.5" customHeight="1">
      <c r="B13" s="57"/>
      <c r="C13" s="57"/>
      <c r="D13" s="250" t="s">
        <v>148</v>
      </c>
      <c r="E13" s="11" t="s">
        <v>149</v>
      </c>
      <c r="F13" s="248"/>
      <c r="G13" s="56"/>
      <c r="H13" s="56"/>
      <c r="I13" s="56"/>
      <c r="J13" s="56"/>
      <c r="K13" s="56"/>
      <c r="L13" s="56"/>
      <c r="M13" s="56"/>
      <c r="N13" s="56"/>
      <c r="O13" s="56"/>
      <c r="P13" s="56"/>
      <c r="Q13" s="56"/>
      <c r="R13" s="56"/>
      <c r="S13" s="56"/>
      <c r="T13" s="56"/>
      <c r="U13" s="54"/>
      <c r="V13" s="54"/>
      <c r="W13" s="54"/>
      <c r="X13" s="54"/>
    </row>
    <row r="14" spans="1:31" s="63" customFormat="1" ht="13.5" customHeight="1">
      <c r="B14" s="133"/>
      <c r="C14" s="133"/>
      <c r="D14" s="133"/>
      <c r="E14" s="11" t="s">
        <v>244</v>
      </c>
      <c r="F14" s="249"/>
      <c r="G14" s="48"/>
      <c r="H14" s="48"/>
      <c r="I14" s="48"/>
      <c r="J14" s="48"/>
      <c r="K14" s="48"/>
      <c r="L14" s="48"/>
      <c r="M14" s="48"/>
      <c r="N14" s="48"/>
      <c r="O14" s="48"/>
      <c r="P14" s="48"/>
      <c r="Q14" s="48"/>
      <c r="R14" s="48"/>
      <c r="S14" s="48"/>
      <c r="T14" s="48"/>
      <c r="U14" s="48"/>
      <c r="V14" s="48"/>
      <c r="W14" s="48"/>
      <c r="X14" s="48"/>
    </row>
    <row r="15" spans="1:31" s="63" customFormat="1" ht="13.5" customHeight="1">
      <c r="B15" s="44"/>
      <c r="C15" s="544"/>
      <c r="D15" s="279"/>
      <c r="E15" s="617" t="s">
        <v>144</v>
      </c>
      <c r="F15" s="618"/>
      <c r="G15" s="618"/>
      <c r="H15" s="618"/>
      <c r="I15" s="618"/>
      <c r="J15" s="618"/>
      <c r="K15" s="618"/>
      <c r="L15" s="618"/>
      <c r="M15" s="618"/>
      <c r="N15" s="618"/>
      <c r="O15" s="618"/>
      <c r="P15" s="618"/>
      <c r="Q15" s="618"/>
      <c r="R15" s="618"/>
      <c r="S15" s="44"/>
      <c r="T15" s="44"/>
      <c r="U15" s="45"/>
      <c r="V15" s="45"/>
      <c r="W15" s="45"/>
      <c r="X15" s="45"/>
    </row>
    <row r="16" spans="1:31" s="63" customFormat="1" ht="13.5" customHeight="1">
      <c r="B16" s="44"/>
      <c r="C16" s="544"/>
      <c r="D16" s="279"/>
      <c r="E16" s="617" t="s">
        <v>339</v>
      </c>
      <c r="F16" s="618"/>
      <c r="G16" s="618"/>
      <c r="H16" s="618"/>
      <c r="I16" s="618"/>
      <c r="J16" s="618"/>
      <c r="K16" s="618"/>
      <c r="L16" s="618"/>
      <c r="M16" s="618"/>
      <c r="N16" s="618"/>
      <c r="O16" s="618"/>
      <c r="P16" s="618"/>
      <c r="Q16" s="618"/>
      <c r="R16" s="618"/>
      <c r="S16" s="44"/>
      <c r="T16" s="44"/>
      <c r="U16" s="45"/>
      <c r="V16" s="45"/>
      <c r="W16" s="45"/>
      <c r="X16" s="45"/>
    </row>
    <row r="17" spans="2:24" s="66" customFormat="1" ht="18" customHeight="1">
      <c r="B17" s="251"/>
      <c r="C17" s="545"/>
      <c r="D17" s="280"/>
      <c r="E17" s="616" t="s">
        <v>143</v>
      </c>
      <c r="F17" s="616"/>
      <c r="G17" s="616"/>
      <c r="H17" s="616"/>
      <c r="I17" s="616"/>
      <c r="J17" s="616"/>
      <c r="K17" s="524"/>
      <c r="L17" s="524"/>
      <c r="M17" s="524"/>
      <c r="N17" s="524"/>
      <c r="O17" s="524"/>
      <c r="P17" s="524"/>
      <c r="Q17" s="524"/>
      <c r="R17" s="524"/>
      <c r="S17" s="251"/>
      <c r="T17" s="251"/>
      <c r="U17" s="45"/>
      <c r="V17" s="45"/>
      <c r="W17" s="45"/>
      <c r="X17" s="45"/>
    </row>
    <row r="18" spans="2:24" s="63" customFormat="1" ht="13.5" customHeight="1">
      <c r="B18" s="48"/>
      <c r="C18" s="48"/>
      <c r="D18" s="48"/>
      <c r="E18" s="48"/>
      <c r="F18" s="48"/>
      <c r="G18" s="48"/>
      <c r="H18" s="48"/>
      <c r="I18" s="48"/>
      <c r="J18" s="48"/>
      <c r="K18" s="48"/>
      <c r="L18" s="48"/>
      <c r="M18" s="48"/>
      <c r="N18" s="48"/>
      <c r="O18" s="48"/>
      <c r="P18" s="48"/>
      <c r="Q18" s="48"/>
      <c r="R18" s="48"/>
      <c r="S18" s="48"/>
      <c r="T18" s="48"/>
      <c r="U18" s="48"/>
      <c r="V18" s="48"/>
      <c r="W18" s="48"/>
      <c r="X18" s="48"/>
    </row>
    <row r="19" spans="2:24" s="63" customFormat="1" ht="13.5" customHeight="1">
      <c r="B19" s="48"/>
      <c r="C19" s="48"/>
      <c r="D19" s="48"/>
      <c r="E19" s="48"/>
      <c r="F19" s="48"/>
      <c r="G19" s="48"/>
      <c r="H19" s="48"/>
      <c r="I19" s="48"/>
      <c r="J19" s="48"/>
      <c r="K19" s="48"/>
      <c r="L19" s="48"/>
      <c r="M19" s="48"/>
      <c r="N19" s="48"/>
      <c r="O19" s="48"/>
      <c r="P19" s="48"/>
      <c r="Q19" s="48"/>
      <c r="R19" s="48"/>
      <c r="S19" s="48"/>
      <c r="T19" s="48"/>
      <c r="U19" s="48"/>
      <c r="V19" s="48"/>
      <c r="W19" s="48"/>
      <c r="X19" s="48"/>
    </row>
    <row r="20" spans="2:24" s="63" customFormat="1" ht="13.5" customHeight="1">
      <c r="B20" s="48"/>
      <c r="C20" s="48"/>
      <c r="D20" s="48"/>
      <c r="E20" s="48"/>
      <c r="F20" s="48"/>
      <c r="G20" s="48"/>
      <c r="H20" s="48"/>
      <c r="I20" s="48"/>
      <c r="J20" s="48"/>
      <c r="K20" s="48"/>
      <c r="L20" s="48"/>
      <c r="M20" s="48"/>
      <c r="N20" s="48"/>
      <c r="O20" s="48"/>
      <c r="P20" s="48"/>
      <c r="Q20" s="48"/>
      <c r="R20" s="48"/>
      <c r="S20" s="48"/>
      <c r="T20" s="48"/>
      <c r="U20" s="48"/>
      <c r="V20" s="48"/>
      <c r="W20" s="48"/>
      <c r="X20" s="48"/>
    </row>
    <row r="21" spans="2:24" s="66" customFormat="1" ht="18" customHeight="1">
      <c r="B21" s="48"/>
      <c r="C21" s="48"/>
      <c r="D21" s="48"/>
      <c r="E21" s="48"/>
      <c r="F21" s="48"/>
      <c r="G21" s="48"/>
      <c r="H21" s="48"/>
      <c r="I21" s="48"/>
      <c r="J21" s="48"/>
      <c r="K21" s="48"/>
      <c r="L21" s="48"/>
      <c r="M21" s="48"/>
      <c r="N21" s="48"/>
      <c r="O21" s="48"/>
      <c r="P21" s="48"/>
      <c r="Q21" s="48"/>
      <c r="R21" s="48"/>
      <c r="S21" s="36"/>
      <c r="T21" s="63"/>
      <c r="U21" s="63"/>
      <c r="V21" s="349"/>
      <c r="W21" s="63"/>
      <c r="X21" s="63"/>
    </row>
    <row r="22" spans="2:24" s="63" customFormat="1" ht="13.5" customHeight="1">
      <c r="B22" s="48"/>
      <c r="C22" s="48"/>
      <c r="D22" s="48"/>
      <c r="E22" s="48"/>
      <c r="F22" s="48"/>
      <c r="G22" s="48"/>
      <c r="H22" s="48"/>
      <c r="I22" s="48"/>
      <c r="J22" s="48"/>
      <c r="K22" s="48"/>
      <c r="L22" s="48"/>
      <c r="M22" s="48"/>
      <c r="N22" s="48"/>
      <c r="O22" s="48"/>
      <c r="P22" s="48"/>
      <c r="Q22" s="48"/>
      <c r="R22" s="48"/>
      <c r="S22" s="48"/>
    </row>
    <row r="23" spans="2:24" s="63" customFormat="1" ht="13.5" customHeight="1">
      <c r="B23" s="48"/>
      <c r="C23" s="48"/>
      <c r="D23" s="48"/>
      <c r="E23" s="48"/>
      <c r="F23" s="48"/>
      <c r="G23" s="48"/>
      <c r="H23" s="48"/>
      <c r="I23" s="48"/>
      <c r="J23" s="48"/>
      <c r="K23" s="48"/>
      <c r="L23" s="48"/>
      <c r="M23" s="48"/>
      <c r="N23" s="48"/>
      <c r="O23" s="48"/>
      <c r="P23" s="48"/>
      <c r="Q23" s="48"/>
      <c r="R23" s="48"/>
      <c r="S23" s="48"/>
      <c r="T23" s="48"/>
      <c r="U23" s="48"/>
      <c r="V23" s="48"/>
      <c r="W23" s="48"/>
      <c r="X23" s="48"/>
    </row>
    <row r="24" spans="2:24" s="63" customFormat="1" ht="13.5" customHeight="1">
      <c r="B24" s="48"/>
      <c r="C24" s="48"/>
      <c r="D24" s="48"/>
      <c r="E24" s="48"/>
      <c r="F24" s="48"/>
      <c r="G24" s="48"/>
      <c r="H24" s="48"/>
      <c r="I24" s="48"/>
      <c r="J24" s="48"/>
      <c r="K24" s="48"/>
      <c r="L24" s="48"/>
      <c r="M24" s="48"/>
      <c r="N24" s="48"/>
      <c r="O24" s="48"/>
      <c r="P24" s="48"/>
      <c r="Q24" s="48"/>
      <c r="R24" s="48"/>
      <c r="S24" s="48"/>
      <c r="T24" s="48"/>
      <c r="U24" s="48"/>
      <c r="V24" s="48"/>
      <c r="W24" s="48"/>
      <c r="X24" s="48"/>
    </row>
    <row r="25" spans="2:24" s="63" customFormat="1" ht="13.5" customHeight="1">
      <c r="B25" s="48"/>
      <c r="C25" s="48"/>
      <c r="D25" s="48"/>
      <c r="E25" s="48"/>
      <c r="F25" s="48"/>
      <c r="G25" s="48"/>
      <c r="H25" s="48"/>
      <c r="I25" s="48"/>
      <c r="J25" s="48"/>
      <c r="K25" s="48"/>
      <c r="L25" s="48"/>
      <c r="M25" s="48"/>
      <c r="N25" s="48"/>
      <c r="O25" s="48"/>
      <c r="P25" s="48"/>
      <c r="Q25" s="48"/>
      <c r="R25" s="48"/>
      <c r="S25" s="48"/>
      <c r="T25" s="48"/>
      <c r="U25" s="48"/>
      <c r="V25" s="48"/>
      <c r="W25" s="48"/>
      <c r="X25" s="48"/>
    </row>
    <row r="26" spans="2:24" s="63" customFormat="1" ht="13.5" customHeight="1">
      <c r="B26" s="48"/>
      <c r="C26" s="48"/>
      <c r="D26" s="48"/>
      <c r="E26" s="48"/>
      <c r="F26" s="48"/>
      <c r="G26" s="48"/>
      <c r="H26" s="48"/>
      <c r="I26" s="48"/>
      <c r="J26" s="48"/>
      <c r="K26" s="48"/>
      <c r="L26" s="48"/>
      <c r="M26" s="48"/>
      <c r="N26" s="48"/>
      <c r="O26" s="48"/>
      <c r="P26" s="48"/>
      <c r="Q26" s="48"/>
      <c r="R26" s="48"/>
      <c r="S26" s="48"/>
    </row>
    <row r="27" spans="2:24" s="66" customFormat="1" ht="18" customHeight="1">
      <c r="B27" s="48"/>
      <c r="C27" s="48"/>
      <c r="D27" s="48"/>
      <c r="E27" s="48"/>
      <c r="F27" s="48"/>
      <c r="G27" s="48"/>
      <c r="H27" s="48"/>
      <c r="I27" s="48"/>
      <c r="J27" s="48"/>
      <c r="K27" s="48"/>
      <c r="L27" s="48"/>
      <c r="M27" s="48"/>
      <c r="N27" s="48"/>
      <c r="O27" s="48"/>
      <c r="P27" s="48"/>
      <c r="Q27" s="48"/>
      <c r="R27" s="48"/>
      <c r="S27" s="48"/>
      <c r="T27" s="48"/>
      <c r="U27" s="48"/>
      <c r="V27" s="48"/>
      <c r="W27" s="48"/>
      <c r="X27" s="48"/>
    </row>
    <row r="28" spans="2:24" s="63" customFormat="1" ht="13.5" customHeight="1">
      <c r="B28" s="48"/>
      <c r="C28" s="48"/>
      <c r="D28" s="48"/>
      <c r="E28" s="48"/>
      <c r="F28" s="48"/>
      <c r="G28" s="48"/>
      <c r="H28" s="48"/>
      <c r="I28" s="48"/>
      <c r="J28" s="48"/>
      <c r="K28" s="48"/>
      <c r="L28" s="48"/>
      <c r="M28" s="48"/>
      <c r="N28" s="48"/>
      <c r="O28" s="48"/>
      <c r="P28" s="48"/>
      <c r="Q28" s="48"/>
      <c r="R28" s="48"/>
      <c r="S28" s="48"/>
      <c r="T28" s="48"/>
      <c r="U28" s="48"/>
      <c r="V28" s="48"/>
      <c r="W28" s="48"/>
      <c r="X28" s="48"/>
    </row>
    <row r="29" spans="2:24" s="63" customFormat="1" ht="13.5" customHeight="1">
      <c r="B29" s="48"/>
      <c r="C29" s="48"/>
      <c r="D29" s="48"/>
      <c r="E29" s="48"/>
      <c r="F29" s="48"/>
      <c r="G29" s="48"/>
      <c r="H29" s="48"/>
      <c r="I29" s="48"/>
      <c r="J29" s="48"/>
      <c r="K29" s="48"/>
      <c r="L29" s="48"/>
      <c r="M29" s="48"/>
      <c r="N29" s="48"/>
      <c r="O29" s="48"/>
      <c r="P29" s="48"/>
      <c r="Q29" s="48"/>
      <c r="R29" s="48"/>
      <c r="S29" s="48"/>
      <c r="T29" s="48"/>
      <c r="U29" s="48"/>
      <c r="V29" s="48"/>
      <c r="W29" s="48"/>
      <c r="X29" s="48"/>
    </row>
    <row r="30" spans="2:24" s="63" customFormat="1" ht="13.5" customHeight="1">
      <c r="B30" s="48"/>
      <c r="C30" s="48"/>
      <c r="D30" s="48"/>
      <c r="E30" s="48"/>
      <c r="F30" s="48"/>
      <c r="G30" s="48"/>
      <c r="H30" s="48"/>
      <c r="I30" s="48"/>
      <c r="J30" s="48"/>
      <c r="K30" s="48"/>
      <c r="L30" s="48"/>
      <c r="M30" s="48"/>
      <c r="N30" s="48"/>
      <c r="O30" s="48"/>
      <c r="P30" s="48"/>
      <c r="Q30" s="48"/>
      <c r="R30" s="48"/>
      <c r="S30" s="48"/>
      <c r="T30" s="48"/>
      <c r="U30" s="48"/>
      <c r="V30" s="48"/>
      <c r="W30" s="48"/>
      <c r="X30" s="48"/>
    </row>
    <row r="31" spans="2:24" s="66" customFormat="1" ht="18" customHeight="1">
      <c r="B31" s="48"/>
      <c r="C31" s="48"/>
      <c r="D31" s="48"/>
      <c r="E31" s="48"/>
      <c r="F31" s="48"/>
      <c r="G31" s="48"/>
      <c r="H31" s="48"/>
      <c r="I31" s="48"/>
      <c r="J31" s="48"/>
      <c r="K31" s="48"/>
      <c r="L31" s="48"/>
      <c r="M31" s="48"/>
      <c r="N31" s="48"/>
      <c r="O31" s="48"/>
      <c r="P31" s="48"/>
      <c r="Q31" s="48"/>
      <c r="R31" s="48"/>
      <c r="S31" s="48"/>
      <c r="T31" s="48"/>
      <c r="U31" s="48"/>
      <c r="V31" s="48"/>
      <c r="W31" s="48"/>
      <c r="X31" s="48"/>
    </row>
    <row r="32" spans="2:24" s="63" customFormat="1" ht="13.5" customHeight="1">
      <c r="B32" s="48"/>
      <c r="C32" s="48"/>
      <c r="D32" s="48"/>
      <c r="E32" s="48"/>
      <c r="F32" s="48"/>
      <c r="G32" s="48"/>
      <c r="H32" s="48"/>
      <c r="I32" s="48"/>
      <c r="J32" s="48"/>
      <c r="K32" s="48"/>
      <c r="L32" s="48"/>
      <c r="M32" s="48"/>
      <c r="N32" s="48"/>
      <c r="O32" s="48"/>
      <c r="P32" s="48"/>
      <c r="Q32" s="48"/>
      <c r="R32" s="48"/>
      <c r="S32" s="48"/>
      <c r="T32" s="48"/>
      <c r="U32" s="48"/>
      <c r="V32" s="48"/>
      <c r="W32" s="48"/>
      <c r="X32" s="48"/>
    </row>
    <row r="33" spans="2:24" s="66" customFormat="1" ht="18" customHeight="1">
      <c r="B33" s="48"/>
      <c r="C33" s="48"/>
      <c r="D33" s="48"/>
      <c r="E33" s="48"/>
      <c r="F33" s="48"/>
      <c r="G33" s="48"/>
      <c r="H33" s="48"/>
      <c r="I33" s="48"/>
      <c r="J33" s="48"/>
      <c r="K33" s="48"/>
      <c r="L33" s="48"/>
      <c r="M33" s="48"/>
      <c r="N33" s="48"/>
      <c r="O33" s="48"/>
      <c r="P33" s="48"/>
      <c r="Q33" s="48"/>
      <c r="R33" s="48"/>
      <c r="S33" s="48"/>
      <c r="T33" s="48"/>
      <c r="U33" s="48"/>
      <c r="V33" s="48"/>
      <c r="W33" s="48"/>
      <c r="X33" s="48"/>
    </row>
    <row r="34" spans="2:24" s="63" customFormat="1" ht="13.5" customHeight="1">
      <c r="B34" s="48"/>
      <c r="C34" s="48"/>
      <c r="D34" s="48"/>
      <c r="E34" s="48"/>
      <c r="F34" s="48"/>
      <c r="G34" s="48"/>
      <c r="H34" s="48"/>
      <c r="I34" s="48"/>
      <c r="J34" s="48"/>
      <c r="K34" s="48"/>
      <c r="L34" s="603"/>
      <c r="M34" s="48"/>
      <c r="N34" s="48"/>
      <c r="O34" s="48"/>
      <c r="P34" s="48"/>
      <c r="Q34" s="48"/>
      <c r="R34" s="48"/>
      <c r="S34" s="48"/>
      <c r="T34" s="48"/>
      <c r="U34" s="48"/>
      <c r="V34" s="48"/>
      <c r="W34" s="48"/>
      <c r="X34" s="48"/>
    </row>
    <row r="35" spans="2:24" s="63" customFormat="1" ht="13.5" customHeight="1">
      <c r="B35" s="48"/>
      <c r="C35" s="48"/>
      <c r="D35" s="48"/>
      <c r="E35" s="48"/>
      <c r="F35" s="48"/>
      <c r="G35" s="48"/>
      <c r="H35" s="48"/>
      <c r="I35" s="48"/>
      <c r="J35" s="48"/>
      <c r="K35" s="48"/>
      <c r="L35" s="48"/>
      <c r="M35" s="48"/>
      <c r="N35" s="48"/>
      <c r="O35" s="48"/>
      <c r="P35" s="48"/>
      <c r="Q35" s="48"/>
      <c r="R35" s="48"/>
      <c r="S35" s="48"/>
      <c r="T35" s="48"/>
      <c r="U35" s="48"/>
      <c r="V35" s="48"/>
      <c r="W35" s="48"/>
      <c r="X35" s="48"/>
    </row>
    <row r="36" spans="2:24" s="63" customFormat="1" ht="13.5" customHeight="1">
      <c r="B36" s="48"/>
      <c r="C36" s="48"/>
      <c r="D36" s="48"/>
      <c r="E36" s="48"/>
      <c r="F36" s="48"/>
      <c r="G36" s="48"/>
      <c r="H36" s="48"/>
      <c r="I36" s="48"/>
      <c r="J36" s="48"/>
      <c r="K36" s="48"/>
      <c r="L36" s="48"/>
      <c r="M36" s="48"/>
      <c r="N36" s="48"/>
      <c r="O36" s="48"/>
      <c r="P36" s="48"/>
      <c r="Q36" s="48"/>
      <c r="R36" s="48"/>
      <c r="S36" s="48"/>
      <c r="T36" s="48"/>
      <c r="U36" s="48"/>
      <c r="V36" s="48"/>
      <c r="W36" s="48"/>
      <c r="X36" s="48"/>
    </row>
    <row r="37" spans="2:24" s="63" customFormat="1" ht="13.5" customHeight="1">
      <c r="B37" s="48"/>
      <c r="C37" s="48"/>
      <c r="D37" s="48"/>
      <c r="E37" s="48"/>
      <c r="F37" s="48"/>
      <c r="G37" s="48"/>
      <c r="H37" s="48"/>
      <c r="I37" s="48"/>
      <c r="J37" s="48"/>
      <c r="K37" s="48"/>
      <c r="L37" s="48"/>
      <c r="M37" s="48"/>
      <c r="N37" s="48"/>
      <c r="O37" s="48"/>
      <c r="P37" s="48"/>
      <c r="Q37" s="48"/>
      <c r="R37" s="48"/>
      <c r="S37" s="48"/>
      <c r="T37" s="48"/>
      <c r="U37" s="48"/>
      <c r="V37" s="48"/>
      <c r="W37" s="48"/>
      <c r="X37" s="48"/>
    </row>
    <row r="38" spans="2:24" s="63" customFormat="1" ht="13.5" customHeight="1">
      <c r="B38" s="48"/>
      <c r="C38" s="48"/>
      <c r="D38" s="48"/>
      <c r="E38" s="48"/>
      <c r="F38" s="48"/>
      <c r="G38" s="48"/>
      <c r="H38" s="48"/>
      <c r="I38" s="48"/>
      <c r="J38" s="48"/>
      <c r="K38" s="48"/>
      <c r="L38" s="48"/>
      <c r="M38" s="48"/>
      <c r="N38" s="48"/>
      <c r="O38" s="48"/>
      <c r="P38" s="48"/>
      <c r="Q38" s="48"/>
      <c r="R38" s="48"/>
      <c r="S38" s="48"/>
      <c r="T38" s="48"/>
      <c r="U38" s="48"/>
      <c r="V38" s="48"/>
      <c r="W38" s="48"/>
      <c r="X38" s="48"/>
    </row>
    <row r="39" spans="2:24" s="63" customFormat="1" ht="13.5" customHeight="1">
      <c r="B39" s="48"/>
      <c r="C39" s="48"/>
      <c r="D39" s="48"/>
      <c r="E39" s="48"/>
      <c r="F39" s="48"/>
      <c r="G39" s="48"/>
      <c r="H39" s="48"/>
      <c r="I39" s="48"/>
      <c r="J39" s="48"/>
      <c r="K39" s="48"/>
      <c r="L39" s="48"/>
      <c r="M39" s="48"/>
      <c r="N39" s="48"/>
      <c r="O39" s="48"/>
      <c r="P39" s="48"/>
      <c r="Q39" s="48"/>
      <c r="R39" s="48"/>
      <c r="S39" s="48"/>
      <c r="T39" s="48"/>
      <c r="U39" s="48"/>
      <c r="V39" s="48"/>
      <c r="W39" s="48"/>
      <c r="X39" s="48"/>
    </row>
    <row r="40" spans="2:24" s="63" customFormat="1" ht="13.5" customHeight="1">
      <c r="B40" s="48"/>
      <c r="C40" s="48"/>
      <c r="D40" s="48"/>
      <c r="E40" s="48"/>
      <c r="F40" s="48"/>
      <c r="G40" s="48"/>
      <c r="H40" s="48"/>
      <c r="I40" s="48"/>
      <c r="J40" s="48"/>
      <c r="K40" s="48"/>
      <c r="L40" s="48"/>
      <c r="M40" s="48"/>
      <c r="N40" s="48"/>
      <c r="O40" s="48"/>
      <c r="P40" s="48"/>
      <c r="Q40" s="48"/>
      <c r="R40" s="48"/>
      <c r="S40" s="48"/>
      <c r="T40" s="48"/>
      <c r="U40" s="48"/>
      <c r="V40" s="48"/>
      <c r="W40" s="48"/>
      <c r="X40" s="48"/>
    </row>
    <row r="41" spans="2:24" s="66" customFormat="1" ht="18" customHeight="1">
      <c r="B41" s="48"/>
      <c r="C41" s="48"/>
      <c r="D41" s="48"/>
      <c r="E41" s="48"/>
      <c r="F41" s="48"/>
      <c r="G41" s="48"/>
      <c r="H41" s="48"/>
      <c r="I41" s="48"/>
      <c r="J41" s="48"/>
      <c r="K41" s="48"/>
      <c r="L41" s="48"/>
      <c r="M41" s="48"/>
      <c r="N41" s="48"/>
      <c r="O41" s="48"/>
      <c r="P41" s="48"/>
      <c r="Q41" s="48"/>
      <c r="R41" s="48"/>
      <c r="S41" s="48"/>
      <c r="T41" s="48"/>
      <c r="U41" s="48"/>
      <c r="V41" s="48"/>
      <c r="W41" s="48"/>
      <c r="X41" s="48"/>
    </row>
    <row r="42" spans="2:24" s="63" customFormat="1" ht="13.5" customHeight="1">
      <c r="B42" s="48"/>
      <c r="C42" s="48"/>
      <c r="D42" s="48"/>
      <c r="E42" s="48"/>
      <c r="F42" s="48"/>
      <c r="G42" s="48"/>
      <c r="H42" s="48"/>
      <c r="I42" s="48"/>
      <c r="J42" s="48"/>
      <c r="K42" s="48"/>
      <c r="L42" s="48"/>
      <c r="M42" s="48"/>
      <c r="N42" s="48"/>
      <c r="O42" s="48"/>
      <c r="P42" s="48"/>
      <c r="Q42" s="48"/>
      <c r="R42" s="48"/>
      <c r="S42" s="48"/>
      <c r="T42" s="48"/>
      <c r="U42" s="48"/>
      <c r="V42" s="48"/>
      <c r="W42" s="48"/>
      <c r="X42" s="48"/>
    </row>
    <row r="43" spans="2:24" s="63" customFormat="1" ht="13.5" customHeight="1">
      <c r="B43" s="48"/>
      <c r="C43" s="48"/>
      <c r="D43" s="48"/>
      <c r="E43" s="48"/>
      <c r="F43" s="48"/>
      <c r="G43" s="48"/>
      <c r="H43" s="48"/>
      <c r="I43" s="48"/>
      <c r="J43" s="48"/>
      <c r="K43" s="48"/>
      <c r="L43" s="48"/>
      <c r="M43" s="48"/>
      <c r="N43" s="48"/>
      <c r="O43" s="48"/>
      <c r="P43" s="48"/>
      <c r="Q43" s="48"/>
      <c r="R43" s="48"/>
      <c r="S43" s="48"/>
      <c r="T43" s="48"/>
      <c r="U43" s="48"/>
      <c r="V43" s="48"/>
      <c r="W43" s="48"/>
      <c r="X43" s="48"/>
    </row>
    <row r="44" spans="2:24" s="63" customFormat="1" ht="13.5" customHeight="1">
      <c r="B44" s="48"/>
      <c r="C44" s="48"/>
      <c r="D44" s="48"/>
      <c r="E44" s="48"/>
      <c r="F44" s="48"/>
      <c r="G44" s="48"/>
      <c r="H44" s="48"/>
      <c r="I44" s="48"/>
      <c r="J44" s="48"/>
      <c r="K44" s="48"/>
      <c r="L44" s="48"/>
      <c r="M44" s="48"/>
      <c r="N44" s="48"/>
      <c r="O44" s="48"/>
      <c r="P44" s="48"/>
      <c r="Q44" s="48"/>
      <c r="R44" s="48"/>
      <c r="S44" s="48"/>
      <c r="T44" s="48"/>
      <c r="U44" s="48"/>
      <c r="V44" s="48"/>
      <c r="W44" s="48"/>
      <c r="X44" s="48"/>
    </row>
    <row r="45" spans="2:24" s="63" customFormat="1" ht="13.5" customHeight="1">
      <c r="B45" s="48"/>
      <c r="C45" s="48"/>
      <c r="D45" s="48"/>
      <c r="E45" s="48"/>
      <c r="F45" s="48"/>
      <c r="G45" s="48"/>
      <c r="H45" s="48"/>
      <c r="I45" s="48"/>
      <c r="J45" s="48"/>
      <c r="K45" s="48"/>
      <c r="L45" s="48"/>
      <c r="M45" s="48"/>
      <c r="N45" s="48"/>
      <c r="O45" s="48"/>
      <c r="P45" s="48"/>
      <c r="Q45" s="48"/>
      <c r="R45" s="48"/>
      <c r="S45" s="48"/>
      <c r="T45" s="48"/>
      <c r="U45" s="48"/>
      <c r="V45" s="48"/>
      <c r="W45" s="48"/>
      <c r="X45" s="48"/>
    </row>
    <row r="46" spans="2:24" s="63" customFormat="1" ht="13.5" customHeight="1">
      <c r="B46" s="48"/>
      <c r="C46" s="48"/>
      <c r="D46" s="48"/>
      <c r="E46" s="48"/>
      <c r="F46" s="48"/>
      <c r="G46" s="48"/>
      <c r="H46" s="48"/>
      <c r="I46" s="48"/>
      <c r="J46" s="48"/>
      <c r="K46" s="48"/>
      <c r="L46" s="48"/>
      <c r="M46" s="48"/>
      <c r="N46" s="48"/>
      <c r="O46" s="48"/>
      <c r="P46" s="48"/>
      <c r="Q46" s="48"/>
      <c r="R46" s="48"/>
      <c r="S46" s="48"/>
      <c r="T46" s="48"/>
      <c r="U46" s="48"/>
      <c r="V46" s="48"/>
      <c r="W46" s="48"/>
      <c r="X46" s="48"/>
    </row>
    <row r="47" spans="2:24" s="63" customFormat="1" ht="13.5" customHeight="1">
      <c r="B47" s="48"/>
      <c r="C47" s="48"/>
      <c r="D47" s="48"/>
      <c r="E47" s="48"/>
      <c r="F47" s="48"/>
      <c r="G47" s="48"/>
      <c r="H47" s="48"/>
      <c r="I47" s="48"/>
      <c r="J47" s="48"/>
      <c r="K47" s="48"/>
      <c r="L47" s="48"/>
      <c r="M47" s="48"/>
      <c r="N47" s="48"/>
      <c r="O47" s="48"/>
      <c r="P47" s="48"/>
      <c r="Q47" s="48"/>
      <c r="R47" s="48"/>
      <c r="S47" s="48"/>
      <c r="T47" s="48"/>
      <c r="U47" s="48"/>
      <c r="V47" s="48"/>
      <c r="W47" s="48"/>
      <c r="X47" s="48"/>
    </row>
    <row r="48" spans="2:24" s="66" customFormat="1" ht="18" customHeight="1">
      <c r="B48" s="48"/>
      <c r="C48" s="48"/>
      <c r="D48" s="48"/>
      <c r="E48" s="48"/>
      <c r="F48" s="48"/>
      <c r="G48" s="48"/>
      <c r="H48" s="48"/>
      <c r="I48" s="48"/>
      <c r="J48" s="48"/>
      <c r="K48" s="48"/>
      <c r="L48" s="48"/>
      <c r="M48" s="48"/>
      <c r="N48" s="48"/>
      <c r="O48" s="48"/>
      <c r="P48" s="48"/>
      <c r="Q48" s="48"/>
      <c r="R48" s="48"/>
      <c r="S48" s="48"/>
      <c r="T48" s="48"/>
      <c r="U48" s="48"/>
      <c r="V48" s="48"/>
      <c r="W48" s="48"/>
      <c r="X48" s="48"/>
    </row>
    <row r="49" spans="1:31" s="63" customFormat="1" ht="13.5" customHeight="1">
      <c r="B49" s="48"/>
      <c r="C49" s="48"/>
      <c r="D49" s="48"/>
      <c r="E49" s="48"/>
      <c r="F49" s="48"/>
      <c r="G49" s="48"/>
      <c r="H49" s="48"/>
      <c r="I49" s="48"/>
      <c r="J49" s="48"/>
      <c r="K49" s="48"/>
      <c r="L49" s="48"/>
      <c r="M49" s="48"/>
      <c r="N49" s="48"/>
      <c r="O49" s="48"/>
      <c r="P49" s="48"/>
      <c r="Q49" s="48"/>
      <c r="R49" s="48"/>
      <c r="S49" s="48"/>
      <c r="T49" s="48"/>
      <c r="U49" s="48"/>
      <c r="V49" s="48"/>
      <c r="W49" s="48"/>
      <c r="X49" s="48"/>
    </row>
    <row r="50" spans="1:31" s="63" customFormat="1" ht="13.5" customHeight="1">
      <c r="B50" s="48"/>
      <c r="C50" s="48"/>
      <c r="D50" s="48"/>
      <c r="E50" s="48"/>
      <c r="F50" s="48"/>
      <c r="G50" s="48"/>
      <c r="H50" s="48"/>
      <c r="I50" s="48"/>
      <c r="J50" s="48"/>
      <c r="K50" s="48"/>
      <c r="L50" s="48"/>
      <c r="M50" s="48"/>
      <c r="N50" s="48"/>
      <c r="O50" s="48"/>
      <c r="P50" s="48"/>
      <c r="Q50" s="48"/>
      <c r="R50" s="48"/>
      <c r="S50" s="48"/>
      <c r="T50" s="48"/>
      <c r="U50" s="48"/>
      <c r="V50" s="48"/>
      <c r="W50" s="48"/>
      <c r="X50" s="48"/>
    </row>
    <row r="51" spans="1:31" s="63" customFormat="1" ht="13.5" customHeight="1">
      <c r="B51" s="48"/>
      <c r="C51" s="48"/>
      <c r="D51" s="48"/>
      <c r="E51" s="48"/>
      <c r="F51" s="48"/>
      <c r="G51" s="48"/>
      <c r="H51" s="48"/>
      <c r="I51" s="48"/>
      <c r="J51" s="48"/>
      <c r="K51" s="48"/>
      <c r="L51" s="48"/>
      <c r="M51" s="48"/>
      <c r="N51" s="48"/>
      <c r="O51" s="48"/>
      <c r="P51" s="48"/>
      <c r="Q51" s="48"/>
      <c r="R51" s="48"/>
      <c r="S51" s="48"/>
      <c r="T51" s="48"/>
      <c r="U51" s="48"/>
      <c r="V51" s="48"/>
      <c r="W51" s="48"/>
      <c r="X51" s="48"/>
    </row>
    <row r="52" spans="1:31" s="66" customFormat="1" ht="18" customHeight="1">
      <c r="B52" s="48"/>
      <c r="C52" s="48"/>
      <c r="D52" s="48"/>
      <c r="E52" s="48"/>
      <c r="F52" s="48"/>
      <c r="G52" s="48"/>
      <c r="H52" s="48"/>
      <c r="I52" s="48"/>
      <c r="J52" s="48"/>
      <c r="K52" s="48"/>
      <c r="L52" s="48"/>
      <c r="M52" s="48"/>
      <c r="N52" s="48"/>
      <c r="O52" s="48"/>
      <c r="P52" s="48"/>
      <c r="Q52" s="48"/>
      <c r="R52" s="48"/>
      <c r="S52" s="48"/>
      <c r="T52" s="48"/>
      <c r="U52" s="48"/>
      <c r="V52" s="48"/>
      <c r="W52" s="48"/>
      <c r="X52" s="48"/>
    </row>
    <row r="53" spans="1:31" s="63" customFormat="1" ht="13.5" customHeight="1">
      <c r="B53" s="48"/>
      <c r="C53" s="48"/>
      <c r="D53" s="48"/>
      <c r="E53" s="48"/>
      <c r="F53" s="48"/>
      <c r="G53" s="48"/>
      <c r="H53" s="48"/>
      <c r="I53" s="48"/>
      <c r="J53" s="48"/>
      <c r="K53" s="48"/>
      <c r="L53" s="48"/>
      <c r="M53" s="48"/>
      <c r="N53" s="48"/>
      <c r="O53" s="48"/>
      <c r="P53" s="48"/>
      <c r="Q53" s="48"/>
      <c r="R53" s="48"/>
      <c r="S53" s="48"/>
      <c r="T53" s="48"/>
      <c r="U53" s="48"/>
      <c r="V53" s="48"/>
      <c r="W53" s="48"/>
      <c r="X53" s="48"/>
    </row>
    <row r="54" spans="1:31" s="63" customFormat="1" ht="13.5" customHeight="1">
      <c r="B54" s="48"/>
      <c r="C54" s="48"/>
      <c r="D54" s="48"/>
      <c r="E54" s="48"/>
      <c r="F54" s="48"/>
      <c r="G54" s="48"/>
      <c r="H54" s="48"/>
      <c r="I54" s="48"/>
      <c r="J54" s="48"/>
      <c r="K54" s="48"/>
      <c r="L54" s="48"/>
      <c r="M54" s="48"/>
      <c r="N54" s="48"/>
      <c r="O54" s="48"/>
      <c r="P54" s="48"/>
      <c r="Q54" s="48"/>
      <c r="R54" s="48"/>
      <c r="S54" s="48"/>
      <c r="T54" s="48"/>
      <c r="U54" s="48"/>
      <c r="V54" s="48"/>
      <c r="W54" s="48"/>
      <c r="X54" s="48"/>
    </row>
    <row r="55" spans="1:31" s="63" customFormat="1" ht="13.5" customHeight="1">
      <c r="B55" s="48"/>
      <c r="C55" s="48"/>
      <c r="D55" s="48"/>
      <c r="E55" s="48"/>
      <c r="F55" s="48"/>
      <c r="G55" s="48"/>
      <c r="H55" s="48"/>
      <c r="I55" s="48"/>
      <c r="J55" s="48"/>
      <c r="K55" s="48"/>
      <c r="L55" s="48"/>
      <c r="M55" s="48"/>
      <c r="N55" s="48"/>
      <c r="O55" s="48"/>
      <c r="P55" s="48"/>
      <c r="Q55" s="48"/>
      <c r="R55" s="48"/>
      <c r="S55" s="48"/>
      <c r="T55" s="48"/>
      <c r="U55" s="48"/>
      <c r="V55" s="48"/>
      <c r="W55" s="48"/>
      <c r="X55" s="48"/>
    </row>
    <row r="56" spans="1:31" s="66" customFormat="1" ht="18" customHeight="1">
      <c r="B56" s="48"/>
      <c r="C56" s="48"/>
      <c r="D56" s="48"/>
      <c r="E56" s="48"/>
      <c r="F56" s="48"/>
      <c r="G56" s="48"/>
      <c r="H56" s="48"/>
      <c r="I56" s="48"/>
      <c r="J56" s="48"/>
      <c r="K56" s="48"/>
      <c r="L56" s="48"/>
      <c r="M56" s="48"/>
      <c r="N56" s="48"/>
      <c r="O56" s="48"/>
      <c r="P56" s="48"/>
      <c r="Q56" s="48"/>
      <c r="R56" s="48"/>
      <c r="S56" s="48"/>
      <c r="T56" s="48"/>
      <c r="U56" s="48"/>
      <c r="V56" s="48"/>
      <c r="W56" s="48"/>
      <c r="X56" s="48"/>
    </row>
    <row r="57" spans="1:31" s="66" customFormat="1" ht="13.5" customHeight="1">
      <c r="B57" s="48"/>
      <c r="C57" s="48"/>
      <c r="D57" s="48"/>
      <c r="E57" s="48"/>
      <c r="F57" s="48"/>
      <c r="G57" s="48"/>
      <c r="H57" s="48"/>
      <c r="I57" s="48"/>
      <c r="J57" s="48"/>
      <c r="K57" s="48"/>
      <c r="L57" s="48"/>
      <c r="M57" s="48"/>
      <c r="N57" s="48"/>
      <c r="O57" s="48"/>
      <c r="P57" s="48"/>
      <c r="Q57" s="48"/>
      <c r="R57" s="48"/>
      <c r="S57" s="48"/>
      <c r="T57" s="48"/>
      <c r="U57" s="48"/>
      <c r="V57" s="48"/>
      <c r="W57" s="48"/>
      <c r="X57" s="48"/>
    </row>
    <row r="58" spans="1:31" s="57" customFormat="1" ht="32.1" customHeight="1">
      <c r="A58" s="54"/>
      <c r="B58" s="48"/>
      <c r="C58" s="48"/>
      <c r="D58" s="48"/>
      <c r="E58" s="48"/>
      <c r="F58" s="48"/>
      <c r="G58" s="48"/>
      <c r="H58" s="48"/>
      <c r="I58" s="48"/>
      <c r="J58" s="48"/>
      <c r="K58" s="48"/>
      <c r="L58" s="48"/>
      <c r="M58" s="48"/>
      <c r="N58" s="48"/>
      <c r="O58" s="48"/>
      <c r="P58" s="48"/>
      <c r="Q58" s="48"/>
      <c r="R58" s="48"/>
      <c r="S58" s="48"/>
      <c r="T58" s="48"/>
      <c r="U58" s="48"/>
      <c r="V58" s="48"/>
      <c r="W58" s="48"/>
      <c r="X58" s="48"/>
      <c r="Y58" s="54"/>
      <c r="Z58" s="54"/>
      <c r="AA58" s="54"/>
      <c r="AB58" s="54"/>
      <c r="AC58" s="54"/>
      <c r="AD58" s="54"/>
      <c r="AE58" s="54"/>
    </row>
    <row r="59" spans="1:31" s="1" customForma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row>
    <row r="60" spans="1:31" s="45" customFormat="1" ht="40.5" customHeight="1">
      <c r="B60" s="48"/>
      <c r="C60" s="48"/>
      <c r="D60" s="48"/>
      <c r="E60" s="48"/>
      <c r="F60" s="48"/>
      <c r="G60" s="48"/>
      <c r="H60" s="48"/>
      <c r="I60" s="48"/>
      <c r="J60" s="48"/>
      <c r="K60" s="48"/>
      <c r="L60" s="48"/>
      <c r="M60" s="48"/>
      <c r="N60" s="48"/>
      <c r="O60" s="48"/>
      <c r="P60" s="48"/>
      <c r="Q60" s="48"/>
      <c r="R60" s="48"/>
      <c r="S60" s="48"/>
      <c r="T60" s="48"/>
      <c r="U60" s="48"/>
      <c r="V60" s="48"/>
      <c r="W60" s="48"/>
      <c r="X60" s="48"/>
    </row>
    <row r="61" spans="1:31" s="45" customFormat="1" ht="13.9" customHeight="1">
      <c r="B61" s="48"/>
      <c r="C61" s="48"/>
      <c r="D61" s="48"/>
      <c r="E61" s="48"/>
      <c r="F61" s="48"/>
      <c r="G61" s="48"/>
      <c r="H61" s="48"/>
      <c r="I61" s="48"/>
      <c r="J61" s="48"/>
      <c r="K61" s="48"/>
      <c r="L61" s="48"/>
      <c r="M61" s="48"/>
      <c r="N61" s="48"/>
      <c r="O61" s="48"/>
      <c r="P61" s="48"/>
      <c r="Q61" s="48"/>
      <c r="R61" s="48"/>
      <c r="S61" s="48"/>
      <c r="T61" s="48"/>
      <c r="U61" s="48"/>
      <c r="V61" s="48"/>
      <c r="W61" s="48"/>
      <c r="X61" s="48"/>
    </row>
    <row r="62" spans="1:31" s="45" customFormat="1" ht="13.9" customHeight="1">
      <c r="B62" s="48"/>
      <c r="C62" s="48"/>
      <c r="D62" s="48"/>
      <c r="E62" s="48"/>
      <c r="F62" s="48"/>
      <c r="G62" s="48"/>
      <c r="H62" s="48"/>
      <c r="I62" s="48"/>
      <c r="J62" s="48"/>
      <c r="K62" s="48"/>
      <c r="L62" s="48"/>
      <c r="M62" s="48"/>
      <c r="N62" s="48"/>
      <c r="O62" s="48"/>
      <c r="P62" s="48"/>
      <c r="Q62" s="48"/>
      <c r="R62" s="48"/>
      <c r="S62" s="48"/>
      <c r="T62" s="48"/>
      <c r="U62" s="48"/>
      <c r="V62" s="48"/>
      <c r="W62" s="48"/>
      <c r="X62" s="48"/>
    </row>
    <row r="3947" ht="53.25" customHeight="1"/>
    <row r="3948" ht="13.5" customHeight="1"/>
    <row r="3949" ht="13.5" customHeight="1"/>
    <row r="3950" ht="13.5" customHeight="1"/>
    <row r="3951" ht="13.5" customHeight="1"/>
    <row r="3952" ht="13.5" customHeight="1"/>
    <row r="3953" ht="13.5" customHeight="1"/>
    <row r="3954" ht="13.5" customHeight="1"/>
    <row r="3955" ht="13.5" customHeight="1"/>
    <row r="3956" ht="13.5" customHeight="1"/>
    <row r="3957" ht="13.5" customHeight="1"/>
    <row r="3958" ht="13.5" customHeight="1"/>
    <row r="3959" ht="13.5" customHeight="1"/>
    <row r="3960" ht="13.5" customHeight="1"/>
    <row r="3961" ht="13.5" customHeight="1"/>
    <row r="3962" ht="13.5" customHeight="1"/>
    <row r="3963" ht="13.5" customHeight="1"/>
    <row r="3964" ht="13.5" customHeight="1"/>
    <row r="3965" ht="13.5" customHeight="1"/>
    <row r="3966" ht="13.5" customHeight="1"/>
  </sheetData>
  <mergeCells count="22">
    <mergeCell ref="W11:X11"/>
    <mergeCell ref="M4:M6"/>
    <mergeCell ref="R3:R6"/>
    <mergeCell ref="Q3:Q6"/>
    <mergeCell ref="F3:M3"/>
    <mergeCell ref="N3:P5"/>
    <mergeCell ref="B11:D11"/>
    <mergeCell ref="B9:D9"/>
    <mergeCell ref="B10:D10"/>
    <mergeCell ref="B2:D2"/>
    <mergeCell ref="V4:V6"/>
    <mergeCell ref="T4:T6"/>
    <mergeCell ref="U4:U6"/>
    <mergeCell ref="S3:S6"/>
    <mergeCell ref="J4:L5"/>
    <mergeCell ref="E3:E6"/>
    <mergeCell ref="B3:D6"/>
    <mergeCell ref="T3:X3"/>
    <mergeCell ref="F4:I5"/>
    <mergeCell ref="W4:X6"/>
    <mergeCell ref="W9:X9"/>
    <mergeCell ref="W10:X10"/>
  </mergeCells>
  <phoneticPr fontId="0" type="noConversion"/>
  <conditionalFormatting sqref="F9:W10">
    <cfRule type="expression" dxfId="87" priority="30" stopIfTrue="1">
      <formula>$E9=0</formula>
    </cfRule>
  </conditionalFormatting>
  <hyperlinks>
    <hyperlink ref="E17:J17" r:id="rId1" display="See www.energystar.gov for information on other ENERGY STAR products."/>
  </hyperlinks>
  <pageMargins left="0.5" right="0.5" top="0.65" bottom="0.45" header="0.25" footer="0.3"/>
  <pageSetup scale="79" fitToWidth="2" orientation="portrait" r:id="rId2"/>
  <headerFooter alignWithMargins="0">
    <oddHeader>&amp;L&amp;"Arial,Bold"&amp;16Savings Estimate for ENERGY STAR Qualified Commercial Kitchen Equipment</oddHeader>
    <oddFooter>&amp;R&amp;9page &amp;P of &amp;N</oddFooter>
  </headerFooter>
  <colBreaks count="1" manualBreakCount="1">
    <brk id="19" min="1" max="57" man="1"/>
  </col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0" tint="-0.34998626667073579"/>
    <pageSetUpPr fitToPage="1"/>
  </sheetPr>
  <dimension ref="A1:M98"/>
  <sheetViews>
    <sheetView showGridLines="0" zoomScaleNormal="100" zoomScaleSheetLayoutView="85" workbookViewId="0">
      <selection activeCell="B3" sqref="B3:B4"/>
    </sheetView>
  </sheetViews>
  <sheetFormatPr defaultColWidth="14" defaultRowHeight="12"/>
  <cols>
    <col min="1" max="1" width="2.85546875" style="173" customWidth="1"/>
    <col min="2" max="2" width="27.85546875" style="174" customWidth="1"/>
    <col min="3" max="3" width="14.7109375" style="175" customWidth="1"/>
    <col min="4" max="4" width="14.7109375" style="176" customWidth="1"/>
    <col min="5" max="13" width="14.7109375" style="177" customWidth="1"/>
    <col min="14" max="16384" width="14" style="176"/>
  </cols>
  <sheetData>
    <row r="1" spans="1:13" s="153" customFormat="1" ht="30" customHeight="1">
      <c r="A1" s="122" t="s">
        <v>128</v>
      </c>
      <c r="B1" s="221"/>
      <c r="C1" s="222"/>
      <c r="D1" s="222"/>
      <c r="E1" s="223"/>
      <c r="F1" s="223"/>
      <c r="G1" s="223"/>
      <c r="I1" s="303"/>
    </row>
    <row r="2" spans="1:13" s="108" customFormat="1" ht="16.5" customHeight="1">
      <c r="A2" s="41" t="s">
        <v>264</v>
      </c>
      <c r="B2" s="224"/>
      <c r="H2" s="292"/>
      <c r="K2" s="294"/>
      <c r="L2" s="154"/>
      <c r="M2" s="155"/>
    </row>
    <row r="3" spans="1:13" s="161" customFormat="1" ht="12.75">
      <c r="A3" s="160"/>
      <c r="B3" s="718"/>
      <c r="C3" s="721" t="s">
        <v>223</v>
      </c>
      <c r="D3" s="695"/>
      <c r="E3" s="695"/>
      <c r="F3" s="721" t="s">
        <v>222</v>
      </c>
      <c r="G3" s="695"/>
      <c r="H3" s="695"/>
      <c r="I3" s="695"/>
      <c r="J3" s="695"/>
    </row>
    <row r="4" spans="1:13" s="161" customFormat="1" ht="24">
      <c r="A4" s="160"/>
      <c r="B4" s="695"/>
      <c r="C4" s="289" t="s">
        <v>187</v>
      </c>
      <c r="D4" s="289" t="s">
        <v>207</v>
      </c>
      <c r="E4" s="289" t="s">
        <v>174</v>
      </c>
      <c r="F4" s="289" t="s">
        <v>187</v>
      </c>
      <c r="G4" s="289" t="s">
        <v>207</v>
      </c>
      <c r="H4" s="289" t="s">
        <v>174</v>
      </c>
      <c r="I4" s="289" t="s">
        <v>73</v>
      </c>
      <c r="J4" s="289" t="s">
        <v>74</v>
      </c>
      <c r="K4" s="298"/>
      <c r="M4" s="298"/>
    </row>
    <row r="5" spans="1:13" s="161" customFormat="1" ht="12.75">
      <c r="A5" s="160"/>
      <c r="B5" s="710" t="s">
        <v>79</v>
      </c>
      <c r="C5" s="695"/>
      <c r="D5" s="695"/>
      <c r="E5" s="695"/>
      <c r="F5" s="695"/>
      <c r="G5" s="695"/>
      <c r="H5" s="695"/>
      <c r="I5" s="695"/>
      <c r="J5" s="695"/>
      <c r="K5" s="298"/>
      <c r="M5" s="298"/>
    </row>
    <row r="6" spans="1:13" s="161" customFormat="1">
      <c r="A6" s="160"/>
      <c r="B6" s="301" t="s">
        <v>70</v>
      </c>
      <c r="C6" s="333">
        <v>365</v>
      </c>
      <c r="D6" s="333">
        <v>75</v>
      </c>
      <c r="E6" s="293">
        <v>50</v>
      </c>
      <c r="F6" s="333" t="e">
        <f>INPUTS!#REF!</f>
        <v>#REF!</v>
      </c>
      <c r="G6" s="333" t="e">
        <f>INPUTS!#REF!</f>
        <v>#REF!</v>
      </c>
      <c r="H6" s="293" t="e">
        <f>INPUTS!#REF!</f>
        <v>#REF!</v>
      </c>
      <c r="I6" s="461" t="e">
        <f>INPUTS!#REF!</f>
        <v>#REF!</v>
      </c>
      <c r="J6" s="722" t="s">
        <v>206</v>
      </c>
      <c r="K6" s="298"/>
      <c r="M6" s="298"/>
    </row>
    <row r="7" spans="1:13" s="161" customFormat="1" ht="12" customHeight="1">
      <c r="A7" s="160"/>
      <c r="B7" s="301" t="s">
        <v>274</v>
      </c>
      <c r="C7" s="333">
        <v>365</v>
      </c>
      <c r="D7" s="333">
        <v>280</v>
      </c>
      <c r="E7" s="293">
        <v>0</v>
      </c>
      <c r="F7" s="333" t="e">
        <f>INPUTS!#REF!</f>
        <v>#REF!</v>
      </c>
      <c r="G7" s="333" t="e">
        <f>INPUTS!#REF!</f>
        <v>#REF!</v>
      </c>
      <c r="H7" s="293" t="e">
        <f>INPUTS!#REF!</f>
        <v>#REF!</v>
      </c>
      <c r="I7" s="461" t="e">
        <f>INPUTS!#REF!</f>
        <v>#REF!</v>
      </c>
      <c r="J7" s="723"/>
      <c r="K7" s="298"/>
      <c r="M7" s="298"/>
    </row>
    <row r="8" spans="1:13" s="161" customFormat="1" ht="12.75">
      <c r="A8" s="160"/>
      <c r="B8" s="301" t="s">
        <v>71</v>
      </c>
      <c r="C8" s="333">
        <v>365</v>
      </c>
      <c r="D8" s="333">
        <v>400</v>
      </c>
      <c r="E8" s="293">
        <v>0</v>
      </c>
      <c r="F8" s="333" t="e">
        <f>INPUTS!#REF!</f>
        <v>#REF!</v>
      </c>
      <c r="G8" s="333" t="e">
        <f>INPUTS!#REF!</f>
        <v>#REF!</v>
      </c>
      <c r="H8" s="293" t="e">
        <f>INPUTS!#REF!</f>
        <v>#REF!</v>
      </c>
      <c r="I8" s="461" t="e">
        <f>INPUTS!#REF!</f>
        <v>#REF!</v>
      </c>
      <c r="J8" s="723"/>
      <c r="K8" s="298"/>
      <c r="L8" s="464"/>
      <c r="M8" s="298"/>
    </row>
    <row r="9" spans="1:13" s="161" customFormat="1" ht="12" customHeight="1">
      <c r="A9" s="160"/>
      <c r="B9" s="301" t="s">
        <v>72</v>
      </c>
      <c r="C9" s="333">
        <v>365</v>
      </c>
      <c r="D9" s="333">
        <v>600</v>
      </c>
      <c r="E9" s="293">
        <v>970</v>
      </c>
      <c r="F9" s="333" t="e">
        <f>INPUTS!#REF!</f>
        <v>#REF!</v>
      </c>
      <c r="G9" s="333" t="e">
        <f>INPUTS!#REF!</f>
        <v>#REF!</v>
      </c>
      <c r="H9" s="293" t="e">
        <f>INPUTS!#REF!</f>
        <v>#REF!</v>
      </c>
      <c r="I9" s="461" t="e">
        <f>INPUTS!#REF!</f>
        <v>#REF!</v>
      </c>
      <c r="J9" s="724"/>
      <c r="K9" s="298"/>
      <c r="M9" s="298"/>
    </row>
    <row r="10" spans="1:13" s="161" customFormat="1" ht="12.75">
      <c r="A10" s="160"/>
      <c r="B10" s="719" t="s">
        <v>80</v>
      </c>
      <c r="C10" s="720"/>
      <c r="D10" s="720"/>
      <c r="E10" s="720"/>
      <c r="F10" s="720"/>
      <c r="G10" s="720"/>
      <c r="H10" s="720"/>
      <c r="I10" s="720"/>
      <c r="J10" s="240"/>
      <c r="K10" s="298"/>
      <c r="M10" s="298"/>
    </row>
    <row r="11" spans="1:13" s="161" customFormat="1">
      <c r="A11" s="160"/>
      <c r="B11" s="301" t="s">
        <v>70</v>
      </c>
      <c r="C11" s="333">
        <v>365</v>
      </c>
      <c r="D11" s="333">
        <v>75</v>
      </c>
      <c r="E11" s="293">
        <v>120</v>
      </c>
      <c r="F11" s="333" t="e">
        <f>INPUTS!#REF!</f>
        <v>#REF!</v>
      </c>
      <c r="G11" s="72" t="e">
        <f>INPUTS!#REF!</f>
        <v>#REF!</v>
      </c>
      <c r="H11" s="293" t="e">
        <f>INPUTS!#REF!</f>
        <v>#REF!</v>
      </c>
      <c r="I11" s="461" t="e">
        <f>INPUTS!#REF!</f>
        <v>#REF!</v>
      </c>
      <c r="J11" s="241" t="e">
        <f>INPUTS!#REF!</f>
        <v>#REF!</v>
      </c>
    </row>
    <row r="12" spans="1:13" s="161" customFormat="1">
      <c r="A12" s="160"/>
      <c r="B12" s="301" t="s">
        <v>274</v>
      </c>
      <c r="C12" s="333">
        <v>365</v>
      </c>
      <c r="D12" s="333">
        <v>280</v>
      </c>
      <c r="E12" s="293">
        <v>770</v>
      </c>
      <c r="F12" s="333" t="e">
        <f>INPUTS!#REF!</f>
        <v>#REF!</v>
      </c>
      <c r="G12" s="333" t="e">
        <f>INPUTS!#REF!</f>
        <v>#REF!</v>
      </c>
      <c r="H12" s="293" t="e">
        <f>INPUTS!#REF!</f>
        <v>#REF!</v>
      </c>
      <c r="I12" s="461" t="e">
        <f>INPUTS!#REF!</f>
        <v>#REF!</v>
      </c>
      <c r="J12" s="240" t="e">
        <f>INPUTS!#REF!</f>
        <v>#REF!</v>
      </c>
      <c r="K12" s="298"/>
      <c r="M12" s="298"/>
    </row>
    <row r="13" spans="1:13" s="161" customFormat="1">
      <c r="A13" s="160"/>
      <c r="B13" s="301" t="s">
        <v>71</v>
      </c>
      <c r="C13" s="333">
        <v>365</v>
      </c>
      <c r="D13" s="333">
        <v>400</v>
      </c>
      <c r="E13" s="293">
        <v>2050</v>
      </c>
      <c r="F13" s="333" t="e">
        <f>INPUTS!#REF!</f>
        <v>#REF!</v>
      </c>
      <c r="G13" s="333" t="e">
        <f>INPUTS!#REF!</f>
        <v>#REF!</v>
      </c>
      <c r="H13" s="293" t="e">
        <f>INPUTS!#REF!</f>
        <v>#REF!</v>
      </c>
      <c r="I13" s="461" t="e">
        <f>INPUTS!#REF!</f>
        <v>#REF!</v>
      </c>
      <c r="J13" s="240" t="e">
        <f>INPUTS!#REF!</f>
        <v>#REF!</v>
      </c>
      <c r="M13" s="298"/>
    </row>
    <row r="14" spans="1:13" s="161" customFormat="1">
      <c r="A14" s="160"/>
      <c r="B14" s="301" t="s">
        <v>72</v>
      </c>
      <c r="C14" s="333">
        <v>365</v>
      </c>
      <c r="D14" s="333">
        <v>600</v>
      </c>
      <c r="E14" s="293">
        <v>970</v>
      </c>
      <c r="F14" s="333" t="e">
        <f>INPUTS!#REF!</f>
        <v>#REF!</v>
      </c>
      <c r="G14" s="333" t="e">
        <f>INPUTS!#REF!</f>
        <v>#REF!</v>
      </c>
      <c r="H14" s="293" t="e">
        <f>INPUTS!#REF!</f>
        <v>#REF!</v>
      </c>
      <c r="I14" s="461" t="e">
        <f>INPUTS!#REF!</f>
        <v>#REF!</v>
      </c>
      <c r="J14" s="240" t="e">
        <f>INPUTS!#REF!</f>
        <v>#REF!</v>
      </c>
      <c r="K14" s="298"/>
      <c r="M14" s="298"/>
    </row>
    <row r="15" spans="1:13" s="161" customFormat="1">
      <c r="A15" s="160"/>
      <c r="B15" s="301" t="s">
        <v>275</v>
      </c>
      <c r="C15" s="333">
        <v>365</v>
      </c>
      <c r="D15" s="333">
        <v>280</v>
      </c>
      <c r="E15" s="293">
        <v>1710</v>
      </c>
      <c r="F15" s="333" t="e">
        <f>INPUTS!#REF!</f>
        <v>#REF!</v>
      </c>
      <c r="G15" s="333" t="e">
        <f>INPUTS!#REF!</f>
        <v>#REF!</v>
      </c>
      <c r="H15" s="293" t="e">
        <f>INPUTS!#REF!</f>
        <v>#REF!</v>
      </c>
      <c r="I15" s="461" t="e">
        <f>INPUTS!#REF!</f>
        <v>#REF!</v>
      </c>
      <c r="J15" s="240" t="e">
        <f>INPUTS!#REF!</f>
        <v>#REF!</v>
      </c>
      <c r="K15" s="298"/>
      <c r="M15" s="298"/>
    </row>
    <row r="16" spans="1:13" s="108" customFormat="1" ht="28.5" customHeight="1">
      <c r="A16" s="41" t="s">
        <v>276</v>
      </c>
      <c r="B16" s="224"/>
    </row>
    <row r="17" spans="1:13" s="153" customFormat="1" ht="12" customHeight="1">
      <c r="A17" s="106"/>
      <c r="B17" s="713"/>
      <c r="C17" s="699" t="s">
        <v>130</v>
      </c>
      <c r="D17" s="700"/>
      <c r="E17" s="696" t="s">
        <v>283</v>
      </c>
      <c r="F17" s="176"/>
    </row>
    <row r="18" spans="1:13" s="153" customFormat="1" ht="12" customHeight="1">
      <c r="A18" s="106"/>
      <c r="B18" s="714"/>
      <c r="C18" s="701"/>
      <c r="D18" s="702"/>
      <c r="E18" s="697"/>
      <c r="F18" s="176"/>
      <c r="G18" s="694" t="s">
        <v>208</v>
      </c>
      <c r="H18" s="695"/>
      <c r="I18" s="295">
        <v>1</v>
      </c>
      <c r="J18" s="533" t="s">
        <v>335</v>
      </c>
    </row>
    <row r="19" spans="1:13" s="153" customFormat="1" ht="12" customHeight="1">
      <c r="A19" s="106"/>
      <c r="B19" s="715"/>
      <c r="C19" s="191" t="s">
        <v>69</v>
      </c>
      <c r="D19" s="191" t="s">
        <v>108</v>
      </c>
      <c r="E19" s="698"/>
      <c r="F19" s="176"/>
      <c r="G19" s="694" t="s">
        <v>213</v>
      </c>
      <c r="H19" s="695"/>
      <c r="I19" s="295">
        <f>61.4/7.48</f>
        <v>8.2085561497326189</v>
      </c>
      <c r="J19" s="178" t="s">
        <v>209</v>
      </c>
    </row>
    <row r="20" spans="1:13">
      <c r="B20" s="321" t="s">
        <v>109</v>
      </c>
      <c r="C20" s="297">
        <v>0.98</v>
      </c>
      <c r="D20" s="297">
        <v>0.8</v>
      </c>
      <c r="E20" s="296">
        <v>70</v>
      </c>
      <c r="F20" s="176"/>
      <c r="G20" s="176"/>
      <c r="H20" s="176"/>
      <c r="I20" s="176"/>
      <c r="J20" s="176"/>
      <c r="K20" s="176"/>
      <c r="L20" s="176"/>
      <c r="M20" s="176"/>
    </row>
    <row r="21" spans="1:13">
      <c r="B21" s="321" t="s">
        <v>131</v>
      </c>
      <c r="C21" s="297">
        <v>0.98</v>
      </c>
      <c r="D21" s="297">
        <v>0.8</v>
      </c>
      <c r="E21" s="296">
        <v>40</v>
      </c>
      <c r="F21" s="176"/>
      <c r="G21" s="176"/>
      <c r="H21" s="176"/>
      <c r="I21" s="176"/>
      <c r="J21" s="176"/>
      <c r="K21" s="176"/>
      <c r="L21" s="176"/>
      <c r="M21" s="176"/>
    </row>
    <row r="22" spans="1:13" s="153" customFormat="1" ht="12" customHeight="1">
      <c r="A22" s="106"/>
      <c r="B22" s="192"/>
    </row>
    <row r="23" spans="1:13" s="108" customFormat="1" ht="13.5" customHeight="1">
      <c r="A23" s="117"/>
      <c r="B23" s="716"/>
      <c r="C23" s="696" t="s">
        <v>280</v>
      </c>
      <c r="D23" s="705" t="s">
        <v>277</v>
      </c>
      <c r="E23" s="706"/>
      <c r="F23" s="705" t="s">
        <v>278</v>
      </c>
      <c r="G23" s="706"/>
      <c r="H23" s="705" t="s">
        <v>135</v>
      </c>
      <c r="I23" s="706"/>
      <c r="J23" s="696" t="s">
        <v>279</v>
      </c>
    </row>
    <row r="24" spans="1:13" s="108" customFormat="1" ht="13.5" customHeight="1">
      <c r="A24" s="117"/>
      <c r="B24" s="717"/>
      <c r="C24" s="741"/>
      <c r="D24" s="484" t="s">
        <v>87</v>
      </c>
      <c r="E24" s="484" t="s">
        <v>88</v>
      </c>
      <c r="F24" s="484" t="s">
        <v>87</v>
      </c>
      <c r="G24" s="484" t="s">
        <v>88</v>
      </c>
      <c r="H24" s="242" t="s">
        <v>87</v>
      </c>
      <c r="I24" s="242" t="s">
        <v>88</v>
      </c>
      <c r="J24" s="741"/>
    </row>
    <row r="25" spans="1:13" s="153" customFormat="1" ht="12" customHeight="1">
      <c r="A25" s="106"/>
      <c r="B25" s="707" t="s">
        <v>79</v>
      </c>
      <c r="C25" s="708"/>
      <c r="D25" s="708"/>
      <c r="E25" s="708"/>
      <c r="F25" s="708"/>
      <c r="G25" s="708"/>
      <c r="H25" s="708"/>
      <c r="I25" s="708"/>
      <c r="J25" s="709"/>
      <c r="K25" s="177"/>
      <c r="L25" s="177"/>
      <c r="M25" s="177"/>
    </row>
    <row r="26" spans="1:13" s="153" customFormat="1" ht="12" customHeight="1">
      <c r="A26" s="106"/>
      <c r="B26" s="301" t="s">
        <v>70</v>
      </c>
      <c r="C26" s="390">
        <v>18</v>
      </c>
      <c r="D26" s="478">
        <v>2</v>
      </c>
      <c r="E26" s="394">
        <v>2</v>
      </c>
      <c r="F26" s="488">
        <v>1.73</v>
      </c>
      <c r="G26" s="489">
        <v>1.19</v>
      </c>
      <c r="H26" s="488">
        <v>0.5</v>
      </c>
      <c r="I26" s="489">
        <v>0.5</v>
      </c>
      <c r="J26" s="476">
        <v>10</v>
      </c>
    </row>
    <row r="27" spans="1:13" s="153" customFormat="1" ht="12" customHeight="1">
      <c r="A27" s="106"/>
      <c r="B27" s="301" t="s">
        <v>274</v>
      </c>
      <c r="C27" s="390">
        <v>18</v>
      </c>
      <c r="D27" s="478">
        <v>1.5</v>
      </c>
      <c r="E27" s="394">
        <v>1.5</v>
      </c>
      <c r="F27" s="488">
        <v>2.1</v>
      </c>
      <c r="G27" s="489">
        <v>1.18</v>
      </c>
      <c r="H27" s="488">
        <v>0.6</v>
      </c>
      <c r="I27" s="489">
        <v>0.6</v>
      </c>
      <c r="J27" s="390">
        <v>15</v>
      </c>
      <c r="K27" s="108"/>
    </row>
    <row r="28" spans="1:13" s="153" customFormat="1" ht="12" customHeight="1">
      <c r="A28" s="106"/>
      <c r="B28" s="301" t="s">
        <v>71</v>
      </c>
      <c r="C28" s="390">
        <v>18</v>
      </c>
      <c r="D28" s="478">
        <v>0.3</v>
      </c>
      <c r="E28" s="394">
        <v>0.3</v>
      </c>
      <c r="F28" s="488">
        <v>1.31</v>
      </c>
      <c r="G28" s="489">
        <v>0.79</v>
      </c>
      <c r="H28" s="488">
        <v>1.6</v>
      </c>
      <c r="I28" s="489">
        <v>1.5</v>
      </c>
      <c r="J28" s="390">
        <v>20</v>
      </c>
    </row>
    <row r="29" spans="1:13" s="153" customFormat="1" ht="12" customHeight="1">
      <c r="A29" s="106"/>
      <c r="B29" s="301" t="s">
        <v>72</v>
      </c>
      <c r="C29" s="390">
        <v>18</v>
      </c>
      <c r="D29" s="478">
        <v>0.3</v>
      </c>
      <c r="E29" s="394">
        <v>0.3</v>
      </c>
      <c r="F29" s="488">
        <v>1.04</v>
      </c>
      <c r="G29" s="489">
        <v>0.54</v>
      </c>
      <c r="H29" s="488">
        <v>2</v>
      </c>
      <c r="I29" s="489">
        <v>2</v>
      </c>
      <c r="J29" s="390">
        <v>20</v>
      </c>
      <c r="K29" s="108"/>
    </row>
    <row r="30" spans="1:13" s="153" customFormat="1" ht="12" customHeight="1">
      <c r="A30" s="106"/>
      <c r="B30" s="707" t="s">
        <v>80</v>
      </c>
      <c r="C30" s="708"/>
      <c r="D30" s="708"/>
      <c r="E30" s="708"/>
      <c r="F30" s="708"/>
      <c r="G30" s="708"/>
      <c r="H30" s="708"/>
      <c r="I30" s="708"/>
      <c r="J30" s="709"/>
      <c r="K30" s="108"/>
    </row>
    <row r="31" spans="1:13" s="153" customFormat="1" ht="12" customHeight="1">
      <c r="A31" s="106"/>
      <c r="B31" s="301" t="s">
        <v>70</v>
      </c>
      <c r="C31" s="390">
        <v>18</v>
      </c>
      <c r="D31" s="478">
        <v>2</v>
      </c>
      <c r="E31" s="394">
        <v>2</v>
      </c>
      <c r="F31" s="488">
        <v>1.0900000000000001</v>
      </c>
      <c r="G31" s="489">
        <v>0.86</v>
      </c>
      <c r="H31" s="488">
        <v>0.76</v>
      </c>
      <c r="I31" s="489">
        <v>0.5</v>
      </c>
      <c r="J31" s="476">
        <v>10</v>
      </c>
      <c r="K31" s="108"/>
      <c r="L31" s="177"/>
      <c r="M31" s="177"/>
    </row>
    <row r="32" spans="1:13" s="153" customFormat="1" ht="12" customHeight="1">
      <c r="A32" s="106"/>
      <c r="B32" s="301" t="s">
        <v>274</v>
      </c>
      <c r="C32" s="390">
        <v>18</v>
      </c>
      <c r="D32" s="478">
        <v>1</v>
      </c>
      <c r="E32" s="394">
        <v>1</v>
      </c>
      <c r="F32" s="488">
        <v>1.29</v>
      </c>
      <c r="G32" s="489">
        <v>0.89</v>
      </c>
      <c r="H32" s="488">
        <v>0.87</v>
      </c>
      <c r="I32" s="489">
        <v>0.7</v>
      </c>
      <c r="J32" s="390">
        <v>15</v>
      </c>
      <c r="K32" s="177"/>
      <c r="L32" s="177"/>
      <c r="M32" s="177"/>
    </row>
    <row r="33" spans="1:13" s="153" customFormat="1" ht="12" customHeight="1">
      <c r="A33" s="106"/>
      <c r="B33" s="301" t="s">
        <v>71</v>
      </c>
      <c r="C33" s="390">
        <v>18</v>
      </c>
      <c r="D33" s="478">
        <v>0.3</v>
      </c>
      <c r="E33" s="394">
        <v>0.3</v>
      </c>
      <c r="F33" s="488">
        <v>0.87</v>
      </c>
      <c r="G33" s="489">
        <v>0.7</v>
      </c>
      <c r="H33" s="488">
        <v>1.93</v>
      </c>
      <c r="I33" s="489">
        <v>1.5</v>
      </c>
      <c r="J33" s="390">
        <v>20</v>
      </c>
      <c r="K33" s="108"/>
    </row>
    <row r="34" spans="1:13" s="153" customFormat="1" ht="12" customHeight="1">
      <c r="A34" s="106"/>
      <c r="B34" s="301" t="s">
        <v>72</v>
      </c>
      <c r="C34" s="390">
        <v>18</v>
      </c>
      <c r="D34" s="478">
        <v>0.2</v>
      </c>
      <c r="E34" s="394">
        <v>0.2</v>
      </c>
      <c r="F34" s="488">
        <v>0.97</v>
      </c>
      <c r="G34" s="489">
        <v>0.54</v>
      </c>
      <c r="H34" s="488">
        <v>2.59</v>
      </c>
      <c r="I34" s="489">
        <v>2.25</v>
      </c>
      <c r="J34" s="390">
        <v>20</v>
      </c>
      <c r="K34" s="177"/>
      <c r="L34" s="177"/>
      <c r="M34" s="177"/>
    </row>
    <row r="35" spans="1:13" s="153" customFormat="1" ht="12" customHeight="1">
      <c r="A35" s="106"/>
      <c r="B35" s="301" t="s">
        <v>275</v>
      </c>
      <c r="C35" s="390">
        <v>18</v>
      </c>
      <c r="D35" s="478">
        <v>3</v>
      </c>
      <c r="E35" s="394">
        <v>3</v>
      </c>
      <c r="F35" s="488">
        <v>0.7</v>
      </c>
      <c r="G35" s="489">
        <v>0.57999999999999996</v>
      </c>
      <c r="H35" s="488">
        <v>1.2</v>
      </c>
      <c r="I35" s="489">
        <v>1.2</v>
      </c>
      <c r="J35" s="390">
        <v>10</v>
      </c>
      <c r="K35" s="108"/>
    </row>
    <row r="36" spans="1:13" s="108" customFormat="1" ht="28.5" customHeight="1">
      <c r="A36" s="41" t="s">
        <v>221</v>
      </c>
      <c r="B36" s="224"/>
      <c r="E36" s="162"/>
      <c r="F36" s="163"/>
      <c r="G36" s="164"/>
      <c r="H36" s="165"/>
      <c r="I36" s="156"/>
      <c r="J36" s="157"/>
      <c r="K36" s="158"/>
      <c r="L36" s="159"/>
    </row>
    <row r="37" spans="1:13" s="153" customFormat="1" ht="12" customHeight="1">
      <c r="A37" s="106"/>
      <c r="B37" s="215" t="s">
        <v>214</v>
      </c>
      <c r="C37" s="242" t="s">
        <v>69</v>
      </c>
      <c r="D37" s="242" t="s">
        <v>108</v>
      </c>
    </row>
    <row r="38" spans="1:13" s="153" customFormat="1" ht="12" customHeight="1">
      <c r="A38" s="106"/>
      <c r="B38" s="215"/>
      <c r="C38" s="74" t="s">
        <v>210</v>
      </c>
      <c r="D38" s="74" t="s">
        <v>211</v>
      </c>
    </row>
    <row r="39" spans="1:13" s="153" customFormat="1" ht="12" customHeight="1">
      <c r="A39" s="106"/>
      <c r="B39" s="73" t="s">
        <v>109</v>
      </c>
      <c r="C39" s="243">
        <f>E20*I18*I19/C20/'General Assumptions'!C63</f>
        <v>0.17179180757885015</v>
      </c>
      <c r="D39" s="244">
        <f>E20*I18*I19/D20/'General Assumptions'!C62</f>
        <v>7.1824866310160416E-3</v>
      </c>
    </row>
    <row r="40" spans="1:13" s="153" customFormat="1" ht="12" customHeight="1">
      <c r="A40" s="106"/>
      <c r="B40" s="73" t="s">
        <v>131</v>
      </c>
      <c r="C40" s="243">
        <f>E21*I18*I19/C21/'General Assumptions'!C63</f>
        <v>9.8166747187914377E-2</v>
      </c>
      <c r="D40" s="244">
        <f>E21*I18*I19/D21/'General Assumptions'!C62</f>
        <v>4.1042780748663087E-3</v>
      </c>
    </row>
    <row r="41" spans="1:13" s="153" customFormat="1" ht="12" customHeight="1">
      <c r="A41" s="106"/>
      <c r="B41" s="192"/>
    </row>
    <row r="42" spans="1:13" s="199" customFormat="1" ht="13.5" customHeight="1">
      <c r="A42" s="198"/>
      <c r="B42" s="694"/>
      <c r="C42" s="703" t="s">
        <v>309</v>
      </c>
      <c r="D42" s="711"/>
      <c r="E42" s="711"/>
    </row>
    <row r="43" spans="1:13" s="197" customFormat="1" ht="11.25" customHeight="1">
      <c r="B43" s="712"/>
      <c r="C43" s="289" t="s">
        <v>87</v>
      </c>
      <c r="D43" s="289" t="s">
        <v>88</v>
      </c>
      <c r="E43" s="289" t="s">
        <v>89</v>
      </c>
    </row>
    <row r="44" spans="1:13" s="197" customFormat="1" ht="11.25" customHeight="1">
      <c r="B44" s="710" t="s">
        <v>79</v>
      </c>
      <c r="C44" s="695"/>
      <c r="D44" s="695"/>
      <c r="E44" s="695"/>
      <c r="F44" s="89"/>
      <c r="G44" s="89"/>
      <c r="H44" s="89"/>
      <c r="I44" s="89"/>
    </row>
    <row r="45" spans="1:13" s="118" customFormat="1" ht="11.25" customHeight="1">
      <c r="B45" s="301" t="s">
        <v>70</v>
      </c>
      <c r="C45" s="291" t="e">
        <f>F26*G6*F6</f>
        <v>#REF!</v>
      </c>
      <c r="D45" s="291" t="e">
        <f>G26*G6*F6</f>
        <v>#REF!</v>
      </c>
      <c r="E45" s="290" t="e">
        <f>C45-D45</f>
        <v>#REF!</v>
      </c>
    </row>
    <row r="46" spans="1:13" s="118" customFormat="1" ht="11.25" customHeight="1">
      <c r="B46" s="301" t="s">
        <v>274</v>
      </c>
      <c r="C46" s="291" t="e">
        <f>F27*G7*F7</f>
        <v>#REF!</v>
      </c>
      <c r="D46" s="291" t="e">
        <f>G27*G7*F7</f>
        <v>#REF!</v>
      </c>
      <c r="E46" s="290" t="e">
        <f>C46-D46</f>
        <v>#REF!</v>
      </c>
    </row>
    <row r="47" spans="1:13" s="118" customFormat="1" ht="11.25" customHeight="1">
      <c r="B47" s="301" t="s">
        <v>71</v>
      </c>
      <c r="C47" s="291" t="e">
        <f>F28*G8*F8</f>
        <v>#REF!</v>
      </c>
      <c r="D47" s="291" t="e">
        <f>G28*G8*F8</f>
        <v>#REF!</v>
      </c>
      <c r="E47" s="290" t="e">
        <f>C47-D47</f>
        <v>#REF!</v>
      </c>
    </row>
    <row r="48" spans="1:13" s="118" customFormat="1" ht="11.25" customHeight="1">
      <c r="B48" s="301" t="s">
        <v>72</v>
      </c>
      <c r="C48" s="291" t="e">
        <f>F29*G9*F9</f>
        <v>#REF!</v>
      </c>
      <c r="D48" s="291" t="e">
        <f>G29*G9*F9</f>
        <v>#REF!</v>
      </c>
      <c r="E48" s="290" t="e">
        <f>C48-D48</f>
        <v>#REF!</v>
      </c>
    </row>
    <row r="49" spans="1:13" s="199" customFormat="1" ht="11.25" customHeight="1">
      <c r="A49" s="198"/>
      <c r="B49" s="710" t="s">
        <v>80</v>
      </c>
      <c r="C49" s="695"/>
      <c r="D49" s="695"/>
      <c r="E49" s="695"/>
      <c r="F49" s="89"/>
      <c r="G49" s="89"/>
      <c r="H49" s="89"/>
      <c r="I49" s="89"/>
    </row>
    <row r="50" spans="1:13" s="190" customFormat="1" ht="11.25" customHeight="1">
      <c r="A50" s="200"/>
      <c r="B50" s="301" t="s">
        <v>70</v>
      </c>
      <c r="C50" s="291" t="e">
        <f>F31*G11*F11</f>
        <v>#REF!</v>
      </c>
      <c r="D50" s="291" t="e">
        <f>G31*G11*F11</f>
        <v>#REF!</v>
      </c>
      <c r="E50" s="290" t="e">
        <f>C50-D50</f>
        <v>#REF!</v>
      </c>
    </row>
    <row r="51" spans="1:13" s="190" customFormat="1" ht="11.25" customHeight="1">
      <c r="A51" s="200"/>
      <c r="B51" s="301" t="s">
        <v>274</v>
      </c>
      <c r="C51" s="291" t="e">
        <f>F32*G12*F12</f>
        <v>#REF!</v>
      </c>
      <c r="D51" s="291" t="e">
        <f>G32*G12*F12</f>
        <v>#REF!</v>
      </c>
      <c r="E51" s="290" t="e">
        <f>C51-D51</f>
        <v>#REF!</v>
      </c>
    </row>
    <row r="52" spans="1:13" s="190" customFormat="1" ht="11.25" customHeight="1">
      <c r="A52" s="200"/>
      <c r="B52" s="301" t="s">
        <v>71</v>
      </c>
      <c r="C52" s="291" t="e">
        <f>F33*G13*F13</f>
        <v>#REF!</v>
      </c>
      <c r="D52" s="291" t="e">
        <f>G33*G13*F13</f>
        <v>#REF!</v>
      </c>
      <c r="E52" s="290" t="e">
        <f>C52-D52</f>
        <v>#REF!</v>
      </c>
    </row>
    <row r="53" spans="1:13" s="190" customFormat="1" ht="11.25" customHeight="1">
      <c r="A53" s="200"/>
      <c r="B53" s="301" t="s">
        <v>72</v>
      </c>
      <c r="C53" s="291" t="e">
        <f>F34*G14*F14</f>
        <v>#REF!</v>
      </c>
      <c r="D53" s="291" t="e">
        <f>G34*G14*F14</f>
        <v>#REF!</v>
      </c>
      <c r="E53" s="290" t="e">
        <f>C53-D53</f>
        <v>#REF!</v>
      </c>
    </row>
    <row r="54" spans="1:13" s="190" customFormat="1" ht="11.25" customHeight="1">
      <c r="A54" s="200"/>
      <c r="B54" s="301" t="s">
        <v>275</v>
      </c>
      <c r="C54" s="291" t="e">
        <f>F35*G15*F15</f>
        <v>#REF!</v>
      </c>
      <c r="D54" s="291" t="e">
        <f>G35*G15*F15</f>
        <v>#REF!</v>
      </c>
      <c r="E54" s="290" t="e">
        <f>C54-D54</f>
        <v>#REF!</v>
      </c>
      <c r="J54" s="6"/>
      <c r="K54" s="299"/>
      <c r="L54" s="300"/>
      <c r="M54" s="6"/>
    </row>
    <row r="55" spans="1:13" s="190" customFormat="1" ht="11.25" customHeight="1">
      <c r="A55" s="200"/>
      <c r="B55" s="302"/>
      <c r="C55" s="6"/>
      <c r="D55" s="6"/>
      <c r="E55" s="6"/>
      <c r="F55" s="6"/>
      <c r="G55" s="6"/>
      <c r="H55" s="6"/>
      <c r="I55" s="6"/>
      <c r="J55" s="6"/>
      <c r="K55" s="299"/>
      <c r="L55" s="300"/>
      <c r="M55" s="6"/>
    </row>
    <row r="56" spans="1:13" s="190" customFormat="1" ht="11.25" customHeight="1">
      <c r="A56" s="200"/>
      <c r="B56" s="694"/>
      <c r="C56" s="703" t="s">
        <v>129</v>
      </c>
      <c r="D56" s="711"/>
      <c r="E56" s="711"/>
      <c r="F56" s="711"/>
      <c r="G56" s="703" t="s">
        <v>107</v>
      </c>
      <c r="H56" s="703"/>
      <c r="I56" s="703"/>
      <c r="J56" s="704"/>
      <c r="K56" s="703" t="s">
        <v>140</v>
      </c>
      <c r="L56" s="704"/>
    </row>
    <row r="57" spans="1:13" s="190" customFormat="1" ht="11.25" customHeight="1">
      <c r="A57" s="200"/>
      <c r="B57" s="694"/>
      <c r="C57" s="703" t="s">
        <v>87</v>
      </c>
      <c r="D57" s="703"/>
      <c r="E57" s="703" t="s">
        <v>88</v>
      </c>
      <c r="F57" s="712"/>
      <c r="G57" s="703" t="s">
        <v>87</v>
      </c>
      <c r="H57" s="703"/>
      <c r="I57" s="703" t="s">
        <v>88</v>
      </c>
      <c r="J57" s="712"/>
      <c r="K57" s="704"/>
      <c r="L57" s="704"/>
    </row>
    <row r="58" spans="1:13" s="190" customFormat="1" ht="11.25" customHeight="1">
      <c r="A58" s="200"/>
      <c r="B58" s="712"/>
      <c r="C58" s="481" t="s">
        <v>141</v>
      </c>
      <c r="D58" s="481" t="s">
        <v>142</v>
      </c>
      <c r="E58" s="481" t="s">
        <v>141</v>
      </c>
      <c r="F58" s="481" t="s">
        <v>142</v>
      </c>
      <c r="G58" s="481" t="s">
        <v>141</v>
      </c>
      <c r="H58" s="481" t="s">
        <v>142</v>
      </c>
      <c r="I58" s="481" t="s">
        <v>141</v>
      </c>
      <c r="J58" s="481" t="s">
        <v>142</v>
      </c>
      <c r="K58" s="481" t="s">
        <v>87</v>
      </c>
      <c r="L58" s="481" t="s">
        <v>88</v>
      </c>
    </row>
    <row r="59" spans="1:13" s="190" customFormat="1" ht="11.25" customHeight="1">
      <c r="A59" s="200"/>
      <c r="B59" s="710" t="s">
        <v>79</v>
      </c>
      <c r="C59" s="712"/>
      <c r="D59" s="712"/>
      <c r="E59" s="712"/>
      <c r="F59" s="712"/>
      <c r="G59" s="712"/>
      <c r="H59" s="712"/>
      <c r="I59" s="712"/>
      <c r="J59" s="712"/>
      <c r="K59" s="712"/>
      <c r="L59" s="712"/>
    </row>
    <row r="60" spans="1:13" s="190" customFormat="1" ht="11.25" customHeight="1">
      <c r="A60" s="200"/>
      <c r="B60" s="301" t="s">
        <v>70</v>
      </c>
      <c r="C60" s="483" t="e">
        <f>C45*(IF(INPUTS!#REF!="electric",C$39,0))</f>
        <v>#REF!</v>
      </c>
      <c r="D60" s="483" t="e">
        <f>C45*(IF(INPUTS!#REF!="natural gas",D$39,0))</f>
        <v>#REF!</v>
      </c>
      <c r="E60" s="483" t="e">
        <f>D45*(IF(INPUTS!#REF!="electric",C$39,0))</f>
        <v>#REF!</v>
      </c>
      <c r="F60" s="483" t="e">
        <f>D45*(IF(INPUTS!#REF!="natural gas",D$39,0))</f>
        <v>#REF!</v>
      </c>
      <c r="G60" s="731" t="s">
        <v>206</v>
      </c>
      <c r="H60" s="732"/>
      <c r="I60" s="732"/>
      <c r="J60" s="733"/>
      <c r="K60" s="483" t="e">
        <f>H26*(C26*F6-F6*G6*D26/60)</f>
        <v>#REF!</v>
      </c>
      <c r="L60" s="483" t="e">
        <f>I26*(C26*F6-F6*G6*E26/60)</f>
        <v>#REF!</v>
      </c>
    </row>
    <row r="61" spans="1:13" s="190" customFormat="1" ht="11.25" customHeight="1">
      <c r="A61" s="200"/>
      <c r="B61" s="301" t="s">
        <v>274</v>
      </c>
      <c r="C61" s="483" t="e">
        <f>C46*(IF(INPUTS!#REF!="electric",C$39,0))</f>
        <v>#REF!</v>
      </c>
      <c r="D61" s="483" t="e">
        <f>C46*(IF(INPUTS!#REF!="natural gas",D$39,0))</f>
        <v>#REF!</v>
      </c>
      <c r="E61" s="483" t="e">
        <f>D46*(IF(INPUTS!#REF!="electric",C$39,0))</f>
        <v>#REF!</v>
      </c>
      <c r="F61" s="483" t="e">
        <f>D46*(IF(INPUTS!#REF!="natural gas",D$39,0))</f>
        <v>#REF!</v>
      </c>
      <c r="G61" s="734"/>
      <c r="H61" s="735"/>
      <c r="I61" s="735"/>
      <c r="J61" s="736"/>
      <c r="K61" s="483" t="e">
        <f>H27*(C27*F7-F7*G7*D27/60)</f>
        <v>#REF!</v>
      </c>
      <c r="L61" s="483" t="e">
        <f>I27*(C27*F7-F7*G7*E27/60)</f>
        <v>#REF!</v>
      </c>
    </row>
    <row r="62" spans="1:13" s="190" customFormat="1" ht="11.25" customHeight="1">
      <c r="A62" s="200"/>
      <c r="B62" s="301" t="s">
        <v>71</v>
      </c>
      <c r="C62" s="483" t="e">
        <f>C47*(IF(INPUTS!#REF!="electric",C$39,0))</f>
        <v>#REF!</v>
      </c>
      <c r="D62" s="483" t="e">
        <f>C47*(IF(INPUTS!#REF!="natural gas",D$39,0))</f>
        <v>#REF!</v>
      </c>
      <c r="E62" s="483" t="e">
        <f>D47*(IF(INPUTS!#REF!="electric",C$39,0))</f>
        <v>#REF!</v>
      </c>
      <c r="F62" s="483" t="e">
        <f>D47*(IF(INPUTS!#REF!="natural gas",D$39,0))</f>
        <v>#REF!</v>
      </c>
      <c r="G62" s="734"/>
      <c r="H62" s="735"/>
      <c r="I62" s="735"/>
      <c r="J62" s="736"/>
      <c r="K62" s="483" t="e">
        <f>H28*(C28*F8-F8*G8*D28/60)</f>
        <v>#REF!</v>
      </c>
      <c r="L62" s="483" t="e">
        <f>I28*(C28*F8-F8*G8*E28/60)</f>
        <v>#REF!</v>
      </c>
    </row>
    <row r="63" spans="1:13" s="190" customFormat="1" ht="11.25" customHeight="1">
      <c r="A63" s="200"/>
      <c r="B63" s="301" t="s">
        <v>72</v>
      </c>
      <c r="C63" s="483" t="e">
        <f>C48*(IF(INPUTS!#REF!="electric",C$39,0))</f>
        <v>#REF!</v>
      </c>
      <c r="D63" s="483" t="e">
        <f>C48*(IF(INPUTS!#REF!="natural gas",D$39,0))</f>
        <v>#REF!</v>
      </c>
      <c r="E63" s="483" t="e">
        <f>D48*(IF(INPUTS!#REF!="electric",C$39,0))</f>
        <v>#REF!</v>
      </c>
      <c r="F63" s="483" t="e">
        <f>D48*(IF(INPUTS!#REF!="natural gas",D$39,0))</f>
        <v>#REF!</v>
      </c>
      <c r="G63" s="737"/>
      <c r="H63" s="738"/>
      <c r="I63" s="738"/>
      <c r="J63" s="739"/>
      <c r="K63" s="483" t="e">
        <f>H29*(C29*F9-F9*G9*D29/60)</f>
        <v>#REF!</v>
      </c>
      <c r="L63" s="483" t="e">
        <f>I29*(C29*F9-F9*G9*E29/60)</f>
        <v>#REF!</v>
      </c>
    </row>
    <row r="64" spans="1:13" s="190" customFormat="1" ht="11.25" customHeight="1">
      <c r="A64" s="200"/>
      <c r="B64" s="710" t="s">
        <v>80</v>
      </c>
      <c r="C64" s="712"/>
      <c r="D64" s="712"/>
      <c r="E64" s="712"/>
      <c r="F64" s="712"/>
      <c r="G64" s="712"/>
      <c r="H64" s="712"/>
      <c r="I64" s="712"/>
      <c r="J64" s="712"/>
      <c r="K64" s="712"/>
      <c r="L64" s="712"/>
    </row>
    <row r="65" spans="1:12" s="190" customFormat="1" ht="11.25" customHeight="1">
      <c r="A65" s="200"/>
      <c r="B65" s="301" t="s">
        <v>70</v>
      </c>
      <c r="C65" s="483" t="e">
        <f>C50*(IF(INPUTS!#REF!="electric",C$39,0))</f>
        <v>#REF!</v>
      </c>
      <c r="D65" s="483" t="e">
        <f>C50*(IF(INPUTS!#REF!="natural gas",D$39,0))</f>
        <v>#REF!</v>
      </c>
      <c r="E65" s="483" t="e">
        <f>D50*(IF(INPUTS!#REF!="electric",C$39,0))</f>
        <v>#REF!</v>
      </c>
      <c r="F65" s="483" t="e">
        <f>D50*(IF(INPUTS!#REF!="natural gas",D$39,0))</f>
        <v>#REF!</v>
      </c>
      <c r="G65" s="482" t="e">
        <f>C50*(IF(INPUTS!#REF!="electric",C$40,0))</f>
        <v>#REF!</v>
      </c>
      <c r="H65" s="482" t="e">
        <f>C50*(IF(INPUTS!#REF!="natural gas",D$40,0))</f>
        <v>#REF!</v>
      </c>
      <c r="I65" s="482" t="e">
        <f>D50*(IF(INPUTS!#REF!="electric",C$40,0))</f>
        <v>#REF!</v>
      </c>
      <c r="J65" s="482" t="e">
        <f>D50*(IF(INPUTS!#REF!="natural gas",D$40,0))</f>
        <v>#REF!</v>
      </c>
      <c r="K65" s="482" t="e">
        <f>H31*(C31*F11-F11*G11*D31/60)</f>
        <v>#REF!</v>
      </c>
      <c r="L65" s="482" t="e">
        <f>I31*(C31*F11-F11*G11*E31/60)</f>
        <v>#REF!</v>
      </c>
    </row>
    <row r="66" spans="1:12" s="190" customFormat="1" ht="11.25" customHeight="1">
      <c r="A66" s="200"/>
      <c r="B66" s="301" t="s">
        <v>274</v>
      </c>
      <c r="C66" s="483" t="e">
        <f>C51*(IF(INPUTS!#REF!="electric",C$39,0))</f>
        <v>#REF!</v>
      </c>
      <c r="D66" s="483" t="e">
        <f>C51*(IF(INPUTS!#REF!="natural gas",D$39,0))</f>
        <v>#REF!</v>
      </c>
      <c r="E66" s="483" t="e">
        <f>D51*(IF(INPUTS!#REF!="electric",C$39,0))</f>
        <v>#REF!</v>
      </c>
      <c r="F66" s="483" t="e">
        <f>D51*(IF(INPUTS!#REF!="natural gas",D$39,0))</f>
        <v>#REF!</v>
      </c>
      <c r="G66" s="482" t="e">
        <f>C51*(IF(INPUTS!#REF!="electric",C$40,0))</f>
        <v>#REF!</v>
      </c>
      <c r="H66" s="482" t="e">
        <f>C51*(IF(INPUTS!#REF!="natural gas",D$40,0))</f>
        <v>#REF!</v>
      </c>
      <c r="I66" s="482" t="e">
        <f>D51*(IF(INPUTS!#REF!="electric",C$40,0))</f>
        <v>#REF!</v>
      </c>
      <c r="J66" s="482" t="e">
        <f>D51*(IF(INPUTS!#REF!="natural gas",D$40,0))</f>
        <v>#REF!</v>
      </c>
      <c r="K66" s="482" t="e">
        <f>H32*(C32*F12-F12*G12*D32/60)</f>
        <v>#REF!</v>
      </c>
      <c r="L66" s="482" t="e">
        <f>I32*(C32*F12-F12*G12*E32/60)</f>
        <v>#REF!</v>
      </c>
    </row>
    <row r="67" spans="1:12" s="190" customFormat="1" ht="11.25" customHeight="1">
      <c r="A67" s="200"/>
      <c r="B67" s="301" t="s">
        <v>71</v>
      </c>
      <c r="C67" s="483" t="e">
        <f>C52*(IF(INPUTS!#REF!="electric",C$39,0))</f>
        <v>#REF!</v>
      </c>
      <c r="D67" s="483" t="e">
        <f>C52*(IF(INPUTS!#REF!="natural gas",D$39,0))</f>
        <v>#REF!</v>
      </c>
      <c r="E67" s="483" t="e">
        <f>D52*(IF(INPUTS!#REF!="electric",C$39,0))</f>
        <v>#REF!</v>
      </c>
      <c r="F67" s="483" t="e">
        <f>D52*(IF(INPUTS!#REF!="natural gas",D$39,0))</f>
        <v>#REF!</v>
      </c>
      <c r="G67" s="482" t="e">
        <f>C52*(IF(INPUTS!#REF!="electric",C$40,0))</f>
        <v>#REF!</v>
      </c>
      <c r="H67" s="482" t="e">
        <f>C52*(IF(INPUTS!#REF!="natural gas",D$40,0))</f>
        <v>#REF!</v>
      </c>
      <c r="I67" s="482" t="e">
        <f>D52*(IF(INPUTS!#REF!="electric",C$40,0))</f>
        <v>#REF!</v>
      </c>
      <c r="J67" s="482" t="e">
        <f>D52*(IF(INPUTS!#REF!="natural gas",D$40,0))</f>
        <v>#REF!</v>
      </c>
      <c r="K67" s="482" t="e">
        <f>H33*(C33*F13-F13*G13*D33/60)</f>
        <v>#REF!</v>
      </c>
      <c r="L67" s="482" t="e">
        <f>I33*(C33*F13-F13*G13*E33/60)</f>
        <v>#REF!</v>
      </c>
    </row>
    <row r="68" spans="1:12" s="190" customFormat="1" ht="11.25" customHeight="1">
      <c r="A68" s="200"/>
      <c r="B68" s="301" t="s">
        <v>72</v>
      </c>
      <c r="C68" s="483" t="e">
        <f>C53*(IF(INPUTS!#REF!="electric",C$39,0))</f>
        <v>#REF!</v>
      </c>
      <c r="D68" s="483" t="e">
        <f>C53*(IF(INPUTS!#REF!="natural gas",D$39,0))</f>
        <v>#REF!</v>
      </c>
      <c r="E68" s="483" t="e">
        <f>D53*(IF(INPUTS!#REF!="electric",C$39,0))</f>
        <v>#REF!</v>
      </c>
      <c r="F68" s="483" t="e">
        <f>D53*(IF(INPUTS!#REF!="natural gas",D$39,0))</f>
        <v>#REF!</v>
      </c>
      <c r="G68" s="482" t="e">
        <f>C53*(IF(INPUTS!#REF!="electric",C$40,0))</f>
        <v>#REF!</v>
      </c>
      <c r="H68" s="482" t="e">
        <f>C53*(IF(INPUTS!#REF!="natural gas",D$40,0))</f>
        <v>#REF!</v>
      </c>
      <c r="I68" s="482" t="e">
        <f>D53*(IF(INPUTS!#REF!="electric",C$40,0))</f>
        <v>#REF!</v>
      </c>
      <c r="J68" s="482" t="e">
        <f>D53*(IF(INPUTS!#REF!="natural gas",D$40,0))</f>
        <v>#REF!</v>
      </c>
      <c r="K68" s="482" t="e">
        <f>H34*(C34*F14-F14*G14*D34/60)</f>
        <v>#REF!</v>
      </c>
      <c r="L68" s="482" t="e">
        <f>I34*(C34*F14-F14*G14*E34/60)</f>
        <v>#REF!</v>
      </c>
    </row>
    <row r="69" spans="1:12" s="190" customFormat="1" ht="11.25" customHeight="1">
      <c r="A69" s="200"/>
      <c r="B69" s="301" t="s">
        <v>275</v>
      </c>
      <c r="C69" s="483" t="e">
        <f>C54*(IF(INPUTS!#REF!="electric",C$39,0))</f>
        <v>#REF!</v>
      </c>
      <c r="D69" s="483" t="e">
        <f>C54*(IF(INPUTS!#REF!="natural gas",D$39,0))</f>
        <v>#REF!</v>
      </c>
      <c r="E69" s="483" t="e">
        <f>D54*(IF(INPUTS!#REF!="electric",C$39,0))</f>
        <v>#REF!</v>
      </c>
      <c r="F69" s="483" t="e">
        <f>D54*(IF(INPUTS!#REF!="natural gas",D$39,0))</f>
        <v>#REF!</v>
      </c>
      <c r="G69" s="482" t="e">
        <f>C54*(IF(INPUTS!#REF!="electric",C$40,0))</f>
        <v>#REF!</v>
      </c>
      <c r="H69" s="482" t="e">
        <f>C54*(IF(INPUTS!#REF!="natural gas",D$40,0))</f>
        <v>#REF!</v>
      </c>
      <c r="I69" s="482" t="e">
        <f>D54*(IF(INPUTS!#REF!="electric",C$40,0))</f>
        <v>#REF!</v>
      </c>
      <c r="J69" s="482" t="e">
        <f>D54*(IF(INPUTS!#REF!="natural gas",D$40,0))</f>
        <v>#REF!</v>
      </c>
      <c r="K69" s="482" t="e">
        <f>H35*(C35*F15-F15*G15*D35/60)</f>
        <v>#REF!</v>
      </c>
      <c r="L69" s="482" t="e">
        <f>I35*(C35*F15-F15*G15*E35/60)</f>
        <v>#REF!</v>
      </c>
    </row>
    <row r="70" spans="1:12" s="196" customFormat="1" ht="28.5" customHeight="1">
      <c r="A70" s="86" t="s">
        <v>212</v>
      </c>
      <c r="B70" s="70"/>
      <c r="C70" s="245"/>
      <c r="D70" s="194"/>
      <c r="E70" s="193"/>
      <c r="F70" s="195"/>
      <c r="G70" s="195"/>
      <c r="H70" s="195"/>
      <c r="I70" s="195"/>
      <c r="J70" s="195"/>
      <c r="K70" s="195"/>
    </row>
    <row r="71" spans="1:12" s="203" customFormat="1" ht="12.75" customHeight="1">
      <c r="A71" s="200"/>
      <c r="B71" s="740"/>
      <c r="C71" s="728" t="s">
        <v>87</v>
      </c>
      <c r="D71" s="728"/>
      <c r="E71" s="728" t="s">
        <v>88</v>
      </c>
      <c r="F71" s="729"/>
      <c r="G71" s="728" t="s">
        <v>89</v>
      </c>
      <c r="H71" s="729"/>
      <c r="I71" s="201"/>
      <c r="J71" s="202"/>
      <c r="K71" s="201"/>
    </row>
    <row r="72" spans="1:12" s="205" customFormat="1" ht="11.25" customHeight="1">
      <c r="B72" s="740"/>
      <c r="C72" s="246" t="s">
        <v>141</v>
      </c>
      <c r="D72" s="246" t="s">
        <v>142</v>
      </c>
      <c r="E72" s="246" t="s">
        <v>141</v>
      </c>
      <c r="F72" s="246" t="s">
        <v>142</v>
      </c>
      <c r="G72" s="246" t="s">
        <v>141</v>
      </c>
      <c r="H72" s="246" t="s">
        <v>142</v>
      </c>
      <c r="I72" s="201"/>
      <c r="J72" s="201"/>
      <c r="K72" s="201"/>
    </row>
    <row r="73" spans="1:12" s="205" customFormat="1" ht="11.25" customHeight="1">
      <c r="B73" s="730" t="s">
        <v>79</v>
      </c>
      <c r="C73" s="708"/>
      <c r="D73" s="708"/>
      <c r="E73" s="708"/>
      <c r="F73" s="708"/>
      <c r="G73" s="708"/>
      <c r="H73" s="709"/>
      <c r="I73" s="206"/>
      <c r="J73" s="207"/>
      <c r="K73" s="204"/>
    </row>
    <row r="74" spans="1:12" s="189" customFormat="1" ht="11.25" customHeight="1">
      <c r="B74" s="301" t="s">
        <v>70</v>
      </c>
      <c r="C74" s="77" t="e">
        <f>C60+K60</f>
        <v>#REF!</v>
      </c>
      <c r="D74" s="77" t="e">
        <f>D60</f>
        <v>#REF!</v>
      </c>
      <c r="E74" s="77" t="e">
        <f>E60+L60</f>
        <v>#REF!</v>
      </c>
      <c r="F74" s="77" t="e">
        <f>F60</f>
        <v>#REF!</v>
      </c>
      <c r="G74" s="77" t="e">
        <f t="shared" ref="G74:H77" si="0">C74-E74</f>
        <v>#REF!</v>
      </c>
      <c r="H74" s="77" t="e">
        <f t="shared" si="0"/>
        <v>#REF!</v>
      </c>
      <c r="I74" s="208"/>
      <c r="J74" s="120"/>
      <c r="K74" s="209"/>
    </row>
    <row r="75" spans="1:12" s="189" customFormat="1" ht="11.25" customHeight="1">
      <c r="B75" s="301" t="s">
        <v>274</v>
      </c>
      <c r="C75" s="290" t="e">
        <f>C61+K61</f>
        <v>#REF!</v>
      </c>
      <c r="D75" s="290" t="e">
        <f>D61</f>
        <v>#REF!</v>
      </c>
      <c r="E75" s="290" t="e">
        <f>E61+L61</f>
        <v>#REF!</v>
      </c>
      <c r="F75" s="290" t="e">
        <f>F61</f>
        <v>#REF!</v>
      </c>
      <c r="G75" s="290" t="e">
        <f t="shared" si="0"/>
        <v>#REF!</v>
      </c>
      <c r="H75" s="290" t="e">
        <f t="shared" si="0"/>
        <v>#REF!</v>
      </c>
      <c r="I75" s="120"/>
      <c r="J75" s="120"/>
      <c r="K75" s="209"/>
    </row>
    <row r="76" spans="1:12" s="189" customFormat="1" ht="11.25" customHeight="1">
      <c r="B76" s="301" t="s">
        <v>71</v>
      </c>
      <c r="C76" s="290" t="e">
        <f>C62+K62</f>
        <v>#REF!</v>
      </c>
      <c r="D76" s="290" t="e">
        <f>D62</f>
        <v>#REF!</v>
      </c>
      <c r="E76" s="290" t="e">
        <f>E62+L62</f>
        <v>#REF!</v>
      </c>
      <c r="F76" s="290" t="e">
        <f>F62</f>
        <v>#REF!</v>
      </c>
      <c r="G76" s="290" t="e">
        <f t="shared" si="0"/>
        <v>#REF!</v>
      </c>
      <c r="H76" s="290" t="e">
        <f t="shared" si="0"/>
        <v>#REF!</v>
      </c>
      <c r="I76" s="120"/>
      <c r="J76" s="120"/>
      <c r="K76" s="209"/>
    </row>
    <row r="77" spans="1:12" s="189" customFormat="1" ht="11.25" customHeight="1">
      <c r="B77" s="301" t="s">
        <v>72</v>
      </c>
      <c r="C77" s="290" t="e">
        <f>C63+K63</f>
        <v>#REF!</v>
      </c>
      <c r="D77" s="290" t="e">
        <f>D63</f>
        <v>#REF!</v>
      </c>
      <c r="E77" s="290" t="e">
        <f>E63+L63</f>
        <v>#REF!</v>
      </c>
      <c r="F77" s="290" t="e">
        <f>F63</f>
        <v>#REF!</v>
      </c>
      <c r="G77" s="290" t="e">
        <f t="shared" si="0"/>
        <v>#REF!</v>
      </c>
      <c r="H77" s="290" t="e">
        <f t="shared" si="0"/>
        <v>#REF!</v>
      </c>
      <c r="I77" s="120"/>
      <c r="J77" s="120"/>
      <c r="K77" s="209"/>
    </row>
    <row r="78" spans="1:12" s="203" customFormat="1" ht="11.25" customHeight="1">
      <c r="A78" s="200"/>
      <c r="B78" s="730" t="s">
        <v>80</v>
      </c>
      <c r="C78" s="708"/>
      <c r="D78" s="708"/>
      <c r="E78" s="708"/>
      <c r="F78" s="708"/>
      <c r="G78" s="708"/>
      <c r="H78" s="709"/>
      <c r="I78" s="210"/>
      <c r="J78" s="204"/>
      <c r="K78" s="204"/>
    </row>
    <row r="79" spans="1:12" s="190" customFormat="1" ht="11.25" customHeight="1">
      <c r="A79" s="200"/>
      <c r="B79" s="301" t="s">
        <v>70</v>
      </c>
      <c r="C79" s="77" t="e">
        <f>C65+G65+K65</f>
        <v>#REF!</v>
      </c>
      <c r="D79" s="77" t="e">
        <f>D65+H65</f>
        <v>#REF!</v>
      </c>
      <c r="E79" s="77" t="e">
        <f>E65+I65+L65</f>
        <v>#REF!</v>
      </c>
      <c r="F79" s="77" t="e">
        <f>F65+J65</f>
        <v>#REF!</v>
      </c>
      <c r="G79" s="77" t="e">
        <f t="shared" ref="G79:H83" si="1">C79-E79</f>
        <v>#REF!</v>
      </c>
      <c r="H79" s="77" t="e">
        <f t="shared" si="1"/>
        <v>#REF!</v>
      </c>
      <c r="I79" s="211"/>
      <c r="K79" s="120"/>
    </row>
    <row r="80" spans="1:12" s="190" customFormat="1" ht="11.25" customHeight="1">
      <c r="A80" s="200"/>
      <c r="B80" s="301" t="s">
        <v>274</v>
      </c>
      <c r="C80" s="290" t="e">
        <f>C66+G66+K66</f>
        <v>#REF!</v>
      </c>
      <c r="D80" s="290" t="e">
        <f>D66+H66</f>
        <v>#REF!</v>
      </c>
      <c r="E80" s="290" t="e">
        <f>E66+I66+L66</f>
        <v>#REF!</v>
      </c>
      <c r="F80" s="290" t="e">
        <f>F66+J66</f>
        <v>#REF!</v>
      </c>
      <c r="G80" s="290" t="e">
        <f t="shared" si="1"/>
        <v>#REF!</v>
      </c>
      <c r="H80" s="290" t="e">
        <f t="shared" si="1"/>
        <v>#REF!</v>
      </c>
      <c r="I80" s="211"/>
      <c r="K80" s="120"/>
    </row>
    <row r="81" spans="1:13" s="190" customFormat="1" ht="11.25" customHeight="1">
      <c r="A81" s="200"/>
      <c r="B81" s="301" t="s">
        <v>71</v>
      </c>
      <c r="C81" s="290" t="e">
        <f>C67+G67+K67</f>
        <v>#REF!</v>
      </c>
      <c r="D81" s="290" t="e">
        <f>D67+H67</f>
        <v>#REF!</v>
      </c>
      <c r="E81" s="290" t="e">
        <f>E67+I67+L67</f>
        <v>#REF!</v>
      </c>
      <c r="F81" s="290" t="e">
        <f>F67+J67</f>
        <v>#REF!</v>
      </c>
      <c r="G81" s="290" t="e">
        <f t="shared" si="1"/>
        <v>#REF!</v>
      </c>
      <c r="H81" s="290" t="e">
        <f t="shared" si="1"/>
        <v>#REF!</v>
      </c>
      <c r="I81" s="211"/>
      <c r="K81" s="120"/>
    </row>
    <row r="82" spans="1:13" s="190" customFormat="1" ht="11.25" customHeight="1">
      <c r="A82" s="200"/>
      <c r="B82" s="301" t="s">
        <v>72</v>
      </c>
      <c r="C82" s="290" t="e">
        <f>C68+G68+K68</f>
        <v>#REF!</v>
      </c>
      <c r="D82" s="290" t="e">
        <f>D68+H68</f>
        <v>#REF!</v>
      </c>
      <c r="E82" s="290" t="e">
        <f>E68+I68+L68</f>
        <v>#REF!</v>
      </c>
      <c r="F82" s="290" t="e">
        <f>F68+J68</f>
        <v>#REF!</v>
      </c>
      <c r="G82" s="290" t="e">
        <f t="shared" si="1"/>
        <v>#REF!</v>
      </c>
      <c r="H82" s="290" t="e">
        <f t="shared" si="1"/>
        <v>#REF!</v>
      </c>
      <c r="I82" s="211"/>
      <c r="K82" s="120"/>
    </row>
    <row r="83" spans="1:13" s="190" customFormat="1" ht="11.25" customHeight="1">
      <c r="A83" s="200"/>
      <c r="B83" s="301" t="s">
        <v>275</v>
      </c>
      <c r="C83" s="290" t="e">
        <f>C69+G69+K69</f>
        <v>#REF!</v>
      </c>
      <c r="D83" s="290" t="e">
        <f>D69+H69</f>
        <v>#REF!</v>
      </c>
      <c r="E83" s="290" t="e">
        <f>E69+I69+L69</f>
        <v>#REF!</v>
      </c>
      <c r="F83" s="290" t="e">
        <f>F69+J69</f>
        <v>#REF!</v>
      </c>
      <c r="G83" s="290" t="e">
        <f t="shared" si="1"/>
        <v>#REF!</v>
      </c>
      <c r="H83" s="290" t="e">
        <f t="shared" si="1"/>
        <v>#REF!</v>
      </c>
      <c r="I83" s="211"/>
      <c r="K83" s="120"/>
    </row>
    <row r="84" spans="1:13" s="199" customFormat="1" ht="21" customHeight="1">
      <c r="A84" s="212"/>
      <c r="B84" s="213"/>
      <c r="C84" s="214"/>
      <c r="D84" s="214"/>
      <c r="E84" s="212"/>
      <c r="F84" s="212"/>
      <c r="G84" s="212"/>
      <c r="H84" s="212"/>
      <c r="I84" s="212"/>
      <c r="J84" s="212"/>
      <c r="K84" s="212"/>
      <c r="L84" s="212"/>
      <c r="M84" s="197"/>
    </row>
    <row r="85" spans="1:13" s="108" customFormat="1" ht="21" customHeight="1">
      <c r="A85" s="36" t="s">
        <v>86</v>
      </c>
      <c r="B85" s="123"/>
      <c r="C85" s="107"/>
      <c r="D85" s="107"/>
      <c r="K85" s="112"/>
      <c r="L85" s="112"/>
      <c r="M85" s="112"/>
    </row>
    <row r="86" spans="1:13" s="170" customFormat="1" ht="12.75" customHeight="1">
      <c r="B86" s="141" t="s">
        <v>125</v>
      </c>
      <c r="C86" s="727" t="s">
        <v>126</v>
      </c>
      <c r="D86" s="667"/>
      <c r="F86" s="229"/>
      <c r="G86" s="171"/>
      <c r="J86" s="172"/>
      <c r="K86" s="172"/>
      <c r="L86" s="172"/>
      <c r="M86" s="172"/>
    </row>
    <row r="87" spans="1:13" s="170" customFormat="1" ht="12" customHeight="1">
      <c r="A87" s="172"/>
      <c r="B87" s="287"/>
      <c r="C87" s="230" t="s">
        <v>296</v>
      </c>
      <c r="D87" s="38"/>
      <c r="F87" s="38"/>
      <c r="G87" s="172"/>
      <c r="J87" s="172"/>
      <c r="K87" s="172"/>
      <c r="L87" s="172"/>
      <c r="M87" s="172"/>
    </row>
    <row r="88" spans="1:13" s="180" customFormat="1" ht="18.75" customHeight="1">
      <c r="B88" s="141" t="s">
        <v>273</v>
      </c>
      <c r="C88" s="230" t="s">
        <v>286</v>
      </c>
      <c r="D88" s="40"/>
      <c r="F88" s="40"/>
      <c r="G88" s="179"/>
    </row>
    <row r="89" spans="1:13" s="170" customFormat="1" ht="18.75" customHeight="1">
      <c r="A89" s="172"/>
      <c r="B89" s="141" t="s">
        <v>272</v>
      </c>
      <c r="C89" s="230" t="s">
        <v>287</v>
      </c>
      <c r="D89" s="229"/>
      <c r="F89" s="229"/>
      <c r="G89" s="171"/>
      <c r="J89" s="172"/>
      <c r="K89" s="172"/>
      <c r="L89" s="172"/>
      <c r="M89" s="172"/>
    </row>
    <row r="90" spans="1:13" s="170" customFormat="1" ht="18.75" customHeight="1">
      <c r="A90" s="172"/>
      <c r="B90" s="141" t="s">
        <v>231</v>
      </c>
      <c r="C90" s="230" t="s">
        <v>297</v>
      </c>
      <c r="D90" s="229"/>
      <c r="F90" s="229"/>
      <c r="G90" s="171"/>
      <c r="J90" s="172"/>
      <c r="K90" s="172"/>
      <c r="L90" s="172"/>
      <c r="M90" s="172"/>
    </row>
    <row r="91" spans="1:13" s="170" customFormat="1" ht="18.75" customHeight="1">
      <c r="A91" s="172"/>
      <c r="B91" s="141" t="s">
        <v>133</v>
      </c>
      <c r="C91" s="487" t="s">
        <v>299</v>
      </c>
      <c r="D91" s="480"/>
      <c r="E91" s="480"/>
      <c r="F91" s="480"/>
      <c r="G91" s="480"/>
      <c r="H91" s="480"/>
      <c r="I91" s="480"/>
      <c r="J91" s="466"/>
      <c r="K91" s="466"/>
      <c r="L91" s="172"/>
      <c r="M91" s="172"/>
    </row>
    <row r="92" spans="1:13" s="170" customFormat="1" ht="18.75" customHeight="1">
      <c r="A92" s="172"/>
      <c r="B92" s="141" t="s">
        <v>132</v>
      </c>
      <c r="C92" s="230" t="s">
        <v>134</v>
      </c>
      <c r="D92" s="229"/>
      <c r="F92" s="229"/>
      <c r="G92" s="171"/>
      <c r="J92" s="172"/>
      <c r="K92" s="172"/>
      <c r="L92" s="172"/>
      <c r="M92" s="172"/>
    </row>
    <row r="94" spans="1:13">
      <c r="C94" s="230"/>
    </row>
    <row r="97" spans="2:11" ht="12.75">
      <c r="B97" s="253" t="s">
        <v>260</v>
      </c>
      <c r="C97" s="257" t="e">
        <f>INPUTS!#REF!</f>
        <v>#REF!</v>
      </c>
      <c r="D97" s="257" t="e">
        <f>INPUTS!#REF!</f>
        <v>#REF!</v>
      </c>
      <c r="E97" s="257" t="e">
        <f>INPUTS!#REF!</f>
        <v>#REF!</v>
      </c>
      <c r="F97" s="257" t="e">
        <f>INPUTS!#REF!</f>
        <v>#REF!</v>
      </c>
      <c r="G97" s="257" t="e">
        <f>INPUTS!#REF!</f>
        <v>#REF!</v>
      </c>
      <c r="H97" s="257" t="e">
        <f>INPUTS!#REF!</f>
        <v>#REF!</v>
      </c>
      <c r="I97" s="257" t="e">
        <f>INPUTS!#REF!</f>
        <v>#REF!</v>
      </c>
      <c r="J97" s="257" t="e">
        <f>INPUTS!#REF!</f>
        <v>#REF!</v>
      </c>
      <c r="K97" s="257" t="e">
        <f>INPUTS!#REF!</f>
        <v>#REF!</v>
      </c>
    </row>
    <row r="98" spans="2:11" ht="12.75">
      <c r="C98" s="725" t="e">
        <f>SUM(C97:F97)</f>
        <v>#REF!</v>
      </c>
      <c r="D98" s="726"/>
      <c r="E98" s="726"/>
      <c r="F98" s="726"/>
    </row>
  </sheetData>
  <sheetProtection sheet="1" objects="1" scenarios="1"/>
  <mergeCells count="42">
    <mergeCell ref="I57:J57"/>
    <mergeCell ref="F23:G23"/>
    <mergeCell ref="D23:E23"/>
    <mergeCell ref="C23:C24"/>
    <mergeCell ref="J23:J24"/>
    <mergeCell ref="C98:F98"/>
    <mergeCell ref="C86:D86"/>
    <mergeCell ref="G71:H71"/>
    <mergeCell ref="E71:F71"/>
    <mergeCell ref="E57:F57"/>
    <mergeCell ref="C71:D71"/>
    <mergeCell ref="B78:H78"/>
    <mergeCell ref="B73:H73"/>
    <mergeCell ref="B56:B58"/>
    <mergeCell ref="G60:J63"/>
    <mergeCell ref="B71:B72"/>
    <mergeCell ref="B59:L59"/>
    <mergeCell ref="C57:D57"/>
    <mergeCell ref="B64:L64"/>
    <mergeCell ref="K56:L57"/>
    <mergeCell ref="G57:H57"/>
    <mergeCell ref="B3:B4"/>
    <mergeCell ref="B10:I10"/>
    <mergeCell ref="F3:J3"/>
    <mergeCell ref="B5:J5"/>
    <mergeCell ref="J6:J9"/>
    <mergeCell ref="C3:E3"/>
    <mergeCell ref="G18:H18"/>
    <mergeCell ref="G19:H19"/>
    <mergeCell ref="E17:E19"/>
    <mergeCell ref="C17:D18"/>
    <mergeCell ref="G56:J56"/>
    <mergeCell ref="H23:I23"/>
    <mergeCell ref="B25:J25"/>
    <mergeCell ref="B30:J30"/>
    <mergeCell ref="B44:E44"/>
    <mergeCell ref="B49:E49"/>
    <mergeCell ref="C56:F56"/>
    <mergeCell ref="C42:E42"/>
    <mergeCell ref="B42:B43"/>
    <mergeCell ref="B17:B19"/>
    <mergeCell ref="B23:B24"/>
  </mergeCells>
  <phoneticPr fontId="0" type="noConversion"/>
  <conditionalFormatting sqref="B6:I6 B26:J26 B45:E45 B60:F60 K60:L60 B74:H74">
    <cfRule type="expression" dxfId="86" priority="2" stopIfTrue="1">
      <formula>$C$97=0</formula>
    </cfRule>
  </conditionalFormatting>
  <conditionalFormatting sqref="G60 J6">
    <cfRule type="expression" dxfId="85" priority="373" stopIfTrue="1">
      <formula>$C$98=0</formula>
    </cfRule>
  </conditionalFormatting>
  <conditionalFormatting sqref="B7:I7 B27:J27 B46:E46 B61:F61 K61:L61 B75:H75">
    <cfRule type="expression" dxfId="84" priority="3" stopIfTrue="1">
      <formula>$D$97=0</formula>
    </cfRule>
  </conditionalFormatting>
  <conditionalFormatting sqref="B8:I8 B28:J28 B47:E47 B62:F62 K62:L62 B76:H76">
    <cfRule type="expression" dxfId="83" priority="4" stopIfTrue="1">
      <formula>$E$97=0</formula>
    </cfRule>
  </conditionalFormatting>
  <conditionalFormatting sqref="B9:I9 B29:J29 B48:E48 B63:F63 K63:L63 B77:H77">
    <cfRule type="expression" dxfId="82" priority="5" stopIfTrue="1">
      <formula>$F$97=0</formula>
    </cfRule>
  </conditionalFormatting>
  <conditionalFormatting sqref="B11:J11 B31:J31 B50:E50 B65:L65 B79:H79">
    <cfRule type="expression" dxfId="81" priority="6" stopIfTrue="1">
      <formula>$G$97=0</formula>
    </cfRule>
  </conditionalFormatting>
  <conditionalFormatting sqref="B12:J12 B32:J32 B51:E51 B66:L66 B80:H80">
    <cfRule type="expression" dxfId="80" priority="7" stopIfTrue="1">
      <formula>$H$97=0</formula>
    </cfRule>
  </conditionalFormatting>
  <conditionalFormatting sqref="B13:J13 B33:J33 B52:E52 B67:L67 B81:H81">
    <cfRule type="expression" dxfId="79" priority="8" stopIfTrue="1">
      <formula>$I$97=0</formula>
    </cfRule>
  </conditionalFormatting>
  <conditionalFormatting sqref="B14:J14 B34:J34 B53:E53 B68:L68 B82:H82">
    <cfRule type="expression" dxfId="78" priority="9" stopIfTrue="1">
      <formula>$J$97=0</formula>
    </cfRule>
  </conditionalFormatting>
  <conditionalFormatting sqref="B15:J15 B35:J35 B54:E54 B69:L69 B83:H83">
    <cfRule type="expression" dxfId="77" priority="10" stopIfTrue="1">
      <formula>$K$97=0</formula>
    </cfRule>
  </conditionalFormatting>
  <conditionalFormatting sqref="J18">
    <cfRule type="expression" dxfId="76" priority="1">
      <formula>$D$29=0</formula>
    </cfRule>
  </conditionalFormatting>
  <hyperlinks>
    <hyperlink ref="C86:D86" r:id="rId1" display="- ENERGY STAR specification"/>
  </hyperlinks>
  <printOptions horizontalCentered="1"/>
  <pageMargins left="0.5" right="0.5" top="0.5" bottom="0.5" header="0.5" footer="0.25"/>
  <pageSetup scale="65" fitToHeight="2"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0" tint="-0.34998626667073579"/>
    <pageSetUpPr fitToPage="1"/>
  </sheetPr>
  <dimension ref="A1:T41"/>
  <sheetViews>
    <sheetView showGridLines="0" zoomScaleNormal="70" zoomScaleSheetLayoutView="85" workbookViewId="0">
      <selection activeCell="B3" sqref="B3:B4"/>
    </sheetView>
  </sheetViews>
  <sheetFormatPr defaultColWidth="15" defaultRowHeight="12"/>
  <cols>
    <col min="1" max="1" width="3" style="379" customWidth="1"/>
    <col min="2" max="2" width="33.7109375" style="389" customWidth="1"/>
    <col min="3" max="3" width="15" style="388" customWidth="1"/>
    <col min="4" max="4" width="15" style="360" customWidth="1"/>
    <col min="5" max="15" width="15" style="359" customWidth="1"/>
    <col min="16" max="16384" width="15" style="360"/>
  </cols>
  <sheetData>
    <row r="1" spans="1:15" s="223" customFormat="1" ht="30" customHeight="1">
      <c r="A1" s="122" t="s">
        <v>170</v>
      </c>
      <c r="B1" s="221"/>
      <c r="C1" s="222"/>
      <c r="D1" s="222"/>
      <c r="H1" s="340"/>
    </row>
    <row r="2" spans="1:15" s="54" customFormat="1" ht="16.5" customHeight="1">
      <c r="A2" s="41" t="s">
        <v>264</v>
      </c>
      <c r="B2" s="224"/>
      <c r="C2" s="335"/>
      <c r="D2" s="350"/>
      <c r="E2" s="351"/>
      <c r="F2" s="352"/>
      <c r="G2" s="335"/>
      <c r="H2" s="335"/>
      <c r="I2" s="350"/>
      <c r="J2" s="351"/>
      <c r="K2" s="352"/>
      <c r="L2" s="353"/>
    </row>
    <row r="3" spans="1:15" s="54" customFormat="1" ht="12.75" customHeight="1">
      <c r="A3" s="41"/>
      <c r="B3" s="743"/>
      <c r="C3" s="710" t="s">
        <v>223</v>
      </c>
      <c r="D3" s="712"/>
      <c r="E3" s="710" t="s">
        <v>222</v>
      </c>
      <c r="F3" s="712"/>
      <c r="G3" s="743"/>
      <c r="H3" s="335"/>
      <c r="I3" s="350"/>
      <c r="J3" s="351"/>
      <c r="K3" s="352"/>
      <c r="L3" s="353"/>
    </row>
    <row r="4" spans="1:15" s="341" customFormat="1">
      <c r="A4" s="233"/>
      <c r="B4" s="744"/>
      <c r="C4" s="330" t="s">
        <v>192</v>
      </c>
      <c r="D4" s="330" t="s">
        <v>193</v>
      </c>
      <c r="E4" s="330" t="s">
        <v>192</v>
      </c>
      <c r="F4" s="330" t="s">
        <v>193</v>
      </c>
      <c r="G4" s="744"/>
      <c r="H4" s="395"/>
      <c r="I4" s="395"/>
      <c r="J4" s="395"/>
      <c r="K4" s="395"/>
      <c r="L4" s="396"/>
      <c r="M4" s="342"/>
      <c r="N4" s="342"/>
      <c r="O4" s="342"/>
    </row>
    <row r="5" spans="1:15" s="223" customFormat="1" ht="12" customHeight="1">
      <c r="A5" s="122"/>
      <c r="B5" s="325" t="s">
        <v>191</v>
      </c>
      <c r="C5" s="216">
        <v>29</v>
      </c>
      <c r="D5" s="216">
        <v>29</v>
      </c>
      <c r="E5" s="216" t="e">
        <f>INPUTS!#REF!</f>
        <v>#REF!</v>
      </c>
      <c r="F5" s="216" t="e">
        <f>INPUTS!#REF!</f>
        <v>#REF!</v>
      </c>
      <c r="G5" s="75" t="s">
        <v>190</v>
      </c>
    </row>
    <row r="6" spans="1:15" s="223" customFormat="1" ht="12" customHeight="1">
      <c r="A6" s="122"/>
      <c r="B6" s="217" t="s">
        <v>197</v>
      </c>
      <c r="C6" s="750"/>
      <c r="D6" s="706"/>
      <c r="E6" s="404" t="e">
        <f>IF(E5&gt;=50,4,IF(E5&gt;=30,3,IF(E5&gt;=15,2,1)))</f>
        <v>#REF!</v>
      </c>
      <c r="F6" s="404" t="e">
        <f>IF(F5&gt;=50,4,IF(F5&gt;=30,3,IF(F5&gt;=15,2,1)))</f>
        <v>#REF!</v>
      </c>
      <c r="G6" s="745" t="s">
        <v>196</v>
      </c>
      <c r="H6" s="397"/>
      <c r="I6" s="397"/>
    </row>
    <row r="7" spans="1:15" s="223" customFormat="1" ht="12" customHeight="1">
      <c r="A7" s="122"/>
      <c r="B7" s="73" t="s">
        <v>93</v>
      </c>
      <c r="C7" s="286" t="e">
        <f>0.25*E5+1.25</f>
        <v>#REF!</v>
      </c>
      <c r="D7" s="286" t="e">
        <f>0.607*F5+0.893</f>
        <v>#REF!</v>
      </c>
      <c r="E7" s="749"/>
      <c r="F7" s="749"/>
      <c r="G7" s="746"/>
      <c r="H7" s="397"/>
      <c r="I7" s="397"/>
    </row>
    <row r="8" spans="1:15" s="223" customFormat="1" ht="12" customHeight="1">
      <c r="A8" s="122"/>
      <c r="B8" s="73" t="s">
        <v>94</v>
      </c>
      <c r="C8" s="286" t="e">
        <f>0.4*E5-1</f>
        <v>#REF!</v>
      </c>
      <c r="D8" s="286" t="e">
        <f>0.733*F5-1</f>
        <v>#REF!</v>
      </c>
      <c r="E8" s="723"/>
      <c r="F8" s="723"/>
      <c r="G8" s="746"/>
      <c r="H8" s="397"/>
      <c r="I8" s="397"/>
    </row>
    <row r="9" spans="1:15" s="223" customFormat="1" ht="12" customHeight="1">
      <c r="A9" s="122"/>
      <c r="B9" s="73" t="s">
        <v>95</v>
      </c>
      <c r="C9" s="286" t="e">
        <f>0.163*E5+6.125</f>
        <v>#REF!</v>
      </c>
      <c r="D9" s="286" t="e">
        <f>0.25*F5+13.5</f>
        <v>#REF!</v>
      </c>
      <c r="E9" s="723"/>
      <c r="F9" s="723"/>
      <c r="G9" s="746"/>
      <c r="H9" s="397"/>
      <c r="I9" s="397"/>
    </row>
    <row r="10" spans="1:15" s="223" customFormat="1" ht="12" customHeight="1">
      <c r="A10" s="122"/>
      <c r="B10" s="73" t="s">
        <v>96</v>
      </c>
      <c r="C10" s="286" t="e">
        <f>0.158*E5+6.333</f>
        <v>#REF!</v>
      </c>
      <c r="D10" s="286" t="e">
        <f>0.45*F5+3.5</f>
        <v>#REF!</v>
      </c>
      <c r="E10" s="724"/>
      <c r="F10" s="724"/>
      <c r="G10" s="746"/>
      <c r="H10" s="397"/>
      <c r="I10" s="397"/>
    </row>
    <row r="11" spans="1:15" s="223" customFormat="1" ht="12" customHeight="1">
      <c r="A11" s="122"/>
      <c r="B11" s="73" t="s">
        <v>199</v>
      </c>
      <c r="C11" s="216" t="e">
        <f>IF(E5&lt;15,C7,IF(E5&lt;30,C8,IF(E5&lt;50,C9,C10)))</f>
        <v>#REF!</v>
      </c>
      <c r="D11" s="216" t="e">
        <f>IF(F5&lt;15,D7,IF(F5&lt;30,D8,IF(F5&lt;50,D9,D10)))</f>
        <v>#REF!</v>
      </c>
      <c r="E11" s="216" t="e">
        <f>INPUTS!#REF!</f>
        <v>#REF!</v>
      </c>
      <c r="F11" s="216" t="e">
        <f>INPUTS!#REF!</f>
        <v>#REF!</v>
      </c>
      <c r="G11" s="744"/>
      <c r="H11" s="397"/>
      <c r="I11" s="397"/>
    </row>
    <row r="12" spans="1:15" s="223" customFormat="1" ht="12" customHeight="1">
      <c r="A12" s="122"/>
      <c r="B12" s="217" t="s">
        <v>174</v>
      </c>
      <c r="C12" s="750"/>
      <c r="D12" s="706"/>
      <c r="E12" s="748"/>
      <c r="F12" s="748"/>
      <c r="G12" s="747"/>
      <c r="H12" s="398"/>
      <c r="I12" s="345"/>
    </row>
    <row r="13" spans="1:15" s="223" customFormat="1" ht="12" customHeight="1">
      <c r="A13" s="122"/>
      <c r="B13" s="73" t="s">
        <v>93</v>
      </c>
      <c r="C13" s="307">
        <v>30</v>
      </c>
      <c r="D13" s="307">
        <v>30</v>
      </c>
      <c r="E13" s="746"/>
      <c r="F13" s="746"/>
      <c r="G13" s="746"/>
      <c r="H13" s="398"/>
      <c r="I13" s="345"/>
    </row>
    <row r="14" spans="1:15" s="223" customFormat="1" ht="12" customHeight="1">
      <c r="A14" s="122"/>
      <c r="B14" s="73" t="s">
        <v>94</v>
      </c>
      <c r="C14" s="307">
        <v>0</v>
      </c>
      <c r="D14" s="307">
        <v>0</v>
      </c>
      <c r="E14" s="746"/>
      <c r="F14" s="746"/>
      <c r="G14" s="746"/>
      <c r="H14" s="398"/>
      <c r="I14" s="345"/>
    </row>
    <row r="15" spans="1:15" s="223" customFormat="1" ht="12" customHeight="1">
      <c r="A15" s="122"/>
      <c r="B15" s="73" t="s">
        <v>95</v>
      </c>
      <c r="C15" s="307">
        <v>0</v>
      </c>
      <c r="D15" s="307">
        <v>90</v>
      </c>
      <c r="E15" s="746"/>
      <c r="F15" s="746"/>
      <c r="G15" s="746"/>
      <c r="H15" s="398"/>
      <c r="I15" s="345"/>
    </row>
    <row r="16" spans="1:15" s="223" customFormat="1" ht="12" customHeight="1">
      <c r="A16" s="122"/>
      <c r="B16" s="73" t="s">
        <v>96</v>
      </c>
      <c r="C16" s="307">
        <v>399.5</v>
      </c>
      <c r="D16" s="307">
        <v>0</v>
      </c>
      <c r="E16" s="744"/>
      <c r="F16" s="744"/>
      <c r="G16" s="746"/>
      <c r="H16" s="398"/>
      <c r="I16" s="345"/>
    </row>
    <row r="17" spans="1:20" s="223" customFormat="1" ht="12" customHeight="1">
      <c r="A17" s="122"/>
      <c r="B17" s="73" t="s">
        <v>199</v>
      </c>
      <c r="C17" s="220" t="e">
        <f>IF(E5&lt;15,C13,IF(E5&lt;30,C14,IF(E5&lt;50,C15,C16)))</f>
        <v>#REF!</v>
      </c>
      <c r="D17" s="220" t="e">
        <f>IF(F5&lt;15,D13,IF(F5&lt;30,D14,IF(F5&lt;50,D15,D16)))</f>
        <v>#REF!</v>
      </c>
      <c r="E17" s="220" t="e">
        <f>INPUTS!#REF!</f>
        <v>#REF!</v>
      </c>
      <c r="F17" s="220" t="e">
        <f>INPUTS!#REF!</f>
        <v>#REF!</v>
      </c>
      <c r="G17" s="744"/>
      <c r="H17" s="398"/>
      <c r="I17" s="345"/>
    </row>
    <row r="18" spans="1:20" s="54" customFormat="1" ht="28.5" customHeight="1">
      <c r="A18" s="41" t="s">
        <v>276</v>
      </c>
      <c r="B18" s="224"/>
      <c r="E18" s="347"/>
      <c r="F18" s="348"/>
      <c r="G18" s="349"/>
      <c r="H18" s="232"/>
      <c r="I18" s="350"/>
      <c r="J18" s="351"/>
      <c r="K18" s="352"/>
      <c r="L18" s="353"/>
    </row>
    <row r="19" spans="1:20" s="54" customFormat="1" ht="12" customHeight="1">
      <c r="A19" s="41"/>
      <c r="B19" s="331"/>
      <c r="C19" s="330" t="s">
        <v>192</v>
      </c>
      <c r="D19" s="330" t="s">
        <v>193</v>
      </c>
      <c r="E19" s="399"/>
      <c r="F19" s="348"/>
      <c r="G19" s="349"/>
      <c r="H19" s="232"/>
      <c r="I19" s="350"/>
      <c r="J19" s="351"/>
      <c r="K19" s="352"/>
      <c r="L19" s="353"/>
    </row>
    <row r="20" spans="1:20" s="223" customFormat="1" ht="12" customHeight="1">
      <c r="A20" s="122"/>
      <c r="B20" s="325" t="s">
        <v>187</v>
      </c>
      <c r="C20" s="393">
        <v>365</v>
      </c>
      <c r="D20" s="393">
        <v>365</v>
      </c>
      <c r="E20" s="326" t="s">
        <v>111</v>
      </c>
      <c r="G20" s="400"/>
      <c r="H20" s="398"/>
      <c r="I20" s="345"/>
    </row>
    <row r="21" spans="1:20" s="223" customFormat="1" ht="12" customHeight="1">
      <c r="A21" s="122"/>
      <c r="B21" s="325" t="s">
        <v>198</v>
      </c>
      <c r="C21" s="394" t="e">
        <f>0.4*E5+1.38</f>
        <v>#REF!</v>
      </c>
      <c r="D21" s="394" t="e">
        <f>0.75*F5+4.1</f>
        <v>#REF!</v>
      </c>
      <c r="E21" s="326" t="s">
        <v>196</v>
      </c>
      <c r="F21" s="401"/>
      <c r="H21" s="398"/>
      <c r="I21" s="345"/>
    </row>
    <row r="22" spans="1:20" s="223" customFormat="1" ht="12" customHeight="1">
      <c r="A22" s="122"/>
      <c r="B22" s="325" t="s">
        <v>220</v>
      </c>
      <c r="C22" s="390">
        <v>12</v>
      </c>
      <c r="D22" s="390">
        <v>12</v>
      </c>
      <c r="E22" s="326" t="s">
        <v>90</v>
      </c>
      <c r="F22" s="401"/>
      <c r="H22" s="398"/>
      <c r="I22" s="345"/>
    </row>
    <row r="23" spans="1:20" s="54" customFormat="1" ht="28.5" customHeight="1">
      <c r="A23" s="41" t="s">
        <v>194</v>
      </c>
      <c r="B23" s="224"/>
      <c r="C23" s="137"/>
      <c r="D23" s="135"/>
      <c r="E23" s="4"/>
      <c r="F23" s="3"/>
      <c r="G23" s="3"/>
      <c r="H23" s="3"/>
      <c r="I23" s="3"/>
      <c r="J23" s="3"/>
      <c r="K23" s="3"/>
    </row>
    <row r="24" spans="1:20" s="341" customFormat="1">
      <c r="A24" s="342"/>
      <c r="B24" s="76"/>
      <c r="C24" s="79" t="s">
        <v>87</v>
      </c>
      <c r="D24" s="79" t="s">
        <v>88</v>
      </c>
      <c r="E24" s="79" t="s">
        <v>89</v>
      </c>
      <c r="F24" s="236"/>
      <c r="G24" s="276"/>
      <c r="H24" s="276"/>
      <c r="I24" s="342"/>
      <c r="J24" s="342"/>
      <c r="K24" s="342"/>
      <c r="L24" s="342"/>
      <c r="M24" s="342"/>
      <c r="N24" s="342"/>
      <c r="O24" s="342"/>
    </row>
    <row r="25" spans="1:20" s="341" customFormat="1" ht="12.75" customHeight="1">
      <c r="A25" s="376"/>
      <c r="B25" s="217" t="s">
        <v>192</v>
      </c>
      <c r="C25" s="333" t="e">
        <f>C21*C20</f>
        <v>#REF!</v>
      </c>
      <c r="D25" s="333" t="e">
        <f>E11*C20</f>
        <v>#REF!</v>
      </c>
      <c r="E25" s="333" t="e">
        <f>C25-D25</f>
        <v>#REF!</v>
      </c>
      <c r="F25" s="236" t="s">
        <v>97</v>
      </c>
      <c r="G25" s="276"/>
      <c r="H25" s="276"/>
      <c r="I25" s="342"/>
      <c r="J25" s="342"/>
      <c r="K25" s="342"/>
      <c r="L25" s="342"/>
      <c r="M25" s="342"/>
      <c r="N25" s="342"/>
      <c r="O25" s="342"/>
    </row>
    <row r="26" spans="1:20" s="341" customFormat="1" ht="12.75" customHeight="1">
      <c r="A26" s="376"/>
      <c r="B26" s="217" t="s">
        <v>193</v>
      </c>
      <c r="C26" s="333" t="e">
        <f>D21*D20</f>
        <v>#REF!</v>
      </c>
      <c r="D26" s="333" t="e">
        <f>F11*D20</f>
        <v>#REF!</v>
      </c>
      <c r="E26" s="333" t="e">
        <f>C26-D26</f>
        <v>#REF!</v>
      </c>
      <c r="F26" s="236" t="s">
        <v>97</v>
      </c>
      <c r="G26" s="276"/>
      <c r="H26" s="276"/>
      <c r="I26" s="342"/>
      <c r="J26" s="342"/>
      <c r="K26" s="342"/>
      <c r="L26" s="342"/>
      <c r="M26" s="342"/>
      <c r="N26" s="342"/>
      <c r="O26" s="342"/>
    </row>
    <row r="27" spans="1:20" s="223" customFormat="1" ht="21" customHeight="1">
      <c r="A27" s="227"/>
      <c r="B27" s="228"/>
      <c r="C27" s="231"/>
      <c r="D27" s="231"/>
      <c r="E27" s="227"/>
      <c r="F27" s="227"/>
      <c r="G27" s="227"/>
      <c r="H27" s="227"/>
      <c r="I27" s="227"/>
      <c r="J27" s="227"/>
      <c r="K27" s="377"/>
    </row>
    <row r="28" spans="1:20" s="54" customFormat="1" ht="21" customHeight="1">
      <c r="A28" s="36" t="s">
        <v>86</v>
      </c>
      <c r="B28" s="123"/>
      <c r="C28" s="124"/>
      <c r="D28" s="124"/>
      <c r="K28" s="3"/>
    </row>
    <row r="29" spans="1:20" s="37" customFormat="1" ht="12.75" customHeight="1">
      <c r="B29" s="141" t="s">
        <v>125</v>
      </c>
      <c r="C29" s="727" t="s">
        <v>126</v>
      </c>
      <c r="D29" s="742"/>
      <c r="E29" s="229"/>
      <c r="F29" s="229"/>
      <c r="G29" s="229"/>
      <c r="H29" s="38"/>
      <c r="I29" s="38"/>
      <c r="K29" s="38"/>
      <c r="L29" s="38"/>
      <c r="M29" s="38"/>
      <c r="N29" s="38"/>
      <c r="O29" s="38"/>
    </row>
    <row r="30" spans="1:20" s="37" customFormat="1" ht="12" customHeight="1">
      <c r="A30" s="38"/>
      <c r="B30" s="287"/>
      <c r="C30" s="485" t="s">
        <v>261</v>
      </c>
      <c r="D30" s="486"/>
      <c r="E30" s="486"/>
      <c r="F30" s="486"/>
      <c r="G30" s="486"/>
      <c r="H30" s="486"/>
      <c r="I30" s="486"/>
      <c r="K30" s="38"/>
      <c r="L30" s="38"/>
      <c r="M30" s="38"/>
      <c r="N30" s="38"/>
      <c r="O30" s="38"/>
    </row>
    <row r="31" spans="1:20" s="42" customFormat="1" ht="18.75" customHeight="1">
      <c r="B31" s="141" t="s">
        <v>272</v>
      </c>
      <c r="C31" s="230" t="s">
        <v>287</v>
      </c>
      <c r="D31" s="14"/>
      <c r="E31" s="14"/>
      <c r="F31" s="14"/>
      <c r="G31" s="14"/>
    </row>
    <row r="32" spans="1:20" s="37" customFormat="1" ht="18.75" customHeight="1">
      <c r="A32" s="38"/>
      <c r="B32" s="141" t="s">
        <v>231</v>
      </c>
      <c r="C32" s="230" t="s">
        <v>251</v>
      </c>
      <c r="D32" s="229"/>
      <c r="E32" s="229"/>
      <c r="F32" s="229"/>
      <c r="G32" s="229"/>
      <c r="H32" s="38"/>
      <c r="I32" s="38"/>
      <c r="K32" s="38"/>
      <c r="L32" s="38"/>
      <c r="M32" s="38"/>
      <c r="N32" s="38"/>
      <c r="O32" s="38"/>
      <c r="P32" s="38"/>
      <c r="Q32" s="38"/>
      <c r="R32" s="38"/>
      <c r="S32" s="38"/>
      <c r="T32" s="38"/>
    </row>
    <row r="33" spans="1:15" s="223" customFormat="1" ht="8.25" customHeight="1">
      <c r="A33" s="227"/>
      <c r="B33" s="228"/>
      <c r="C33" s="231"/>
      <c r="D33" s="231"/>
      <c r="E33" s="227"/>
      <c r="F33" s="227"/>
      <c r="G33" s="227"/>
      <c r="H33" s="227"/>
      <c r="I33" s="227"/>
      <c r="J33" s="227"/>
      <c r="K33" s="377"/>
    </row>
    <row r="34" spans="1:15" s="61" customFormat="1" ht="18.75" customHeight="1">
      <c r="B34" s="324" t="s">
        <v>167</v>
      </c>
      <c r="C34" s="255" t="s">
        <v>171</v>
      </c>
      <c r="E34" s="62"/>
      <c r="F34" s="62"/>
      <c r="G34" s="62"/>
      <c r="H34" s="62"/>
    </row>
    <row r="39" spans="1:15" ht="12.75">
      <c r="B39" s="253" t="s">
        <v>259</v>
      </c>
      <c r="C39" s="257" t="e">
        <f>INPUTS!#REF!</f>
        <v>#REF!</v>
      </c>
      <c r="D39" s="258" t="e">
        <f>INPUTS!#REF!</f>
        <v>#REF!</v>
      </c>
      <c r="E39" s="256"/>
    </row>
    <row r="41" spans="1:15">
      <c r="B41" s="388"/>
      <c r="C41" s="360"/>
      <c r="O41" s="360"/>
    </row>
  </sheetData>
  <sheetProtection sheet="1" objects="1" scenarios="1"/>
  <mergeCells count="13">
    <mergeCell ref="C29:D29"/>
    <mergeCell ref="B3:B4"/>
    <mergeCell ref="G3:G4"/>
    <mergeCell ref="G6:G11"/>
    <mergeCell ref="G12:G17"/>
    <mergeCell ref="C3:D3"/>
    <mergeCell ref="E3:F3"/>
    <mergeCell ref="E12:E16"/>
    <mergeCell ref="F12:F16"/>
    <mergeCell ref="E7:E10"/>
    <mergeCell ref="F7:F10"/>
    <mergeCell ref="C6:D6"/>
    <mergeCell ref="C12:D12"/>
  </mergeCells>
  <phoneticPr fontId="0" type="noConversion"/>
  <conditionalFormatting sqref="E11 E17 C4:C11 E4:E6 C19:C22 B25:F25 C13:C17">
    <cfRule type="expression" dxfId="75" priority="3" stopIfTrue="1">
      <formula>$C$39=0</formula>
    </cfRule>
  </conditionalFormatting>
  <conditionalFormatting sqref="F11 F17 D4:D5 F4:F6 D19:D22 B26:F26 D7:D11 D13:D17">
    <cfRule type="expression" dxfId="74" priority="4" stopIfTrue="1">
      <formula>$D$39=0</formula>
    </cfRule>
  </conditionalFormatting>
  <conditionalFormatting sqref="C7 C13">
    <cfRule type="expression" dxfId="73" priority="7" stopIfTrue="1">
      <formula>$E$6=1</formula>
    </cfRule>
  </conditionalFormatting>
  <conditionalFormatting sqref="C8 C14">
    <cfRule type="expression" dxfId="72" priority="8" stopIfTrue="1">
      <formula>$E$6=2</formula>
    </cfRule>
  </conditionalFormatting>
  <conditionalFormatting sqref="C9 C15">
    <cfRule type="expression" dxfId="71" priority="10" stopIfTrue="1">
      <formula>$E$6=3</formula>
    </cfRule>
  </conditionalFormatting>
  <conditionalFormatting sqref="C10 C16">
    <cfRule type="expression" dxfId="70" priority="12" stopIfTrue="1">
      <formula>$E$6=4</formula>
    </cfRule>
  </conditionalFormatting>
  <conditionalFormatting sqref="D7 D13">
    <cfRule type="expression" dxfId="69" priority="14" stopIfTrue="1">
      <formula>$F$6=1</formula>
    </cfRule>
  </conditionalFormatting>
  <conditionalFormatting sqref="D8 D14">
    <cfRule type="expression" dxfId="68" priority="16" stopIfTrue="1">
      <formula>$F$6=2</formula>
    </cfRule>
  </conditionalFormatting>
  <conditionalFormatting sqref="D9 D15">
    <cfRule type="expression" dxfId="67" priority="18" stopIfTrue="1">
      <formula>$F$6=3</formula>
    </cfRule>
  </conditionalFormatting>
  <conditionalFormatting sqref="D10 D16">
    <cfRule type="expression" dxfId="66" priority="20" stopIfTrue="1">
      <formula>$F$6=4</formula>
    </cfRule>
  </conditionalFormatting>
  <conditionalFormatting sqref="F12:F16">
    <cfRule type="expression" dxfId="65" priority="2">
      <formula>$D$61=0</formula>
    </cfRule>
  </conditionalFormatting>
  <conditionalFormatting sqref="C12">
    <cfRule type="expression" dxfId="64" priority="1" stopIfTrue="1">
      <formula>$C$39=0</formula>
    </cfRule>
  </conditionalFormatting>
  <hyperlinks>
    <hyperlink ref="C29" r:id="rId1" display="- ENERGY STAR specifications"/>
  </hyperlinks>
  <printOptions horizontalCentered="1"/>
  <pageMargins left="0.5" right="0.5" top="0.5" bottom="0.5" header="0.5" footer="0.25"/>
  <pageSetup scale="80"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theme="0" tint="-0.34998626667073579"/>
    <pageSetUpPr fitToPage="1"/>
  </sheetPr>
  <dimension ref="A1:X52"/>
  <sheetViews>
    <sheetView showGridLines="0" zoomScaleNormal="100" zoomScaleSheetLayoutView="85" workbookViewId="0">
      <selection activeCell="B3" sqref="B3:B5"/>
    </sheetView>
  </sheetViews>
  <sheetFormatPr defaultColWidth="14.28515625" defaultRowHeight="12"/>
  <cols>
    <col min="1" max="1" width="2.7109375" style="379" customWidth="1"/>
    <col min="2" max="2" width="25.7109375" style="389" customWidth="1"/>
    <col min="3" max="4" width="14.28515625" style="388"/>
    <col min="5" max="6" width="14.28515625" style="360"/>
    <col min="7" max="12" width="14.28515625" style="359"/>
    <col min="13" max="18" width="14.28515625" style="409"/>
    <col min="19" max="19" width="14.28515625" style="359"/>
    <col min="20" max="16384" width="14.28515625" style="360"/>
  </cols>
  <sheetData>
    <row r="1" spans="1:19" s="223" customFormat="1" ht="27" customHeight="1">
      <c r="A1" s="122" t="s">
        <v>112</v>
      </c>
      <c r="B1" s="221"/>
      <c r="C1" s="222"/>
      <c r="D1" s="222"/>
      <c r="E1" s="222"/>
      <c r="F1" s="222"/>
      <c r="I1" s="340"/>
      <c r="J1" s="340"/>
      <c r="N1" s="408"/>
      <c r="O1" s="408"/>
      <c r="P1" s="408"/>
      <c r="Q1" s="408"/>
      <c r="R1" s="408"/>
    </row>
    <row r="2" spans="1:19" s="54" customFormat="1" ht="16.5" customHeight="1">
      <c r="A2" s="41" t="s">
        <v>264</v>
      </c>
      <c r="B2" s="224"/>
      <c r="G2" s="575" t="e">
        <f>INPUTS!#REF!</f>
        <v>#REF!</v>
      </c>
      <c r="H2" s="575" t="e">
        <f>INPUTS!#REF!</f>
        <v>#REF!</v>
      </c>
      <c r="I2" s="575" t="e">
        <f>INPUTS!#REF!</f>
        <v>#REF!</v>
      </c>
      <c r="J2" s="575" t="e">
        <f>INPUTS!#REF!</f>
        <v>#REF!</v>
      </c>
      <c r="K2" s="232"/>
      <c r="N2" s="408"/>
      <c r="O2" s="408"/>
      <c r="P2" s="408"/>
      <c r="Q2" s="408"/>
      <c r="R2" s="408"/>
    </row>
    <row r="3" spans="1:19" s="54" customFormat="1" ht="12" customHeight="1">
      <c r="A3" s="41"/>
      <c r="B3" s="743"/>
      <c r="C3" s="707" t="s">
        <v>223</v>
      </c>
      <c r="D3" s="753"/>
      <c r="E3" s="754"/>
      <c r="F3" s="755"/>
      <c r="G3" s="707" t="s">
        <v>222</v>
      </c>
      <c r="H3" s="753"/>
      <c r="I3" s="754"/>
      <c r="J3" s="755"/>
      <c r="K3" s="743"/>
      <c r="N3" s="408"/>
      <c r="O3" s="408"/>
      <c r="P3" s="408"/>
      <c r="Q3" s="408"/>
      <c r="R3" s="408"/>
    </row>
    <row r="4" spans="1:19" s="341" customFormat="1">
      <c r="A4" s="233"/>
      <c r="B4" s="746"/>
      <c r="C4" s="751" t="s">
        <v>69</v>
      </c>
      <c r="D4" s="752"/>
      <c r="E4" s="751" t="s">
        <v>108</v>
      </c>
      <c r="F4" s="752"/>
      <c r="G4" s="751" t="s">
        <v>69</v>
      </c>
      <c r="H4" s="752"/>
      <c r="I4" s="751" t="s">
        <v>108</v>
      </c>
      <c r="J4" s="752"/>
      <c r="K4" s="746"/>
      <c r="L4" s="769" t="s">
        <v>351</v>
      </c>
      <c r="M4" s="770"/>
      <c r="N4" s="284"/>
      <c r="O4" s="284"/>
      <c r="P4" s="284"/>
      <c r="Q4" s="409"/>
      <c r="R4" s="409"/>
      <c r="S4" s="342"/>
    </row>
    <row r="5" spans="1:19" s="341" customFormat="1">
      <c r="A5" s="233"/>
      <c r="B5" s="715"/>
      <c r="C5" s="560" t="s">
        <v>269</v>
      </c>
      <c r="D5" s="560" t="s">
        <v>270</v>
      </c>
      <c r="E5" s="560" t="s">
        <v>269</v>
      </c>
      <c r="F5" s="560" t="s">
        <v>270</v>
      </c>
      <c r="G5" s="560" t="s">
        <v>269</v>
      </c>
      <c r="H5" s="560" t="s">
        <v>270</v>
      </c>
      <c r="I5" s="560" t="s">
        <v>269</v>
      </c>
      <c r="J5" s="560" t="s">
        <v>270</v>
      </c>
      <c r="K5" s="715"/>
      <c r="L5" s="771"/>
      <c r="M5" s="770"/>
      <c r="N5" s="284"/>
      <c r="Q5" s="409"/>
      <c r="R5" s="409"/>
      <c r="S5" s="342"/>
    </row>
    <row r="6" spans="1:19" s="341" customFormat="1">
      <c r="A6" s="233"/>
      <c r="B6" s="563" t="s">
        <v>118</v>
      </c>
      <c r="C6" s="566">
        <v>16</v>
      </c>
      <c r="D6" s="566">
        <v>12</v>
      </c>
      <c r="E6" s="566">
        <v>16</v>
      </c>
      <c r="F6" s="566">
        <v>12</v>
      </c>
      <c r="G6" s="566" t="e">
        <f>INPUTS!#REF!</f>
        <v>#REF!</v>
      </c>
      <c r="H6" s="566" t="e">
        <f>INPUTS!#REF!</f>
        <v>#REF!</v>
      </c>
      <c r="I6" s="74" t="e">
        <f>INPUTS!#REF!</f>
        <v>#REF!</v>
      </c>
      <c r="J6" s="74" t="e">
        <f>INPUTS!#REF!</f>
        <v>#REF!</v>
      </c>
      <c r="K6" s="75" t="s">
        <v>110</v>
      </c>
      <c r="L6" s="771"/>
      <c r="M6" s="770"/>
      <c r="N6" s="284"/>
      <c r="Q6" s="409"/>
      <c r="R6" s="409"/>
      <c r="S6" s="342"/>
    </row>
    <row r="7" spans="1:19" s="341" customFormat="1">
      <c r="A7" s="233"/>
      <c r="B7" s="563" t="s">
        <v>187</v>
      </c>
      <c r="C7" s="566">
        <v>365</v>
      </c>
      <c r="D7" s="566">
        <v>365</v>
      </c>
      <c r="E7" s="566">
        <v>365</v>
      </c>
      <c r="F7" s="566">
        <v>365</v>
      </c>
      <c r="G7" s="566" t="e">
        <f>INPUTS!#REF!</f>
        <v>#REF!</v>
      </c>
      <c r="H7" s="566" t="e">
        <f>INPUTS!#REF!</f>
        <v>#REF!</v>
      </c>
      <c r="I7" s="74" t="e">
        <f>INPUTS!#REF!</f>
        <v>#REF!</v>
      </c>
      <c r="J7" s="74" t="e">
        <f>INPUTS!#REF!</f>
        <v>#REF!</v>
      </c>
      <c r="K7" s="75" t="s">
        <v>111</v>
      </c>
      <c r="L7" s="771"/>
      <c r="M7" s="770"/>
      <c r="N7" s="284"/>
      <c r="Q7" s="409"/>
      <c r="R7" s="409"/>
      <c r="S7" s="342"/>
    </row>
    <row r="8" spans="1:19" s="341" customFormat="1">
      <c r="A8" s="233"/>
      <c r="B8" s="563" t="s">
        <v>120</v>
      </c>
      <c r="C8" s="566">
        <v>150</v>
      </c>
      <c r="D8" s="566">
        <v>150</v>
      </c>
      <c r="E8" s="566">
        <v>150</v>
      </c>
      <c r="F8" s="566">
        <v>150</v>
      </c>
      <c r="G8" s="566" t="e">
        <f>INPUTS!#REF!</f>
        <v>#REF!</v>
      </c>
      <c r="H8" s="566" t="e">
        <f>INPUTS!#REF!</f>
        <v>#REF!</v>
      </c>
      <c r="I8" s="566" t="e">
        <f>INPUTS!#REF!</f>
        <v>#REF!</v>
      </c>
      <c r="J8" s="566" t="e">
        <f>INPUTS!#REF!</f>
        <v>#REF!</v>
      </c>
      <c r="K8" s="75" t="s">
        <v>114</v>
      </c>
      <c r="L8" s="772"/>
      <c r="M8" s="773"/>
      <c r="N8" s="284"/>
      <c r="Q8" s="409"/>
      <c r="R8" s="409"/>
      <c r="S8" s="342"/>
    </row>
    <row r="9" spans="1:19" s="341" customFormat="1">
      <c r="A9" s="233"/>
      <c r="B9" s="563" t="s">
        <v>174</v>
      </c>
      <c r="C9" s="84">
        <v>210</v>
      </c>
      <c r="D9" s="84">
        <v>0</v>
      </c>
      <c r="E9" s="84">
        <v>0</v>
      </c>
      <c r="F9" s="84">
        <v>1120</v>
      </c>
      <c r="G9" s="84" t="e">
        <f>INPUTS!#REF!</f>
        <v>#REF!</v>
      </c>
      <c r="H9" s="84" t="e">
        <f>INPUTS!#REF!</f>
        <v>#REF!</v>
      </c>
      <c r="I9" s="84" t="e">
        <f>INPUTS!#REF!</f>
        <v>#REF!</v>
      </c>
      <c r="J9" s="84" t="e">
        <f>INPUTS!#REF!</f>
        <v>#REF!</v>
      </c>
      <c r="K9" s="78"/>
      <c r="L9" s="774"/>
      <c r="M9" s="775"/>
      <c r="N9" s="411"/>
      <c r="Q9" s="409"/>
      <c r="R9" s="409"/>
      <c r="S9" s="342"/>
    </row>
    <row r="10" spans="1:19" s="54" customFormat="1" ht="28.5" customHeight="1">
      <c r="A10" s="41" t="s">
        <v>276</v>
      </c>
      <c r="B10" s="224"/>
      <c r="K10" s="349"/>
      <c r="L10" s="232"/>
      <c r="N10" s="414"/>
      <c r="O10" s="415"/>
      <c r="P10" s="416"/>
      <c r="Q10" s="408"/>
      <c r="R10" s="408"/>
    </row>
    <row r="11" spans="1:19" s="54" customFormat="1" ht="12" customHeight="1">
      <c r="A11" s="41"/>
      <c r="B11" s="743"/>
      <c r="C11" s="760" t="s">
        <v>69</v>
      </c>
      <c r="D11" s="761"/>
      <c r="E11" s="762"/>
      <c r="F11" s="763"/>
      <c r="G11" s="764"/>
      <c r="H11" s="760" t="s">
        <v>108</v>
      </c>
      <c r="I11" s="754"/>
      <c r="J11" s="754"/>
      <c r="K11" s="755"/>
      <c r="L11" s="764"/>
      <c r="M11" s="413"/>
      <c r="N11" s="414"/>
      <c r="O11" s="415"/>
      <c r="P11" s="416"/>
      <c r="Q11" s="408"/>
      <c r="R11" s="408"/>
    </row>
    <row r="12" spans="1:19" s="54" customFormat="1" ht="12" customHeight="1">
      <c r="A12" s="41"/>
      <c r="B12" s="759"/>
      <c r="C12" s="751" t="s">
        <v>269</v>
      </c>
      <c r="D12" s="763"/>
      <c r="E12" s="751" t="s">
        <v>270</v>
      </c>
      <c r="F12" s="763"/>
      <c r="G12" s="764"/>
      <c r="H12" s="751" t="s">
        <v>269</v>
      </c>
      <c r="I12" s="763"/>
      <c r="J12" s="751" t="s">
        <v>270</v>
      </c>
      <c r="K12" s="763"/>
      <c r="L12" s="764"/>
      <c r="M12" s="413"/>
      <c r="N12" s="414"/>
      <c r="O12" s="415"/>
      <c r="P12" s="416"/>
      <c r="Q12" s="408"/>
      <c r="R12" s="408"/>
    </row>
    <row r="13" spans="1:19" s="341" customFormat="1" ht="12.75">
      <c r="A13" s="233"/>
      <c r="B13" s="744"/>
      <c r="C13" s="559" t="s">
        <v>87</v>
      </c>
      <c r="D13" s="559" t="s">
        <v>88</v>
      </c>
      <c r="E13" s="559" t="s">
        <v>87</v>
      </c>
      <c r="F13" s="559" t="s">
        <v>88</v>
      </c>
      <c r="G13" s="712"/>
      <c r="H13" s="559" t="s">
        <v>87</v>
      </c>
      <c r="I13" s="559" t="s">
        <v>88</v>
      </c>
      <c r="J13" s="559" t="s">
        <v>87</v>
      </c>
      <c r="K13" s="559" t="s">
        <v>88</v>
      </c>
      <c r="L13" s="712"/>
      <c r="M13" s="410"/>
      <c r="N13" s="417"/>
      <c r="O13" s="412"/>
      <c r="P13" s="418"/>
      <c r="Q13" s="409"/>
      <c r="R13" s="409"/>
      <c r="S13" s="342"/>
    </row>
    <row r="14" spans="1:19" s="341" customFormat="1">
      <c r="A14" s="342"/>
      <c r="B14" s="556" t="s">
        <v>98</v>
      </c>
      <c r="C14" s="297">
        <v>0.75</v>
      </c>
      <c r="D14" s="297">
        <v>0.8</v>
      </c>
      <c r="E14" s="297">
        <v>0.7</v>
      </c>
      <c r="F14" s="297">
        <v>0.8</v>
      </c>
      <c r="G14" s="80"/>
      <c r="H14" s="405">
        <v>0.35</v>
      </c>
      <c r="I14" s="405">
        <v>0.5</v>
      </c>
      <c r="J14" s="405">
        <v>0.35</v>
      </c>
      <c r="K14" s="405">
        <v>0.5</v>
      </c>
      <c r="L14" s="357"/>
      <c r="N14" s="284"/>
      <c r="O14" s="284"/>
      <c r="P14" s="284"/>
      <c r="Q14" s="284"/>
      <c r="R14" s="284"/>
    </row>
    <row r="15" spans="1:19" s="341" customFormat="1">
      <c r="A15" s="342"/>
      <c r="B15" s="556" t="s">
        <v>100</v>
      </c>
      <c r="C15" s="338">
        <v>65</v>
      </c>
      <c r="D15" s="338">
        <v>70</v>
      </c>
      <c r="E15" s="338">
        <v>100</v>
      </c>
      <c r="F15" s="338">
        <v>110</v>
      </c>
      <c r="G15" s="80" t="s">
        <v>113</v>
      </c>
      <c r="H15" s="338">
        <v>60</v>
      </c>
      <c r="I15" s="338">
        <v>65</v>
      </c>
      <c r="J15" s="338">
        <v>100</v>
      </c>
      <c r="K15" s="338">
        <v>110</v>
      </c>
      <c r="L15" s="80" t="s">
        <v>113</v>
      </c>
      <c r="M15" s="284"/>
      <c r="N15" s="284"/>
      <c r="O15" s="284"/>
      <c r="P15" s="284"/>
      <c r="R15" s="284"/>
    </row>
    <row r="16" spans="1:19" s="341" customFormat="1">
      <c r="A16" s="342"/>
      <c r="B16" s="556" t="s">
        <v>101</v>
      </c>
      <c r="C16" s="567">
        <v>1050</v>
      </c>
      <c r="D16" s="567">
        <v>1000</v>
      </c>
      <c r="E16" s="567">
        <v>1350</v>
      </c>
      <c r="F16" s="567">
        <v>1100</v>
      </c>
      <c r="G16" s="80" t="s">
        <v>116</v>
      </c>
      <c r="H16" s="406">
        <v>14000</v>
      </c>
      <c r="I16" s="407">
        <v>9000</v>
      </c>
      <c r="J16" s="406">
        <v>16000</v>
      </c>
      <c r="K16" s="407">
        <v>12000</v>
      </c>
      <c r="L16" s="85" t="s">
        <v>106</v>
      </c>
      <c r="M16" s="284"/>
      <c r="N16" s="284"/>
      <c r="O16" s="284"/>
      <c r="P16" s="284"/>
      <c r="Q16" s="284"/>
      <c r="R16" s="284"/>
    </row>
    <row r="17" spans="1:19" s="341" customFormat="1">
      <c r="A17" s="342"/>
      <c r="B17" s="556" t="s">
        <v>185</v>
      </c>
      <c r="C17" s="756">
        <f>I17/3.413</f>
        <v>167.0084969235277</v>
      </c>
      <c r="D17" s="756"/>
      <c r="E17" s="756">
        <f>K17/3.413</f>
        <v>167.0084969235277</v>
      </c>
      <c r="F17" s="756"/>
      <c r="G17" s="81" t="s">
        <v>115</v>
      </c>
      <c r="H17" s="756">
        <v>570</v>
      </c>
      <c r="I17" s="756">
        <v>570</v>
      </c>
      <c r="J17" s="756">
        <v>570</v>
      </c>
      <c r="K17" s="756">
        <v>570</v>
      </c>
      <c r="L17" s="80" t="s">
        <v>117</v>
      </c>
      <c r="M17" s="284"/>
      <c r="N17" s="284"/>
      <c r="O17" s="284"/>
      <c r="P17" s="284"/>
      <c r="Q17" s="284"/>
      <c r="R17" s="284"/>
    </row>
    <row r="18" spans="1:19">
      <c r="A18" s="342"/>
      <c r="B18" s="556" t="s">
        <v>220</v>
      </c>
      <c r="C18" s="757">
        <v>12</v>
      </c>
      <c r="D18" s="758"/>
      <c r="E18" s="757">
        <v>12</v>
      </c>
      <c r="F18" s="758"/>
      <c r="G18" s="239" t="s">
        <v>90</v>
      </c>
      <c r="H18" s="757">
        <v>12</v>
      </c>
      <c r="I18" s="758"/>
      <c r="J18" s="757">
        <v>12</v>
      </c>
      <c r="K18" s="758"/>
      <c r="L18" s="239" t="s">
        <v>90</v>
      </c>
      <c r="M18" s="419"/>
      <c r="N18" s="420"/>
      <c r="S18" s="360"/>
    </row>
    <row r="19" spans="1:19" s="54" customFormat="1" ht="28.5" customHeight="1">
      <c r="A19" s="41" t="s">
        <v>221</v>
      </c>
      <c r="B19" s="224"/>
      <c r="G19" s="347"/>
      <c r="H19" s="347"/>
      <c r="I19" s="348"/>
      <c r="J19" s="348"/>
      <c r="K19" s="349"/>
      <c r="L19" s="232"/>
      <c r="M19" s="413"/>
      <c r="N19" s="414"/>
      <c r="O19" s="415"/>
      <c r="P19" s="416"/>
      <c r="Q19" s="408"/>
      <c r="R19" s="408"/>
    </row>
    <row r="20" spans="1:19" s="223" customFormat="1" ht="12" customHeight="1">
      <c r="A20" s="41"/>
      <c r="B20" s="743"/>
      <c r="C20" s="760" t="s">
        <v>69</v>
      </c>
      <c r="D20" s="761"/>
      <c r="E20" s="762"/>
      <c r="F20" s="763"/>
      <c r="G20" s="764"/>
      <c r="H20" s="760" t="s">
        <v>108</v>
      </c>
      <c r="I20" s="754"/>
      <c r="J20" s="754"/>
      <c r="K20" s="755"/>
      <c r="L20" s="764"/>
      <c r="M20" s="421"/>
      <c r="N20" s="422"/>
      <c r="O20" s="423"/>
      <c r="P20" s="423"/>
      <c r="Q20" s="424"/>
      <c r="R20" s="408"/>
    </row>
    <row r="21" spans="1:19" s="223" customFormat="1" ht="12" customHeight="1">
      <c r="A21" s="41"/>
      <c r="B21" s="759"/>
      <c r="C21" s="751" t="s">
        <v>269</v>
      </c>
      <c r="D21" s="763"/>
      <c r="E21" s="751" t="s">
        <v>270</v>
      </c>
      <c r="F21" s="763"/>
      <c r="G21" s="764"/>
      <c r="H21" s="751" t="s">
        <v>269</v>
      </c>
      <c r="I21" s="763"/>
      <c r="J21" s="751" t="s">
        <v>270</v>
      </c>
      <c r="K21" s="763"/>
      <c r="L21" s="764"/>
      <c r="M21" s="421"/>
      <c r="N21" s="422"/>
      <c r="O21" s="423"/>
      <c r="P21" s="423"/>
      <c r="Q21" s="424"/>
      <c r="R21" s="408"/>
    </row>
    <row r="22" spans="1:19">
      <c r="A22" s="342"/>
      <c r="B22" s="744"/>
      <c r="C22" s="559" t="s">
        <v>87</v>
      </c>
      <c r="D22" s="559" t="s">
        <v>88</v>
      </c>
      <c r="E22" s="559" t="s">
        <v>87</v>
      </c>
      <c r="F22" s="559" t="s">
        <v>88</v>
      </c>
      <c r="G22" s="712"/>
      <c r="H22" s="559" t="s">
        <v>87</v>
      </c>
      <c r="I22" s="559" t="s">
        <v>88</v>
      </c>
      <c r="J22" s="559" t="s">
        <v>87</v>
      </c>
      <c r="K22" s="559" t="s">
        <v>88</v>
      </c>
      <c r="L22" s="712"/>
      <c r="M22" s="421"/>
      <c r="N22" s="422"/>
      <c r="O22" s="421"/>
      <c r="P22" s="421"/>
      <c r="S22" s="360"/>
    </row>
    <row r="23" spans="1:19">
      <c r="A23" s="342"/>
      <c r="B23" s="564" t="s">
        <v>119</v>
      </c>
      <c r="C23" s="765" t="e">
        <f>G6*G7</f>
        <v>#REF!</v>
      </c>
      <c r="D23" s="766"/>
      <c r="E23" s="767" t="e">
        <f>H6*H7</f>
        <v>#REF!</v>
      </c>
      <c r="F23" s="768"/>
      <c r="G23" s="75" t="s">
        <v>110</v>
      </c>
      <c r="H23" s="767" t="e">
        <f>I6*I7</f>
        <v>#REF!</v>
      </c>
      <c r="I23" s="768"/>
      <c r="J23" s="767" t="e">
        <f>J6*J7</f>
        <v>#REF!</v>
      </c>
      <c r="K23" s="768"/>
      <c r="L23" s="75" t="s">
        <v>110</v>
      </c>
      <c r="M23" s="421"/>
      <c r="N23" s="422"/>
      <c r="O23" s="421"/>
      <c r="P23" s="421"/>
      <c r="S23" s="360"/>
    </row>
    <row r="24" spans="1:19">
      <c r="A24" s="342"/>
      <c r="B24" s="278" t="s">
        <v>121</v>
      </c>
      <c r="C24" s="72" t="e">
        <f>G8*C17/C14</f>
        <v>#REF!</v>
      </c>
      <c r="D24" s="72" t="e">
        <f>G8*C17/D14</f>
        <v>#REF!</v>
      </c>
      <c r="E24" s="72" t="e">
        <f>H8*E17/E14</f>
        <v>#REF!</v>
      </c>
      <c r="F24" s="72" t="e">
        <f>H8*E17/F14</f>
        <v>#REF!</v>
      </c>
      <c r="G24" s="80" t="s">
        <v>99</v>
      </c>
      <c r="H24" s="72" t="e">
        <f>I8*H17/H14</f>
        <v>#REF!</v>
      </c>
      <c r="I24" s="72" t="e">
        <f>I8*I17/I14</f>
        <v>#REF!</v>
      </c>
      <c r="J24" s="72" t="e">
        <f>J8*J17/J14</f>
        <v>#REF!</v>
      </c>
      <c r="K24" s="72" t="e">
        <f>J8*J17/K14</f>
        <v>#REF!</v>
      </c>
      <c r="L24" s="82" t="s">
        <v>105</v>
      </c>
      <c r="M24" s="425"/>
      <c r="N24" s="422"/>
      <c r="O24" s="426"/>
      <c r="S24" s="360"/>
    </row>
    <row r="25" spans="1:19">
      <c r="A25" s="342"/>
      <c r="B25" s="278" t="s">
        <v>186</v>
      </c>
      <c r="C25" s="571" t="e">
        <f>G6-G8/C15</f>
        <v>#REF!</v>
      </c>
      <c r="D25" s="571" t="e">
        <f>G6-G8/D15</f>
        <v>#REF!</v>
      </c>
      <c r="E25" s="571" t="e">
        <f>H6-H8/E15</f>
        <v>#REF!</v>
      </c>
      <c r="F25" s="571" t="e">
        <f>H6-H8/F15</f>
        <v>#REF!</v>
      </c>
      <c r="G25" s="81" t="s">
        <v>102</v>
      </c>
      <c r="H25" s="571" t="e">
        <f>I6-I8/H15</f>
        <v>#REF!</v>
      </c>
      <c r="I25" s="571" t="e">
        <f>I6-I8/I15</f>
        <v>#REF!</v>
      </c>
      <c r="J25" s="571" t="e">
        <f>J6-J8/J15</f>
        <v>#REF!</v>
      </c>
      <c r="K25" s="571" t="e">
        <f>J6-J8/K15</f>
        <v>#REF!</v>
      </c>
      <c r="L25" s="81" t="s">
        <v>102</v>
      </c>
      <c r="M25" s="427"/>
      <c r="N25" s="420"/>
      <c r="S25" s="360"/>
    </row>
    <row r="26" spans="1:19">
      <c r="A26" s="342"/>
      <c r="B26" s="278" t="s">
        <v>122</v>
      </c>
      <c r="C26" s="72" t="e">
        <f>C16*C25</f>
        <v>#REF!</v>
      </c>
      <c r="D26" s="72" t="e">
        <f>D16*D25</f>
        <v>#REF!</v>
      </c>
      <c r="E26" s="72" t="e">
        <f>E16*E25</f>
        <v>#REF!</v>
      </c>
      <c r="F26" s="72" t="e">
        <f>F16*F25</f>
        <v>#REF!</v>
      </c>
      <c r="G26" s="80" t="s">
        <v>99</v>
      </c>
      <c r="H26" s="72" t="e">
        <f>H16*H25</f>
        <v>#REF!</v>
      </c>
      <c r="I26" s="72" t="e">
        <f>I16*I25</f>
        <v>#REF!</v>
      </c>
      <c r="J26" s="72" t="e">
        <f>J16*J25</f>
        <v>#REF!</v>
      </c>
      <c r="K26" s="72" t="e">
        <f>K16*K25</f>
        <v>#REF!</v>
      </c>
      <c r="L26" s="82" t="s">
        <v>105</v>
      </c>
      <c r="M26" s="427"/>
      <c r="N26" s="420"/>
      <c r="S26" s="360"/>
    </row>
    <row r="27" spans="1:19">
      <c r="A27" s="342"/>
      <c r="B27" s="278" t="s">
        <v>123</v>
      </c>
      <c r="C27" s="72" t="e">
        <f>C24+C26</f>
        <v>#REF!</v>
      </c>
      <c r="D27" s="72" t="e">
        <f>D24+D26</f>
        <v>#REF!</v>
      </c>
      <c r="E27" s="72" t="e">
        <f>E24+E26</f>
        <v>#REF!</v>
      </c>
      <c r="F27" s="72" t="e">
        <f>F24+F26</f>
        <v>#REF!</v>
      </c>
      <c r="G27" s="81" t="s">
        <v>99</v>
      </c>
      <c r="H27" s="72" t="e">
        <f>H24+H26</f>
        <v>#REF!</v>
      </c>
      <c r="I27" s="72" t="e">
        <f>I24+I26</f>
        <v>#REF!</v>
      </c>
      <c r="J27" s="72" t="e">
        <f>J24+J26</f>
        <v>#REF!</v>
      </c>
      <c r="K27" s="72" t="e">
        <f>K24+K26</f>
        <v>#REF!</v>
      </c>
      <c r="L27" s="82" t="s">
        <v>105</v>
      </c>
      <c r="M27" s="427"/>
      <c r="N27" s="420"/>
      <c r="S27" s="360"/>
    </row>
    <row r="28" spans="1:19" s="54" customFormat="1" ht="28.5" customHeight="1">
      <c r="A28" s="41" t="s">
        <v>181</v>
      </c>
      <c r="B28" s="11"/>
      <c r="C28" s="428"/>
      <c r="D28" s="428"/>
      <c r="E28" s="428"/>
      <c r="G28" s="347"/>
      <c r="H28" s="347"/>
      <c r="I28" s="348"/>
      <c r="J28" s="348"/>
      <c r="K28" s="349"/>
      <c r="L28" s="232"/>
      <c r="M28" s="413"/>
      <c r="N28" s="414"/>
      <c r="O28" s="415"/>
      <c r="P28" s="416"/>
      <c r="Q28" s="408"/>
      <c r="R28" s="408"/>
    </row>
    <row r="29" spans="1:19" s="341" customFormat="1">
      <c r="A29" s="342"/>
      <c r="B29" s="777"/>
      <c r="C29" s="778"/>
      <c r="D29" s="559" t="s">
        <v>87</v>
      </c>
      <c r="E29" s="559" t="s">
        <v>88</v>
      </c>
      <c r="F29" s="559" t="s">
        <v>89</v>
      </c>
      <c r="G29" s="236"/>
      <c r="J29" s="276"/>
      <c r="K29" s="276"/>
      <c r="L29" s="276"/>
      <c r="M29" s="409"/>
      <c r="N29" s="409"/>
      <c r="O29" s="409"/>
      <c r="P29" s="409"/>
      <c r="Q29" s="409"/>
      <c r="R29" s="409"/>
      <c r="S29" s="342"/>
    </row>
    <row r="30" spans="1:19" s="341" customFormat="1">
      <c r="A30" s="376"/>
      <c r="B30" s="776" t="s">
        <v>69</v>
      </c>
      <c r="C30" s="76" t="s">
        <v>269</v>
      </c>
      <c r="D30" s="72" t="e">
        <f>C27*G7/1000</f>
        <v>#REF!</v>
      </c>
      <c r="E30" s="72" t="e">
        <f>D27*G7/1000</f>
        <v>#REF!</v>
      </c>
      <c r="F30" s="565" t="e">
        <f>D30-E30</f>
        <v>#REF!</v>
      </c>
      <c r="G30" s="779" t="s">
        <v>97</v>
      </c>
      <c r="J30" s="276"/>
      <c r="K30" s="276"/>
      <c r="L30" s="276"/>
      <c r="M30" s="409"/>
      <c r="N30" s="409"/>
      <c r="O30" s="409"/>
      <c r="P30" s="409"/>
      <c r="Q30" s="409"/>
      <c r="R30" s="409"/>
      <c r="S30" s="342"/>
    </row>
    <row r="31" spans="1:19" s="341" customFormat="1">
      <c r="A31" s="376"/>
      <c r="B31" s="776"/>
      <c r="C31" s="76" t="s">
        <v>270</v>
      </c>
      <c r="D31" s="72" t="e">
        <f>E27*H7/1000</f>
        <v>#REF!</v>
      </c>
      <c r="E31" s="72" t="e">
        <f>F27*H7/1000</f>
        <v>#REF!</v>
      </c>
      <c r="F31" s="565" t="e">
        <f>D31-E31</f>
        <v>#REF!</v>
      </c>
      <c r="G31" s="780"/>
      <c r="J31" s="276"/>
      <c r="K31" s="276"/>
      <c r="L31" s="276"/>
      <c r="M31" s="409"/>
      <c r="N31" s="409"/>
      <c r="O31" s="409"/>
      <c r="P31" s="409"/>
      <c r="Q31" s="409"/>
      <c r="R31" s="409"/>
      <c r="S31" s="342"/>
    </row>
    <row r="32" spans="1:19" s="341" customFormat="1">
      <c r="A32" s="376"/>
      <c r="B32" s="776" t="s">
        <v>108</v>
      </c>
      <c r="C32" s="76" t="s">
        <v>269</v>
      </c>
      <c r="D32" s="72" t="e">
        <f>H27*I7/100000</f>
        <v>#REF!</v>
      </c>
      <c r="E32" s="72" t="e">
        <f>I27*I7/100000</f>
        <v>#REF!</v>
      </c>
      <c r="F32" s="565" t="e">
        <f>D32-E32</f>
        <v>#REF!</v>
      </c>
      <c r="G32" s="779" t="s">
        <v>124</v>
      </c>
      <c r="J32" s="276"/>
      <c r="K32" s="276"/>
      <c r="L32" s="276"/>
      <c r="M32" s="409"/>
      <c r="N32" s="409"/>
      <c r="O32" s="409"/>
      <c r="P32" s="409"/>
      <c r="Q32" s="409"/>
      <c r="R32" s="409"/>
      <c r="S32" s="342"/>
    </row>
    <row r="33" spans="1:24" s="341" customFormat="1">
      <c r="A33" s="376"/>
      <c r="B33" s="776"/>
      <c r="C33" s="76" t="s">
        <v>270</v>
      </c>
      <c r="D33" s="72" t="e">
        <f>J27*J7/100000</f>
        <v>#REF!</v>
      </c>
      <c r="E33" s="72" t="e">
        <f>K27*J7/100000</f>
        <v>#REF!</v>
      </c>
      <c r="F33" s="565" t="e">
        <f>D33-E33</f>
        <v>#REF!</v>
      </c>
      <c r="G33" s="780"/>
      <c r="J33" s="276"/>
      <c r="K33" s="276"/>
      <c r="L33" s="276"/>
      <c r="M33" s="409"/>
      <c r="N33" s="409"/>
      <c r="O33" s="409"/>
      <c r="P33" s="409"/>
      <c r="Q33" s="409"/>
      <c r="R33" s="409"/>
      <c r="S33" s="342"/>
    </row>
    <row r="34" spans="1:24" s="223" customFormat="1" ht="21" customHeight="1">
      <c r="A34" s="227"/>
      <c r="B34" s="228"/>
      <c r="C34" s="231"/>
      <c r="D34" s="231"/>
      <c r="E34" s="231"/>
      <c r="F34" s="231"/>
      <c r="G34" s="227"/>
      <c r="H34" s="227"/>
      <c r="I34" s="227"/>
      <c r="J34" s="227"/>
      <c r="K34" s="227"/>
      <c r="L34" s="227"/>
      <c r="M34" s="429"/>
      <c r="N34" s="429"/>
      <c r="O34" s="430"/>
      <c r="P34" s="408"/>
      <c r="Q34" s="408"/>
      <c r="R34" s="408"/>
    </row>
    <row r="35" spans="1:24" s="54" customFormat="1" ht="21" customHeight="1">
      <c r="A35" s="36" t="s">
        <v>86</v>
      </c>
      <c r="B35" s="123"/>
      <c r="C35" s="124"/>
      <c r="D35" s="124"/>
      <c r="E35" s="124"/>
      <c r="F35" s="124"/>
      <c r="M35" s="408"/>
      <c r="N35" s="408"/>
      <c r="O35" s="430"/>
      <c r="P35" s="408"/>
      <c r="Q35" s="408"/>
      <c r="R35" s="408"/>
    </row>
    <row r="36" spans="1:24" s="37" customFormat="1" ht="12.75" customHeight="1">
      <c r="B36" s="141" t="s">
        <v>125</v>
      </c>
      <c r="C36" s="727" t="s">
        <v>126</v>
      </c>
      <c r="D36" s="727"/>
      <c r="E36" s="667"/>
      <c r="H36" s="558"/>
      <c r="I36" s="229"/>
      <c r="J36" s="229"/>
      <c r="K36" s="229"/>
      <c r="L36" s="229"/>
      <c r="M36" s="431"/>
      <c r="N36" s="431"/>
      <c r="O36" s="431"/>
      <c r="P36" s="431"/>
      <c r="Q36" s="431"/>
      <c r="R36" s="431"/>
      <c r="S36" s="38"/>
    </row>
    <row r="37" spans="1:24" s="37" customFormat="1" ht="12" customHeight="1">
      <c r="A37" s="38"/>
      <c r="B37" s="287"/>
      <c r="C37" s="230" t="s">
        <v>284</v>
      </c>
      <c r="D37" s="230"/>
      <c r="E37" s="38"/>
      <c r="H37" s="38"/>
      <c r="I37" s="38"/>
      <c r="J37" s="38"/>
      <c r="K37" s="38"/>
      <c r="L37" s="38"/>
      <c r="M37" s="431"/>
      <c r="N37" s="431"/>
      <c r="O37" s="431"/>
      <c r="P37" s="431"/>
      <c r="Q37" s="431"/>
      <c r="R37" s="431"/>
      <c r="S37" s="38"/>
    </row>
    <row r="38" spans="1:24" s="39" customFormat="1" ht="18.75" customHeight="1">
      <c r="B38" s="141" t="s">
        <v>91</v>
      </c>
      <c r="C38" s="230" t="s">
        <v>285</v>
      </c>
      <c r="D38" s="230"/>
      <c r="E38" s="40"/>
      <c r="H38" s="40"/>
      <c r="I38" s="40"/>
      <c r="J38" s="40"/>
      <c r="K38" s="40"/>
      <c r="L38" s="40"/>
      <c r="M38" s="432"/>
      <c r="N38" s="432"/>
      <c r="O38" s="432"/>
      <c r="P38" s="432"/>
      <c r="Q38" s="432"/>
      <c r="R38" s="432"/>
    </row>
    <row r="39" spans="1:24" s="42" customFormat="1" ht="18.75" customHeight="1">
      <c r="B39" s="141" t="s">
        <v>272</v>
      </c>
      <c r="C39" s="230" t="s">
        <v>287</v>
      </c>
      <c r="D39" s="230"/>
      <c r="E39" s="14"/>
      <c r="H39" s="14"/>
      <c r="I39" s="14"/>
      <c r="J39" s="14"/>
      <c r="K39" s="14"/>
      <c r="L39" s="14"/>
      <c r="M39" s="432"/>
      <c r="N39" s="432"/>
      <c r="O39" s="432"/>
      <c r="P39" s="432"/>
      <c r="Q39" s="432"/>
      <c r="R39" s="432"/>
    </row>
    <row r="40" spans="1:24" s="37" customFormat="1" ht="18.75" customHeight="1">
      <c r="A40" s="38"/>
      <c r="B40" s="141" t="s">
        <v>231</v>
      </c>
      <c r="C40" s="230" t="s">
        <v>251</v>
      </c>
      <c r="D40" s="230"/>
      <c r="E40" s="229"/>
      <c r="H40" s="229"/>
      <c r="I40" s="229"/>
      <c r="J40" s="229"/>
      <c r="K40" s="229"/>
      <c r="L40" s="229"/>
      <c r="M40" s="431"/>
      <c r="N40" s="431"/>
      <c r="O40" s="431"/>
      <c r="P40" s="431"/>
      <c r="Q40" s="431"/>
      <c r="R40" s="431"/>
      <c r="S40" s="38"/>
      <c r="T40" s="38"/>
      <c r="U40" s="38"/>
      <c r="V40" s="38"/>
      <c r="W40" s="38"/>
      <c r="X40" s="38"/>
    </row>
    <row r="42" spans="1:24">
      <c r="B42" s="433"/>
      <c r="C42" s="434"/>
      <c r="D42" s="434"/>
      <c r="E42" s="435"/>
      <c r="F42" s="435"/>
      <c r="G42" s="436"/>
      <c r="H42" s="436"/>
      <c r="I42" s="436"/>
    </row>
    <row r="43" spans="1:24">
      <c r="B43" s="433"/>
      <c r="C43" s="434"/>
      <c r="D43" s="434"/>
      <c r="E43" s="435"/>
      <c r="F43" s="435"/>
      <c r="G43" s="436"/>
      <c r="H43" s="436"/>
      <c r="I43" s="436"/>
    </row>
    <row r="44" spans="1:24">
      <c r="B44" s="433"/>
      <c r="C44" s="434"/>
      <c r="D44" s="434"/>
      <c r="E44" s="435"/>
      <c r="F44" s="435"/>
      <c r="G44" s="436"/>
      <c r="H44" s="436"/>
      <c r="I44" s="436"/>
    </row>
    <row r="45" spans="1:24" s="439" customFormat="1" ht="12.75">
      <c r="A45" s="437"/>
      <c r="B45" s="281" t="s">
        <v>271</v>
      </c>
      <c r="C45" s="282" t="e">
        <f>INPUTS!#REF!</f>
        <v>#REF!</v>
      </c>
      <c r="D45" s="282" t="e">
        <f>INPUTS!#REF!</f>
        <v>#REF!</v>
      </c>
      <c r="E45" s="282" t="e">
        <f>INPUTS!#REF!</f>
        <v>#REF!</v>
      </c>
      <c r="F45" s="282" t="e">
        <f>INPUTS!#REF!</f>
        <v>#REF!</v>
      </c>
      <c r="G45" s="438"/>
      <c r="H45" s="283"/>
      <c r="I45" s="438"/>
      <c r="J45" s="438"/>
      <c r="K45" s="438"/>
      <c r="L45" s="438"/>
      <c r="M45" s="409"/>
      <c r="N45" s="409"/>
      <c r="O45" s="409"/>
      <c r="P45" s="409"/>
      <c r="Q45" s="409"/>
      <c r="R45" s="409"/>
      <c r="S45" s="438"/>
    </row>
    <row r="46" spans="1:24">
      <c r="B46" s="433"/>
      <c r="C46" s="434"/>
      <c r="D46" s="434"/>
      <c r="E46" s="435"/>
      <c r="F46" s="435"/>
      <c r="G46" s="436"/>
      <c r="H46" s="436"/>
      <c r="I46" s="436"/>
    </row>
    <row r="47" spans="1:24">
      <c r="B47" s="433"/>
      <c r="C47" s="434"/>
      <c r="D47" s="434"/>
      <c r="E47" s="435"/>
      <c r="F47" s="435"/>
      <c r="G47" s="436"/>
      <c r="H47" s="436"/>
      <c r="I47" s="436"/>
    </row>
    <row r="48" spans="1:24">
      <c r="B48" s="433"/>
      <c r="C48" s="434"/>
      <c r="D48" s="434"/>
      <c r="E48" s="435"/>
      <c r="F48" s="435"/>
      <c r="G48" s="436"/>
      <c r="H48" s="436"/>
      <c r="I48" s="436"/>
    </row>
    <row r="49" spans="2:9">
      <c r="B49" s="433"/>
      <c r="C49" s="434"/>
      <c r="D49" s="434"/>
      <c r="E49" s="435"/>
      <c r="F49" s="435"/>
      <c r="G49" s="436"/>
      <c r="H49" s="436"/>
      <c r="I49" s="436"/>
    </row>
    <row r="50" spans="2:9">
      <c r="B50" s="433"/>
      <c r="C50" s="434"/>
      <c r="D50" s="434"/>
      <c r="E50" s="435"/>
      <c r="F50" s="435"/>
      <c r="G50" s="436"/>
      <c r="H50" s="436"/>
      <c r="I50" s="436"/>
    </row>
    <row r="51" spans="2:9">
      <c r="B51" s="433"/>
      <c r="C51" s="434"/>
      <c r="D51" s="434"/>
      <c r="E51" s="435"/>
      <c r="F51" s="435"/>
      <c r="G51" s="436"/>
      <c r="H51" s="436"/>
      <c r="I51" s="436"/>
    </row>
    <row r="52" spans="2:9">
      <c r="B52" s="433"/>
      <c r="C52" s="434"/>
      <c r="D52" s="434"/>
      <c r="E52" s="435"/>
      <c r="F52" s="435"/>
      <c r="G52" s="436"/>
      <c r="H52" s="436"/>
      <c r="I52" s="436"/>
    </row>
  </sheetData>
  <sheetProtection sheet="1" objects="1" scenarios="1"/>
  <mergeCells count="45">
    <mergeCell ref="B3:B5"/>
    <mergeCell ref="K3:K5"/>
    <mergeCell ref="L4:M9"/>
    <mergeCell ref="B30:B31"/>
    <mergeCell ref="B32:B33"/>
    <mergeCell ref="B29:C29"/>
    <mergeCell ref="G30:G31"/>
    <mergeCell ref="G32:G33"/>
    <mergeCell ref="G11:G13"/>
    <mergeCell ref="G20:G22"/>
    <mergeCell ref="G4:H4"/>
    <mergeCell ref="I4:J4"/>
    <mergeCell ref="G3:J3"/>
    <mergeCell ref="H21:I21"/>
    <mergeCell ref="J21:K21"/>
    <mergeCell ref="H17:I17"/>
    <mergeCell ref="C36:E36"/>
    <mergeCell ref="L11:L13"/>
    <mergeCell ref="L20:L22"/>
    <mergeCell ref="C12:D12"/>
    <mergeCell ref="E12:F12"/>
    <mergeCell ref="C11:F11"/>
    <mergeCell ref="H11:K11"/>
    <mergeCell ref="H12:I12"/>
    <mergeCell ref="J12:K12"/>
    <mergeCell ref="C23:D23"/>
    <mergeCell ref="C21:D21"/>
    <mergeCell ref="E21:F21"/>
    <mergeCell ref="H20:K20"/>
    <mergeCell ref="H23:I23"/>
    <mergeCell ref="E23:F23"/>
    <mergeCell ref="J23:K23"/>
    <mergeCell ref="H18:I18"/>
    <mergeCell ref="J17:K17"/>
    <mergeCell ref="J18:K18"/>
    <mergeCell ref="B11:B13"/>
    <mergeCell ref="B20:B22"/>
    <mergeCell ref="C20:F20"/>
    <mergeCell ref="C4:D4"/>
    <mergeCell ref="E4:F4"/>
    <mergeCell ref="C3:F3"/>
    <mergeCell ref="C17:D17"/>
    <mergeCell ref="C18:D18"/>
    <mergeCell ref="E18:F18"/>
    <mergeCell ref="E17:F17"/>
  </mergeCells>
  <phoneticPr fontId="0" type="noConversion"/>
  <conditionalFormatting sqref="F5:F9 J5:J9 J12:K18 J21:K27 C33:F33">
    <cfRule type="expression" dxfId="63" priority="16">
      <formula>$F$45=0</formula>
    </cfRule>
  </conditionalFormatting>
  <conditionalFormatting sqref="E5:E9 I5:I9 H12:I18 H21:I27 C32:F32">
    <cfRule type="expression" dxfId="62" priority="10">
      <formula>$E$45=0</formula>
    </cfRule>
  </conditionalFormatting>
  <conditionalFormatting sqref="D5:D9 H5:H9 E12:F18 E21:F27 C31:F31">
    <cfRule type="expression" dxfId="61" priority="9">
      <formula>$D$45=0</formula>
    </cfRule>
  </conditionalFormatting>
  <conditionalFormatting sqref="C5:C9 G5:G9 C12:D18 C30:F30 C21:D27">
    <cfRule type="expression" dxfId="60" priority="8">
      <formula>$C$45=0</formula>
    </cfRule>
  </conditionalFormatting>
  <conditionalFormatting sqref="L4:M9">
    <cfRule type="expression" dxfId="59" priority="1">
      <formula>SUM($C$45:$F$45)=0</formula>
    </cfRule>
  </conditionalFormatting>
  <conditionalFormatting sqref="J15:K15 J6 J8 L4">
    <cfRule type="expression" dxfId="58" priority="511">
      <formula>$J$2="error"</formula>
    </cfRule>
  </conditionalFormatting>
  <conditionalFormatting sqref="E15:F15 H6 H8 L4">
    <cfRule type="expression" dxfId="57" priority="515">
      <formula>$H$2="error"</formula>
    </cfRule>
  </conditionalFormatting>
  <conditionalFormatting sqref="H15:I15 I6 I8 L4">
    <cfRule type="expression" dxfId="56" priority="519">
      <formula>$I$2="error"</formula>
    </cfRule>
  </conditionalFormatting>
  <conditionalFormatting sqref="C15:D15 G6 G8 L4">
    <cfRule type="expression" dxfId="55" priority="523">
      <formula>$G$2="error"</formula>
    </cfRule>
  </conditionalFormatting>
  <hyperlinks>
    <hyperlink ref="C36:E36" r:id="rId1" display="- ENERGY STAR specification"/>
  </hyperlinks>
  <printOptions horizontalCentered="1"/>
  <pageMargins left="0.75" right="0.75" top="0.75" bottom="0.75" header="0.5" footer="0.25"/>
  <pageSetup scale="66"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0" tint="-0.34998626667073579"/>
    <pageSetUpPr fitToPage="1"/>
  </sheetPr>
  <dimension ref="A1:T44"/>
  <sheetViews>
    <sheetView showGridLines="0" zoomScaleNormal="100" zoomScaleSheetLayoutView="85" workbookViewId="0">
      <selection activeCell="B3" sqref="B3:B4"/>
    </sheetView>
  </sheetViews>
  <sheetFormatPr defaultColWidth="15" defaultRowHeight="12"/>
  <cols>
    <col min="1" max="1" width="3" style="379" customWidth="1"/>
    <col min="2" max="2" width="25.7109375" style="389" customWidth="1"/>
    <col min="3" max="3" width="15" style="388" customWidth="1"/>
    <col min="4" max="4" width="15" style="360" customWidth="1"/>
    <col min="5" max="15" width="15" style="359" customWidth="1"/>
    <col min="16" max="16384" width="15" style="360"/>
  </cols>
  <sheetData>
    <row r="1" spans="1:15" s="223" customFormat="1" ht="27" customHeight="1">
      <c r="A1" s="122" t="s">
        <v>176</v>
      </c>
      <c r="B1" s="221"/>
      <c r="C1" s="222"/>
      <c r="D1" s="222"/>
      <c r="I1" s="340"/>
    </row>
    <row r="2" spans="1:15" s="54" customFormat="1" ht="16.5" customHeight="1">
      <c r="A2" s="41" t="s">
        <v>264</v>
      </c>
      <c r="B2" s="224"/>
      <c r="C2" s="562"/>
      <c r="D2" s="350"/>
      <c r="E2" s="572" t="e">
        <f>INPUTS!O29</f>
        <v>#REF!</v>
      </c>
      <c r="F2" s="572" t="e">
        <f>INPUTS!O30</f>
        <v>#REF!</v>
      </c>
      <c r="G2" s="562"/>
      <c r="H2" s="562"/>
      <c r="I2" s="350"/>
      <c r="J2" s="351"/>
      <c r="K2" s="352"/>
      <c r="L2" s="353"/>
    </row>
    <row r="3" spans="1:15" s="54" customFormat="1" ht="12.75" customHeight="1">
      <c r="A3" s="41"/>
      <c r="B3" s="743"/>
      <c r="C3" s="710" t="s">
        <v>223</v>
      </c>
      <c r="D3" s="712"/>
      <c r="E3" s="710" t="s">
        <v>222</v>
      </c>
      <c r="F3" s="712"/>
      <c r="G3" s="764"/>
      <c r="H3" s="562"/>
      <c r="I3" s="350"/>
      <c r="J3" s="351"/>
      <c r="K3" s="352"/>
      <c r="L3" s="353"/>
    </row>
    <row r="4" spans="1:15" s="341" customFormat="1">
      <c r="A4" s="233"/>
      <c r="B4" s="744"/>
      <c r="C4" s="560" t="s">
        <v>69</v>
      </c>
      <c r="D4" s="560" t="s">
        <v>108</v>
      </c>
      <c r="E4" s="560" t="s">
        <v>69</v>
      </c>
      <c r="F4" s="560" t="s">
        <v>108</v>
      </c>
      <c r="G4" s="712"/>
      <c r="H4" s="769" t="s">
        <v>352</v>
      </c>
      <c r="I4" s="770"/>
      <c r="M4" s="342"/>
      <c r="N4" s="342"/>
      <c r="O4" s="342"/>
    </row>
    <row r="5" spans="1:15" s="223" customFormat="1" ht="12" customHeight="1">
      <c r="A5" s="122"/>
      <c r="B5" s="563" t="s">
        <v>118</v>
      </c>
      <c r="C5" s="566">
        <v>12</v>
      </c>
      <c r="D5" s="566">
        <v>12</v>
      </c>
      <c r="E5" s="74" t="e">
        <f>INPUTS!#REF!</f>
        <v>#REF!</v>
      </c>
      <c r="F5" s="74" t="e">
        <f>INPUTS!#REF!</f>
        <v>#REF!</v>
      </c>
      <c r="G5" s="238"/>
      <c r="H5" s="771"/>
      <c r="I5" s="770"/>
      <c r="K5" s="442"/>
    </row>
    <row r="6" spans="1:15" s="223" customFormat="1" ht="12" customHeight="1">
      <c r="A6" s="122"/>
      <c r="B6" s="563" t="s">
        <v>187</v>
      </c>
      <c r="C6" s="566">
        <v>365</v>
      </c>
      <c r="D6" s="566">
        <v>365</v>
      </c>
      <c r="E6" s="74" t="e">
        <f>INPUTS!#REF!</f>
        <v>#REF!</v>
      </c>
      <c r="F6" s="74" t="e">
        <f>INPUTS!#REF!</f>
        <v>#REF!</v>
      </c>
      <c r="G6" s="238"/>
      <c r="H6" s="771"/>
      <c r="I6" s="770"/>
      <c r="J6" s="443"/>
      <c r="K6" s="444"/>
      <c r="L6" s="443"/>
    </row>
    <row r="7" spans="1:15" s="223" customFormat="1" ht="12" customHeight="1">
      <c r="A7" s="122"/>
      <c r="B7" s="563" t="s">
        <v>120</v>
      </c>
      <c r="C7" s="566">
        <v>100</v>
      </c>
      <c r="D7" s="566">
        <v>100</v>
      </c>
      <c r="E7" s="74" t="e">
        <f>INPUTS!#REF!</f>
        <v>#REF!</v>
      </c>
      <c r="F7" s="74" t="e">
        <f>INPUTS!#REF!</f>
        <v>#REF!</v>
      </c>
      <c r="G7" s="75" t="s">
        <v>114</v>
      </c>
      <c r="H7" s="771"/>
      <c r="I7" s="770"/>
      <c r="J7" s="443"/>
      <c r="K7" s="444"/>
      <c r="L7" s="443"/>
    </row>
    <row r="8" spans="1:15" s="223" customFormat="1" ht="12" customHeight="1">
      <c r="A8" s="122"/>
      <c r="B8" s="563" t="s">
        <v>217</v>
      </c>
      <c r="C8" s="72">
        <v>3</v>
      </c>
      <c r="D8" s="72">
        <v>3</v>
      </c>
      <c r="E8" s="74" t="e">
        <f>INPUTS!#REF!</f>
        <v>#REF!</v>
      </c>
      <c r="F8" s="74" t="e">
        <f>INPUTS!#REF!</f>
        <v>#REF!</v>
      </c>
      <c r="G8" s="75" t="s">
        <v>215</v>
      </c>
      <c r="H8" s="772"/>
      <c r="I8" s="773"/>
      <c r="J8" s="443"/>
      <c r="K8" s="445"/>
      <c r="L8" s="445"/>
    </row>
    <row r="9" spans="1:15" s="223" customFormat="1" ht="12" customHeight="1">
      <c r="A9" s="122"/>
      <c r="B9" s="563" t="s">
        <v>174</v>
      </c>
      <c r="C9" s="308">
        <v>0</v>
      </c>
      <c r="D9" s="308">
        <v>360</v>
      </c>
      <c r="E9" s="237" t="e">
        <f>INPUTS!#REF!</f>
        <v>#REF!</v>
      </c>
      <c r="F9" s="237" t="e">
        <f>INPUTS!#REF!</f>
        <v>#REF!</v>
      </c>
      <c r="G9" s="238"/>
      <c r="H9" s="774"/>
      <c r="I9" s="775"/>
      <c r="J9" s="443"/>
      <c r="K9" s="446"/>
      <c r="L9" s="447"/>
    </row>
    <row r="10" spans="1:15" s="54" customFormat="1" ht="28.5" customHeight="1">
      <c r="A10" s="41" t="s">
        <v>276</v>
      </c>
      <c r="B10" s="224"/>
      <c r="F10" s="348"/>
      <c r="G10" s="349"/>
      <c r="H10" s="232"/>
      <c r="I10" s="361"/>
      <c r="J10" s="362"/>
      <c r="K10" s="363"/>
      <c r="L10" s="364"/>
    </row>
    <row r="11" spans="1:15" s="223" customFormat="1" ht="12" customHeight="1">
      <c r="A11" s="41"/>
      <c r="B11" s="764"/>
      <c r="C11" s="786" t="s">
        <v>69</v>
      </c>
      <c r="D11" s="787"/>
      <c r="E11" s="764"/>
      <c r="F11" s="786" t="s">
        <v>108</v>
      </c>
      <c r="G11" s="787"/>
      <c r="H11" s="764"/>
      <c r="I11" s="448"/>
      <c r="J11" s="363"/>
      <c r="K11" s="364"/>
      <c r="L11" s="443"/>
    </row>
    <row r="12" spans="1:15">
      <c r="A12" s="342"/>
      <c r="B12" s="712"/>
      <c r="C12" s="559" t="s">
        <v>87</v>
      </c>
      <c r="D12" s="559" t="s">
        <v>88</v>
      </c>
      <c r="E12" s="712"/>
      <c r="F12" s="559" t="s">
        <v>87</v>
      </c>
      <c r="G12" s="559" t="s">
        <v>88</v>
      </c>
      <c r="H12" s="712"/>
      <c r="I12" s="449"/>
      <c r="J12" s="450"/>
      <c r="K12" s="451"/>
      <c r="L12" s="358"/>
      <c r="O12" s="360"/>
    </row>
    <row r="13" spans="1:15" ht="12.75">
      <c r="A13" s="342"/>
      <c r="B13" s="563" t="s">
        <v>218</v>
      </c>
      <c r="C13" s="757">
        <v>2</v>
      </c>
      <c r="D13" s="781"/>
      <c r="E13" s="80" t="s">
        <v>215</v>
      </c>
      <c r="F13" s="757">
        <v>2</v>
      </c>
      <c r="G13" s="781"/>
      <c r="H13" s="80" t="s">
        <v>215</v>
      </c>
      <c r="I13" s="449"/>
      <c r="J13" s="450"/>
      <c r="K13" s="451"/>
      <c r="L13" s="358"/>
      <c r="O13" s="360"/>
    </row>
    <row r="14" spans="1:15">
      <c r="A14" s="342"/>
      <c r="B14" s="556" t="s">
        <v>98</v>
      </c>
      <c r="C14" s="440">
        <v>0.65</v>
      </c>
      <c r="D14" s="440">
        <v>0.7</v>
      </c>
      <c r="E14" s="80"/>
      <c r="F14" s="440">
        <v>0.32</v>
      </c>
      <c r="G14" s="440">
        <v>0.38</v>
      </c>
      <c r="H14" s="357"/>
      <c r="I14" s="449"/>
      <c r="J14" s="450"/>
      <c r="K14" s="451"/>
      <c r="L14" s="358"/>
      <c r="O14" s="360"/>
    </row>
    <row r="15" spans="1:15">
      <c r="A15" s="342"/>
      <c r="B15" s="556" t="s">
        <v>100</v>
      </c>
      <c r="C15" s="441">
        <f>35/6</f>
        <v>5.833333333333333</v>
      </c>
      <c r="D15" s="441">
        <f>40/6</f>
        <v>6.666666666666667</v>
      </c>
      <c r="E15" s="80" t="s">
        <v>188</v>
      </c>
      <c r="F15" s="441">
        <f>25/6</f>
        <v>4.166666666666667</v>
      </c>
      <c r="G15" s="441">
        <f>45/6</f>
        <v>7.5</v>
      </c>
      <c r="H15" s="80" t="s">
        <v>188</v>
      </c>
      <c r="I15" s="104"/>
      <c r="J15" s="105"/>
      <c r="K15" s="358"/>
      <c r="L15" s="358"/>
      <c r="O15" s="360"/>
    </row>
    <row r="16" spans="1:15">
      <c r="A16" s="342"/>
      <c r="B16" s="556" t="s">
        <v>101</v>
      </c>
      <c r="C16" s="390">
        <f>2400/6</f>
        <v>400</v>
      </c>
      <c r="D16" s="390">
        <v>320</v>
      </c>
      <c r="E16" s="452" t="s">
        <v>229</v>
      </c>
      <c r="F16" s="390">
        <f>21000/6</f>
        <v>3500</v>
      </c>
      <c r="G16" s="390">
        <f>15900/6</f>
        <v>2650</v>
      </c>
      <c r="H16" s="239" t="s">
        <v>179</v>
      </c>
      <c r="I16" s="104"/>
      <c r="J16" s="105"/>
      <c r="K16" s="358"/>
      <c r="L16" s="358"/>
      <c r="O16" s="360"/>
    </row>
    <row r="17" spans="1:15" ht="12.75">
      <c r="A17" s="342"/>
      <c r="B17" s="556" t="s">
        <v>185</v>
      </c>
      <c r="C17" s="782">
        <v>139</v>
      </c>
      <c r="D17" s="781"/>
      <c r="E17" s="81" t="s">
        <v>115</v>
      </c>
      <c r="F17" s="782">
        <v>475</v>
      </c>
      <c r="G17" s="781"/>
      <c r="H17" s="80" t="s">
        <v>117</v>
      </c>
      <c r="I17" s="105"/>
      <c r="J17" s="105"/>
      <c r="K17" s="358"/>
      <c r="L17" s="358"/>
      <c r="O17" s="360"/>
    </row>
    <row r="18" spans="1:15" ht="12.75">
      <c r="A18" s="342"/>
      <c r="B18" s="556" t="s">
        <v>220</v>
      </c>
      <c r="C18" s="757">
        <v>12</v>
      </c>
      <c r="D18" s="781"/>
      <c r="E18" s="239" t="s">
        <v>90</v>
      </c>
      <c r="F18" s="757">
        <v>12</v>
      </c>
      <c r="G18" s="781"/>
      <c r="H18" s="239" t="s">
        <v>90</v>
      </c>
      <c r="I18" s="104"/>
      <c r="J18" s="105"/>
      <c r="K18" s="358"/>
      <c r="L18" s="358"/>
      <c r="O18" s="360"/>
    </row>
    <row r="19" spans="1:15" s="54" customFormat="1" ht="28.5" customHeight="1">
      <c r="A19" s="41" t="s">
        <v>221</v>
      </c>
      <c r="B19" s="224"/>
      <c r="E19" s="347"/>
      <c r="F19" s="348"/>
      <c r="G19" s="349"/>
      <c r="H19" s="232"/>
      <c r="I19" s="361"/>
      <c r="J19" s="362"/>
      <c r="K19" s="363"/>
      <c r="L19" s="364"/>
    </row>
    <row r="20" spans="1:15" s="223" customFormat="1" ht="12" customHeight="1">
      <c r="A20" s="41"/>
      <c r="B20" s="764"/>
      <c r="C20" s="786" t="s">
        <v>69</v>
      </c>
      <c r="D20" s="787"/>
      <c r="E20" s="764"/>
      <c r="F20" s="786" t="s">
        <v>108</v>
      </c>
      <c r="G20" s="787"/>
      <c r="H20" s="764"/>
      <c r="I20" s="453"/>
      <c r="J20" s="352"/>
      <c r="K20" s="353"/>
    </row>
    <row r="21" spans="1:15">
      <c r="A21" s="342"/>
      <c r="B21" s="712"/>
      <c r="C21" s="559" t="s">
        <v>87</v>
      </c>
      <c r="D21" s="559" t="s">
        <v>88</v>
      </c>
      <c r="E21" s="712"/>
      <c r="F21" s="559" t="s">
        <v>87</v>
      </c>
      <c r="G21" s="559" t="s">
        <v>88</v>
      </c>
      <c r="H21" s="712"/>
      <c r="I21" s="372"/>
      <c r="J21" s="370"/>
      <c r="K21" s="373"/>
      <c r="O21" s="360"/>
    </row>
    <row r="22" spans="1:15" ht="12.75">
      <c r="A22" s="342"/>
      <c r="B22" s="563" t="s">
        <v>119</v>
      </c>
      <c r="C22" s="785" t="e">
        <f>E5*E6</f>
        <v>#REF!</v>
      </c>
      <c r="D22" s="763"/>
      <c r="E22" s="80" t="s">
        <v>110</v>
      </c>
      <c r="F22" s="785" t="e">
        <f>F5*F6</f>
        <v>#REF!</v>
      </c>
      <c r="G22" s="763"/>
      <c r="H22" s="80" t="s">
        <v>110</v>
      </c>
      <c r="I22" s="372"/>
      <c r="J22" s="370"/>
      <c r="K22" s="373"/>
      <c r="O22" s="360"/>
    </row>
    <row r="23" spans="1:15" ht="12.75">
      <c r="A23" s="342"/>
      <c r="B23" s="563" t="s">
        <v>219</v>
      </c>
      <c r="C23" s="783" t="e">
        <f>E8*C13</f>
        <v>#REF!</v>
      </c>
      <c r="D23" s="784"/>
      <c r="E23" s="80" t="s">
        <v>216</v>
      </c>
      <c r="F23" s="783" t="e">
        <f>F8*F13</f>
        <v>#REF!</v>
      </c>
      <c r="G23" s="784"/>
      <c r="H23" s="80" t="s">
        <v>216</v>
      </c>
      <c r="I23" s="372"/>
      <c r="J23" s="370"/>
      <c r="K23" s="373"/>
      <c r="O23" s="360"/>
    </row>
    <row r="24" spans="1:15">
      <c r="A24" s="342"/>
      <c r="B24" s="556" t="s">
        <v>100</v>
      </c>
      <c r="C24" s="74" t="e">
        <f>C15*C23</f>
        <v>#REF!</v>
      </c>
      <c r="D24" s="74" t="e">
        <f>D15*C23</f>
        <v>#REF!</v>
      </c>
      <c r="E24" s="80" t="s">
        <v>113</v>
      </c>
      <c r="F24" s="74" t="e">
        <f>F15*F23</f>
        <v>#REF!</v>
      </c>
      <c r="G24" s="74" t="e">
        <f>G15*F23</f>
        <v>#REF!</v>
      </c>
      <c r="H24" s="80" t="s">
        <v>113</v>
      </c>
      <c r="I24" s="454"/>
      <c r="J24" s="371"/>
      <c r="O24" s="360"/>
    </row>
    <row r="25" spans="1:15">
      <c r="A25" s="342"/>
      <c r="B25" s="556" t="s">
        <v>121</v>
      </c>
      <c r="C25" s="72" t="e">
        <f>E7*C17/C14</f>
        <v>#REF!</v>
      </c>
      <c r="D25" s="72" t="e">
        <f>E7*C17/D14</f>
        <v>#REF!</v>
      </c>
      <c r="E25" s="80" t="s">
        <v>99</v>
      </c>
      <c r="F25" s="72" t="e">
        <f>F7*F17/F14</f>
        <v>#REF!</v>
      </c>
      <c r="G25" s="72" t="e">
        <f>F7*F17/G14</f>
        <v>#REF!</v>
      </c>
      <c r="H25" s="82" t="s">
        <v>105</v>
      </c>
      <c r="I25" s="372"/>
      <c r="J25" s="370"/>
      <c r="K25" s="373"/>
      <c r="O25" s="360"/>
    </row>
    <row r="26" spans="1:15">
      <c r="A26" s="342"/>
      <c r="B26" s="556" t="s">
        <v>186</v>
      </c>
      <c r="C26" s="571" t="e">
        <f>E5-(E7/C24)</f>
        <v>#REF!</v>
      </c>
      <c r="D26" s="571" t="e">
        <f>E5-(E7/D24)</f>
        <v>#REF!</v>
      </c>
      <c r="E26" s="80" t="s">
        <v>110</v>
      </c>
      <c r="F26" s="571" t="e">
        <f>F5-(F7/F24)</f>
        <v>#REF!</v>
      </c>
      <c r="G26" s="571" t="e">
        <f>F5-(F7/G24)</f>
        <v>#REF!</v>
      </c>
      <c r="H26" s="80" t="s">
        <v>110</v>
      </c>
      <c r="I26" s="372"/>
      <c r="J26" s="370"/>
      <c r="K26" s="373"/>
      <c r="O26" s="360"/>
    </row>
    <row r="27" spans="1:15">
      <c r="A27" s="342"/>
      <c r="B27" s="556" t="s">
        <v>122</v>
      </c>
      <c r="C27" s="72" t="e">
        <f>C16*C23*C26</f>
        <v>#REF!</v>
      </c>
      <c r="D27" s="72" t="e">
        <f>D16*C23*D26</f>
        <v>#REF!</v>
      </c>
      <c r="E27" s="80" t="s">
        <v>99</v>
      </c>
      <c r="F27" s="72" t="e">
        <f>F16*F23*F26</f>
        <v>#REF!</v>
      </c>
      <c r="G27" s="72" t="e">
        <f>G16*F23*G26</f>
        <v>#REF!</v>
      </c>
      <c r="H27" s="82" t="s">
        <v>105</v>
      </c>
      <c r="I27" s="374"/>
      <c r="J27" s="371"/>
      <c r="O27" s="360"/>
    </row>
    <row r="28" spans="1:15">
      <c r="A28" s="342"/>
      <c r="B28" s="556" t="s">
        <v>123</v>
      </c>
      <c r="C28" s="72" t="e">
        <f>C25+C27</f>
        <v>#REF!</v>
      </c>
      <c r="D28" s="72" t="e">
        <f>D25+D27</f>
        <v>#REF!</v>
      </c>
      <c r="E28" s="81" t="s">
        <v>99</v>
      </c>
      <c r="F28" s="72" t="e">
        <f>F25+F27</f>
        <v>#REF!</v>
      </c>
      <c r="G28" s="72" t="e">
        <f>G25+G27</f>
        <v>#REF!</v>
      </c>
      <c r="H28" s="82" t="s">
        <v>105</v>
      </c>
      <c r="I28" s="374"/>
      <c r="J28" s="371"/>
      <c r="O28" s="360"/>
    </row>
    <row r="29" spans="1:15" s="54" customFormat="1" ht="28.5" customHeight="1">
      <c r="A29" s="41" t="s">
        <v>195</v>
      </c>
      <c r="B29" s="224"/>
      <c r="E29" s="347"/>
      <c r="F29" s="348"/>
      <c r="G29" s="349"/>
      <c r="H29" s="232"/>
      <c r="I29" s="350"/>
      <c r="J29" s="351"/>
      <c r="K29" s="352"/>
      <c r="L29" s="353"/>
    </row>
    <row r="30" spans="1:15" s="341" customFormat="1">
      <c r="A30" s="342"/>
      <c r="B30" s="76"/>
      <c r="C30" s="559" t="s">
        <v>87</v>
      </c>
      <c r="D30" s="559" t="s">
        <v>88</v>
      </c>
      <c r="E30" s="559" t="s">
        <v>89</v>
      </c>
      <c r="F30" s="236"/>
      <c r="G30" s="276"/>
      <c r="H30" s="276"/>
      <c r="I30" s="342"/>
      <c r="J30" s="342"/>
      <c r="K30" s="342"/>
      <c r="L30" s="342"/>
      <c r="M30" s="342"/>
      <c r="N30" s="342"/>
      <c r="O30" s="342"/>
    </row>
    <row r="31" spans="1:15" s="341" customFormat="1">
      <c r="A31" s="376"/>
      <c r="B31" s="83" t="s">
        <v>69</v>
      </c>
      <c r="C31" s="565" t="e">
        <f>C28*E6/1000</f>
        <v>#REF!</v>
      </c>
      <c r="D31" s="565" t="e">
        <f>D28*E6/1000</f>
        <v>#REF!</v>
      </c>
      <c r="E31" s="565" t="e">
        <f>C31-D31</f>
        <v>#REF!</v>
      </c>
      <c r="F31" s="236" t="s">
        <v>97</v>
      </c>
      <c r="G31" s="276"/>
      <c r="H31" s="276"/>
      <c r="I31" s="342"/>
      <c r="J31" s="342"/>
      <c r="K31" s="342"/>
      <c r="L31" s="342"/>
      <c r="M31" s="342"/>
      <c r="N31" s="342"/>
      <c r="O31" s="342"/>
    </row>
    <row r="32" spans="1:15" s="341" customFormat="1">
      <c r="A32" s="376"/>
      <c r="B32" s="83" t="s">
        <v>108</v>
      </c>
      <c r="C32" s="565" t="e">
        <f>F28*F6/100000</f>
        <v>#REF!</v>
      </c>
      <c r="D32" s="565" t="e">
        <f>G28*F6/100000</f>
        <v>#REF!</v>
      </c>
      <c r="E32" s="565" t="e">
        <f>C32-D32</f>
        <v>#REF!</v>
      </c>
      <c r="F32" s="236" t="s">
        <v>124</v>
      </c>
      <c r="G32" s="276"/>
      <c r="H32" s="276"/>
      <c r="I32" s="342"/>
      <c r="J32" s="342"/>
      <c r="K32" s="342"/>
      <c r="L32" s="342"/>
      <c r="M32" s="342"/>
      <c r="N32" s="342"/>
      <c r="O32" s="342"/>
    </row>
    <row r="33" spans="1:20" s="223" customFormat="1" ht="21" customHeight="1">
      <c r="A33" s="227"/>
      <c r="B33" s="228"/>
      <c r="C33" s="231"/>
      <c r="D33" s="231"/>
      <c r="E33" s="227"/>
      <c r="F33" s="227"/>
      <c r="G33" s="227"/>
      <c r="H33" s="227"/>
      <c r="I33" s="227"/>
      <c r="J33" s="227"/>
      <c r="K33" s="377"/>
    </row>
    <row r="34" spans="1:20" s="54" customFormat="1" ht="21" customHeight="1">
      <c r="A34" s="36" t="s">
        <v>86</v>
      </c>
      <c r="B34" s="123"/>
      <c r="C34" s="124"/>
      <c r="D34" s="124"/>
      <c r="K34" s="3"/>
    </row>
    <row r="35" spans="1:20" s="37" customFormat="1" ht="12.75" customHeight="1">
      <c r="B35" s="141" t="s">
        <v>125</v>
      </c>
      <c r="C35" s="727" t="s">
        <v>126</v>
      </c>
      <c r="D35" s="667"/>
      <c r="F35" s="229"/>
      <c r="I35" s="38"/>
      <c r="J35" s="38"/>
      <c r="K35" s="38"/>
      <c r="L35" s="38"/>
      <c r="M35" s="38"/>
      <c r="N35" s="38"/>
      <c r="O35" s="38"/>
    </row>
    <row r="36" spans="1:20" s="37" customFormat="1" ht="12" customHeight="1">
      <c r="A36" s="38"/>
      <c r="B36" s="287"/>
      <c r="C36" s="230" t="s">
        <v>284</v>
      </c>
      <c r="D36" s="38"/>
      <c r="F36" s="38"/>
      <c r="I36" s="38"/>
      <c r="J36" s="38"/>
      <c r="K36" s="38"/>
      <c r="L36" s="38"/>
      <c r="M36" s="38"/>
      <c r="N36" s="38"/>
      <c r="O36" s="38"/>
    </row>
    <row r="37" spans="1:20" s="39" customFormat="1" ht="18.75" customHeight="1">
      <c r="B37" s="141" t="s">
        <v>91</v>
      </c>
      <c r="C37" s="230" t="s">
        <v>252</v>
      </c>
      <c r="D37" s="40"/>
      <c r="F37" s="40"/>
      <c r="I37" s="378"/>
      <c r="J37" s="378"/>
      <c r="K37" s="378"/>
      <c r="L37" s="378"/>
      <c r="M37" s="378"/>
      <c r="N37" s="378"/>
    </row>
    <row r="38" spans="1:20" s="42" customFormat="1" ht="18.75" customHeight="1">
      <c r="B38" s="141" t="s">
        <v>272</v>
      </c>
      <c r="C38" s="230" t="s">
        <v>287</v>
      </c>
      <c r="D38" s="14"/>
      <c r="F38" s="14"/>
    </row>
    <row r="39" spans="1:20" s="37" customFormat="1" ht="18.75" customHeight="1">
      <c r="A39" s="38"/>
      <c r="B39" s="141" t="s">
        <v>231</v>
      </c>
      <c r="C39" s="230" t="s">
        <v>251</v>
      </c>
      <c r="D39" s="229"/>
      <c r="F39" s="229"/>
      <c r="I39" s="38"/>
      <c r="J39" s="38"/>
      <c r="K39" s="38"/>
      <c r="L39" s="38"/>
      <c r="M39" s="38"/>
      <c r="N39" s="38"/>
      <c r="O39" s="38"/>
      <c r="P39" s="38"/>
      <c r="Q39" s="38"/>
      <c r="R39" s="38"/>
      <c r="S39" s="38"/>
      <c r="T39" s="38"/>
    </row>
    <row r="44" spans="1:20" ht="12.75">
      <c r="B44" s="253" t="s">
        <v>258</v>
      </c>
      <c r="C44" s="561" t="e">
        <f>INPUTS!#REF!</f>
        <v>#REF!</v>
      </c>
      <c r="D44" s="258" t="e">
        <f>INPUTS!#REF!</f>
        <v>#REF!</v>
      </c>
      <c r="E44" s="256"/>
    </row>
  </sheetData>
  <sheetProtection sheet="1" objects="1" scenarios="1"/>
  <mergeCells count="26">
    <mergeCell ref="B20:B21"/>
    <mergeCell ref="C20:D20"/>
    <mergeCell ref="F20:G20"/>
    <mergeCell ref="C18:D18"/>
    <mergeCell ref="F18:G18"/>
    <mergeCell ref="B3:B4"/>
    <mergeCell ref="C11:D11"/>
    <mergeCell ref="F11:G11"/>
    <mergeCell ref="B11:B12"/>
    <mergeCell ref="G3:G4"/>
    <mergeCell ref="C35:D35"/>
    <mergeCell ref="C23:D23"/>
    <mergeCell ref="F23:G23"/>
    <mergeCell ref="E20:E21"/>
    <mergeCell ref="C22:D22"/>
    <mergeCell ref="F22:G22"/>
    <mergeCell ref="H20:H21"/>
    <mergeCell ref="C3:D3"/>
    <mergeCell ref="E3:F3"/>
    <mergeCell ref="H11:H12"/>
    <mergeCell ref="E11:E12"/>
    <mergeCell ref="C13:D13"/>
    <mergeCell ref="F13:G13"/>
    <mergeCell ref="C17:D17"/>
    <mergeCell ref="F17:G17"/>
    <mergeCell ref="H4:I9"/>
  </mergeCells>
  <phoneticPr fontId="0" type="noConversion"/>
  <conditionalFormatting sqref="C4:C9 E4:E9 B31:F31 C11:E18 C20:E28">
    <cfRule type="expression" dxfId="54" priority="8">
      <formula>$C$44=0</formula>
    </cfRule>
  </conditionalFormatting>
  <conditionalFormatting sqref="D4:D9 F4:F9 F11:H18 F20:H28 B32:F32">
    <cfRule type="expression" dxfId="53" priority="9">
      <formula>$D$44=0</formula>
    </cfRule>
  </conditionalFormatting>
  <conditionalFormatting sqref="C15:D15 E5 E7 C13 E8">
    <cfRule type="expression" dxfId="52" priority="513">
      <formula>$E$2="error"</formula>
    </cfRule>
  </conditionalFormatting>
  <conditionalFormatting sqref="F15:G15 F5 F7 F8 F13">
    <cfRule type="expression" dxfId="51" priority="515">
      <formula>$F$2="error"</formula>
    </cfRule>
  </conditionalFormatting>
  <conditionalFormatting sqref="H4:I9">
    <cfRule type="expression" dxfId="50" priority="1">
      <formula>SUM($C$44:$D$44)=0</formula>
    </cfRule>
  </conditionalFormatting>
  <conditionalFormatting sqref="H4">
    <cfRule type="expression" dxfId="49" priority="5">
      <formula>$F$2="error"</formula>
    </cfRule>
  </conditionalFormatting>
  <conditionalFormatting sqref="H4">
    <cfRule type="expression" dxfId="48" priority="3">
      <formula>$E$2="error"</formula>
    </cfRule>
  </conditionalFormatting>
  <hyperlinks>
    <hyperlink ref="C35:D35" r:id="rId1" display="- ENERGY STAR specification"/>
  </hyperlinks>
  <printOptions horizontalCentered="1"/>
  <pageMargins left="0.5" right="0.5" top="0.5" bottom="0.5" header="0.5" footer="0.25"/>
  <pageSetup orientation="landscape"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0" tint="-0.34998626667073579"/>
    <pageSetUpPr fitToPage="1"/>
  </sheetPr>
  <dimension ref="A1:T26"/>
  <sheetViews>
    <sheetView showGridLines="0" zoomScaleNormal="70" zoomScaleSheetLayoutView="85" workbookViewId="0">
      <selection activeCell="B3" sqref="B3"/>
    </sheetView>
  </sheetViews>
  <sheetFormatPr defaultColWidth="15" defaultRowHeight="12"/>
  <cols>
    <col min="1" max="1" width="3" style="379" customWidth="1"/>
    <col min="2" max="2" width="23.7109375" style="389" customWidth="1"/>
    <col min="3" max="3" width="13.85546875" style="388" customWidth="1"/>
    <col min="4" max="4" width="13.85546875" style="360" customWidth="1"/>
    <col min="5" max="15" width="13.85546875" style="359" customWidth="1"/>
    <col min="16" max="25" width="13.85546875" style="360" customWidth="1"/>
    <col min="26" max="16384" width="15" style="360"/>
  </cols>
  <sheetData>
    <row r="1" spans="1:15" s="223" customFormat="1" ht="27" customHeight="1">
      <c r="A1" s="122" t="s">
        <v>127</v>
      </c>
      <c r="B1" s="221"/>
      <c r="C1" s="222"/>
      <c r="D1" s="222"/>
      <c r="J1" s="340"/>
    </row>
    <row r="2" spans="1:15" s="54" customFormat="1" ht="16.5" customHeight="1">
      <c r="A2" s="41" t="s">
        <v>264</v>
      </c>
      <c r="B2" s="224"/>
      <c r="C2" s="391"/>
      <c r="D2" s="335"/>
      <c r="E2" s="335"/>
      <c r="F2" s="391"/>
      <c r="G2" s="335"/>
      <c r="H2" s="335"/>
      <c r="I2" s="350"/>
      <c r="J2" s="351"/>
      <c r="K2" s="352"/>
      <c r="L2" s="353"/>
    </row>
    <row r="3" spans="1:15" s="54" customFormat="1" ht="12.75" customHeight="1">
      <c r="A3" s="41"/>
      <c r="B3" s="331"/>
      <c r="C3" s="329" t="s">
        <v>223</v>
      </c>
      <c r="D3" s="329" t="s">
        <v>222</v>
      </c>
      <c r="E3" s="331"/>
      <c r="G3" s="463"/>
      <c r="H3" s="351"/>
      <c r="K3" s="352"/>
      <c r="L3" s="353"/>
    </row>
    <row r="4" spans="1:15" s="223" customFormat="1" ht="12" customHeight="1">
      <c r="A4" s="122"/>
      <c r="B4" s="325" t="s">
        <v>191</v>
      </c>
      <c r="C4" s="332">
        <v>15</v>
      </c>
      <c r="D4" s="74" t="e">
        <f>INPUTS!#REF!</f>
        <v>#REF!</v>
      </c>
      <c r="E4" s="75" t="s">
        <v>190</v>
      </c>
      <c r="G4" s="464"/>
    </row>
    <row r="5" spans="1:15" s="223" customFormat="1" ht="12" customHeight="1">
      <c r="A5" s="122"/>
      <c r="B5" s="325" t="s">
        <v>118</v>
      </c>
      <c r="C5" s="332">
        <v>15</v>
      </c>
      <c r="D5" s="74" t="e">
        <f>INPUTS!#REF!</f>
        <v>#REF!</v>
      </c>
      <c r="E5" s="75" t="s">
        <v>110</v>
      </c>
    </row>
    <row r="6" spans="1:15" s="223" customFormat="1" ht="12" customHeight="1">
      <c r="A6" s="122"/>
      <c r="B6" s="325" t="s">
        <v>187</v>
      </c>
      <c r="C6" s="332">
        <v>365</v>
      </c>
      <c r="D6" s="74" t="e">
        <f>INPUTS!#REF!</f>
        <v>#REF!</v>
      </c>
      <c r="E6" s="75" t="s">
        <v>111</v>
      </c>
    </row>
    <row r="7" spans="1:15" s="223" customFormat="1" ht="12" customHeight="1">
      <c r="A7" s="122"/>
      <c r="B7" s="325" t="s">
        <v>174</v>
      </c>
      <c r="C7" s="308">
        <v>0</v>
      </c>
      <c r="D7" s="237" t="e">
        <f>INPUTS!#REF!</f>
        <v>#REF!</v>
      </c>
      <c r="E7" s="78"/>
    </row>
    <row r="8" spans="1:15" s="54" customFormat="1" ht="28.5" customHeight="1">
      <c r="A8" s="41" t="s">
        <v>276</v>
      </c>
      <c r="B8" s="224"/>
      <c r="E8" s="347"/>
      <c r="F8" s="348"/>
      <c r="G8" s="349"/>
      <c r="H8" s="232"/>
      <c r="I8" s="350"/>
      <c r="J8" s="351"/>
      <c r="K8" s="352"/>
      <c r="L8" s="353"/>
    </row>
    <row r="9" spans="1:15" ht="12" customHeight="1">
      <c r="A9" s="342"/>
      <c r="B9" s="326"/>
      <c r="C9" s="329" t="s">
        <v>87</v>
      </c>
      <c r="D9" s="329" t="s">
        <v>88</v>
      </c>
      <c r="E9" s="326"/>
      <c r="G9" s="373"/>
      <c r="I9" s="360"/>
      <c r="J9" s="360"/>
      <c r="K9" s="373"/>
      <c r="O9" s="360"/>
    </row>
    <row r="10" spans="1:15">
      <c r="A10" s="342"/>
      <c r="B10" s="217" t="s">
        <v>101</v>
      </c>
      <c r="C10" s="390" t="e">
        <f>40*D4</f>
        <v>#REF!</v>
      </c>
      <c r="D10" s="390" t="e">
        <f>IF(D4&lt;13,21.5*D4,IF(D4&lt;28,2*D4+254,3.8*D4+203.5))</f>
        <v>#REF!</v>
      </c>
      <c r="E10" s="392" t="s">
        <v>116</v>
      </c>
      <c r="G10" s="373"/>
      <c r="I10" s="360"/>
      <c r="J10" s="370"/>
      <c r="K10" s="373"/>
      <c r="O10" s="360"/>
    </row>
    <row r="11" spans="1:15" ht="12.75">
      <c r="A11" s="342"/>
      <c r="B11" s="234" t="s">
        <v>220</v>
      </c>
      <c r="C11" s="757">
        <v>12</v>
      </c>
      <c r="D11" s="781"/>
      <c r="E11" s="80" t="s">
        <v>90</v>
      </c>
      <c r="I11" s="360"/>
      <c r="J11" s="371"/>
      <c r="O11" s="360"/>
    </row>
    <row r="12" spans="1:15" s="54" customFormat="1" ht="28.5" customHeight="1">
      <c r="A12" s="41" t="s">
        <v>189</v>
      </c>
      <c r="B12" s="224"/>
      <c r="C12" s="137"/>
      <c r="D12" s="135"/>
      <c r="E12" s="4"/>
      <c r="F12" s="3"/>
      <c r="G12" s="3"/>
      <c r="H12" s="3"/>
      <c r="I12" s="3"/>
      <c r="J12" s="3"/>
      <c r="K12" s="3"/>
    </row>
    <row r="13" spans="1:15" s="341" customFormat="1">
      <c r="A13" s="342"/>
      <c r="B13" s="76"/>
      <c r="C13" s="328" t="s">
        <v>87</v>
      </c>
      <c r="D13" s="328" t="s">
        <v>88</v>
      </c>
      <c r="E13" s="328" t="s">
        <v>89</v>
      </c>
      <c r="F13" s="236"/>
      <c r="G13" s="276"/>
      <c r="H13" s="276"/>
      <c r="I13" s="342"/>
      <c r="J13" s="342"/>
      <c r="K13" s="342"/>
      <c r="L13" s="342"/>
      <c r="M13" s="342"/>
      <c r="N13" s="342"/>
      <c r="O13" s="342"/>
    </row>
    <row r="14" spans="1:15" s="341" customFormat="1" ht="12.75" customHeight="1">
      <c r="A14" s="376"/>
      <c r="B14" s="217" t="s">
        <v>76</v>
      </c>
      <c r="C14" s="333" t="e">
        <f>C10*D5*D6/1000</f>
        <v>#REF!</v>
      </c>
      <c r="D14" s="333" t="e">
        <f>D10*D5*D6/1000</f>
        <v>#REF!</v>
      </c>
      <c r="E14" s="333" t="e">
        <f>C14-D14</f>
        <v>#REF!</v>
      </c>
      <c r="F14" s="236" t="s">
        <v>97</v>
      </c>
      <c r="G14" s="276"/>
      <c r="H14" s="276"/>
      <c r="I14" s="342"/>
      <c r="J14" s="342"/>
      <c r="K14" s="342"/>
      <c r="L14" s="342"/>
      <c r="M14" s="342"/>
      <c r="N14" s="342"/>
      <c r="O14" s="342"/>
    </row>
    <row r="15" spans="1:15" s="223" customFormat="1" ht="21" customHeight="1">
      <c r="A15" s="227"/>
      <c r="B15" s="228"/>
      <c r="C15" s="231"/>
      <c r="D15" s="231"/>
      <c r="E15" s="227"/>
      <c r="F15" s="227"/>
      <c r="G15" s="227"/>
      <c r="H15" s="227"/>
      <c r="I15" s="227"/>
      <c r="J15" s="227"/>
      <c r="K15" s="377"/>
    </row>
    <row r="16" spans="1:15" s="54" customFormat="1" ht="21" customHeight="1">
      <c r="A16" s="36" t="s">
        <v>86</v>
      </c>
      <c r="B16" s="123"/>
      <c r="C16" s="124"/>
      <c r="D16" s="124"/>
      <c r="K16" s="3"/>
    </row>
    <row r="17" spans="1:20" s="37" customFormat="1" ht="12.75" customHeight="1">
      <c r="B17" s="141" t="s">
        <v>125</v>
      </c>
      <c r="C17" s="727" t="s">
        <v>126</v>
      </c>
      <c r="D17" s="667"/>
      <c r="F17" s="229"/>
      <c r="I17" s="38"/>
      <c r="J17" s="38"/>
      <c r="K17" s="38"/>
      <c r="L17" s="38"/>
      <c r="M17" s="38"/>
      <c r="N17" s="38"/>
      <c r="O17" s="38"/>
    </row>
    <row r="18" spans="1:20" s="37" customFormat="1" ht="12" customHeight="1">
      <c r="A18" s="38"/>
      <c r="B18" s="287"/>
      <c r="C18" s="230" t="s">
        <v>284</v>
      </c>
      <c r="D18" s="38"/>
      <c r="F18" s="38"/>
      <c r="I18" s="38"/>
      <c r="J18" s="38"/>
      <c r="K18" s="38"/>
      <c r="L18" s="38"/>
      <c r="M18" s="38"/>
      <c r="N18" s="38"/>
      <c r="O18" s="38"/>
    </row>
    <row r="19" spans="1:20" s="39" customFormat="1" ht="18.75" customHeight="1">
      <c r="B19" s="141" t="s">
        <v>91</v>
      </c>
      <c r="C19" s="230" t="s">
        <v>285</v>
      </c>
      <c r="D19" s="40"/>
      <c r="F19" s="40"/>
      <c r="I19" s="378"/>
      <c r="J19" s="378"/>
      <c r="K19" s="378"/>
      <c r="L19" s="378"/>
      <c r="M19" s="378"/>
      <c r="N19" s="378"/>
    </row>
    <row r="20" spans="1:20" s="42" customFormat="1" ht="18.75" customHeight="1">
      <c r="B20" s="141" t="s">
        <v>272</v>
      </c>
      <c r="C20" s="230" t="s">
        <v>287</v>
      </c>
      <c r="D20" s="14"/>
      <c r="F20" s="14"/>
    </row>
    <row r="21" spans="1:20" s="37" customFormat="1" ht="18.75" customHeight="1">
      <c r="A21" s="38"/>
      <c r="B21" s="141" t="s">
        <v>231</v>
      </c>
      <c r="C21" s="230" t="s">
        <v>251</v>
      </c>
      <c r="D21" s="229"/>
      <c r="F21" s="229"/>
      <c r="I21" s="38"/>
      <c r="J21" s="38"/>
      <c r="K21" s="38"/>
      <c r="L21" s="38"/>
      <c r="M21" s="38"/>
      <c r="N21" s="38"/>
      <c r="O21" s="38"/>
      <c r="P21" s="38"/>
      <c r="Q21" s="38"/>
      <c r="R21" s="38"/>
      <c r="S21" s="38"/>
      <c r="T21" s="38"/>
    </row>
    <row r="22" spans="1:20">
      <c r="C22" s="360"/>
    </row>
    <row r="26" spans="1:20" ht="12.75">
      <c r="B26" s="253" t="s">
        <v>257</v>
      </c>
      <c r="C26" s="257" t="e">
        <f>INPUTS!#REF!</f>
        <v>#REF!</v>
      </c>
      <c r="D26" s="258"/>
      <c r="E26" s="258"/>
    </row>
  </sheetData>
  <sheetProtection sheet="1" objects="1" scenarios="1"/>
  <mergeCells count="2">
    <mergeCell ref="C17:D17"/>
    <mergeCell ref="C11:D11"/>
  </mergeCells>
  <phoneticPr fontId="0" type="noConversion"/>
  <conditionalFormatting sqref="B14:F14 C4:D7 C10:D11">
    <cfRule type="expression" dxfId="47" priority="3">
      <formula>$C$26=0</formula>
    </cfRule>
  </conditionalFormatting>
  <conditionalFormatting sqref="D23">
    <cfRule type="expression" dxfId="46" priority="4">
      <formula>$D$26=0</formula>
    </cfRule>
  </conditionalFormatting>
  <hyperlinks>
    <hyperlink ref="C17:D17" r:id="rId1" display="- ENERGY STAR specification"/>
  </hyperlinks>
  <printOptions horizontalCentered="1"/>
  <pageMargins left="0.5" right="0.5" top="0.5" bottom="0.5" header="0.5" footer="0.25"/>
  <pageSetup orientation="landscape" r:id="rId2"/>
  <headerFooter alignWithMargins="0"/>
  <ignoredErrors>
    <ignoredError sqref="C10:D10"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0" tint="-0.34998626667073579"/>
    <pageSetUpPr fitToPage="1"/>
  </sheetPr>
  <dimension ref="A1:Q43"/>
  <sheetViews>
    <sheetView showGridLines="0" zoomScaleNormal="100" zoomScaleSheetLayoutView="85" workbookViewId="0">
      <selection activeCell="B3" sqref="B3:C5"/>
    </sheetView>
  </sheetViews>
  <sheetFormatPr defaultColWidth="15" defaultRowHeight="12"/>
  <cols>
    <col min="1" max="1" width="3" style="173" customWidth="1"/>
    <col min="2" max="2" width="11.7109375" style="174" customWidth="1"/>
    <col min="3" max="3" width="26.7109375" style="174" customWidth="1"/>
    <col min="4" max="4" width="12.7109375" style="174" customWidth="1"/>
    <col min="5" max="5" width="12.7109375" style="175" customWidth="1"/>
    <col min="6" max="6" width="12.7109375" style="176" customWidth="1"/>
    <col min="7" max="17" width="12.7109375" style="177" customWidth="1"/>
    <col min="18" max="16384" width="15" style="176"/>
  </cols>
  <sheetData>
    <row r="1" spans="1:16" s="153" customFormat="1" ht="30" customHeight="1">
      <c r="A1" s="122" t="s">
        <v>172</v>
      </c>
      <c r="B1" s="221"/>
      <c r="C1" s="221"/>
      <c r="D1" s="221"/>
      <c r="E1" s="222"/>
      <c r="F1" s="222"/>
      <c r="G1" s="223"/>
      <c r="H1" s="223"/>
      <c r="I1" s="223"/>
      <c r="L1" s="303"/>
    </row>
    <row r="2" spans="1:16" s="108" customFormat="1" ht="16.5" customHeight="1">
      <c r="A2" s="41" t="s">
        <v>264</v>
      </c>
      <c r="B2" s="224"/>
      <c r="C2" s="224"/>
      <c r="D2" s="224"/>
      <c r="E2" s="154"/>
      <c r="F2" s="181"/>
      <c r="G2" s="154"/>
      <c r="H2" s="181"/>
      <c r="I2" s="181"/>
      <c r="J2" s="303"/>
      <c r="K2" s="158"/>
      <c r="L2" s="157"/>
      <c r="M2" s="158"/>
      <c r="N2" s="159"/>
    </row>
    <row r="3" spans="1:16" s="108" customFormat="1" ht="12.75" customHeight="1">
      <c r="A3" s="117"/>
      <c r="B3" s="802"/>
      <c r="C3" s="803"/>
      <c r="D3" s="710" t="s">
        <v>223</v>
      </c>
      <c r="E3" s="793"/>
      <c r="F3" s="793"/>
      <c r="G3" s="695"/>
      <c r="H3" s="695"/>
      <c r="I3" s="695"/>
      <c r="J3" s="710" t="s">
        <v>222</v>
      </c>
      <c r="K3" s="793"/>
      <c r="L3" s="793"/>
      <c r="M3" s="695"/>
      <c r="N3" s="695"/>
      <c r="O3" s="695"/>
      <c r="P3" s="764"/>
    </row>
    <row r="4" spans="1:16" s="108" customFormat="1" ht="12.75" customHeight="1">
      <c r="A4" s="117"/>
      <c r="B4" s="804"/>
      <c r="C4" s="805"/>
      <c r="D4" s="707" t="s">
        <v>281</v>
      </c>
      <c r="E4" s="708"/>
      <c r="F4" s="709"/>
      <c r="G4" s="707" t="s">
        <v>282</v>
      </c>
      <c r="H4" s="708"/>
      <c r="I4" s="709"/>
      <c r="J4" s="707" t="s">
        <v>281</v>
      </c>
      <c r="K4" s="708"/>
      <c r="L4" s="709"/>
      <c r="M4" s="707" t="s">
        <v>282</v>
      </c>
      <c r="N4" s="708"/>
      <c r="O4" s="709"/>
      <c r="P4" s="764"/>
    </row>
    <row r="5" spans="1:16" s="161" customFormat="1" ht="24">
      <c r="A5" s="160"/>
      <c r="B5" s="806"/>
      <c r="C5" s="807"/>
      <c r="D5" s="88" t="s">
        <v>81</v>
      </c>
      <c r="E5" s="88" t="s">
        <v>201</v>
      </c>
      <c r="F5" s="88" t="s">
        <v>232</v>
      </c>
      <c r="G5" s="88" t="s">
        <v>81</v>
      </c>
      <c r="H5" s="88" t="s">
        <v>201</v>
      </c>
      <c r="I5" s="88" t="s">
        <v>232</v>
      </c>
      <c r="J5" s="88" t="s">
        <v>81</v>
      </c>
      <c r="K5" s="88" t="s">
        <v>201</v>
      </c>
      <c r="L5" s="88" t="s">
        <v>232</v>
      </c>
      <c r="M5" s="88" t="s">
        <v>81</v>
      </c>
      <c r="N5" s="88" t="s">
        <v>201</v>
      </c>
      <c r="O5" s="88" t="s">
        <v>232</v>
      </c>
      <c r="P5" s="793"/>
    </row>
    <row r="6" spans="1:16" s="108" customFormat="1" ht="12" customHeight="1">
      <c r="A6" s="106"/>
      <c r="B6" s="808" t="s">
        <v>203</v>
      </c>
      <c r="C6" s="809"/>
      <c r="D6" s="247">
        <v>650</v>
      </c>
      <c r="E6" s="247">
        <v>1150</v>
      </c>
      <c r="F6" s="247">
        <v>170</v>
      </c>
      <c r="G6" s="247">
        <v>680</v>
      </c>
      <c r="H6" s="247">
        <v>1170</v>
      </c>
      <c r="I6" s="247">
        <v>240</v>
      </c>
      <c r="J6" s="74" t="e">
        <f>INPUTS!#REF!</f>
        <v>#REF!</v>
      </c>
      <c r="K6" s="74" t="e">
        <f>INPUTS!#REF!</f>
        <v>#REF!</v>
      </c>
      <c r="L6" s="74" t="e">
        <f>INPUTS!#REF!</f>
        <v>#REF!</v>
      </c>
      <c r="M6" s="74" t="e">
        <f>INPUTS!#REF!</f>
        <v>#REF!</v>
      </c>
      <c r="N6" s="74" t="e">
        <f>INPUTS!#REF!</f>
        <v>#REF!</v>
      </c>
      <c r="O6" s="74" t="e">
        <f>INPUTS!#REF!</f>
        <v>#REF!</v>
      </c>
      <c r="P6" s="75" t="s">
        <v>202</v>
      </c>
    </row>
    <row r="7" spans="1:16" s="108" customFormat="1" ht="12" customHeight="1">
      <c r="A7" s="106"/>
      <c r="B7" s="808" t="s">
        <v>175</v>
      </c>
      <c r="C7" s="809"/>
      <c r="D7" s="322">
        <v>18.3</v>
      </c>
      <c r="E7" s="322">
        <v>18</v>
      </c>
      <c r="F7" s="322">
        <v>19.5</v>
      </c>
      <c r="G7" s="322">
        <v>12</v>
      </c>
      <c r="H7" s="322">
        <v>12</v>
      </c>
      <c r="I7" s="322">
        <v>12</v>
      </c>
      <c r="J7" s="216" t="e">
        <f>INPUTS!#REF!</f>
        <v>#REF!</v>
      </c>
      <c r="K7" s="216" t="e">
        <f>INPUTS!#REF!</f>
        <v>#REF!</v>
      </c>
      <c r="L7" s="216" t="e">
        <f>INPUTS!#REF!</f>
        <v>#REF!</v>
      </c>
      <c r="M7" s="322" t="e">
        <f>INPUTS!#REF!</f>
        <v>#REF!</v>
      </c>
      <c r="N7" s="322" t="e">
        <f>INPUTS!#REF!</f>
        <v>#REF!</v>
      </c>
      <c r="O7" s="322" t="e">
        <f>INPUTS!#REF!</f>
        <v>#REF!</v>
      </c>
      <c r="P7" s="87" t="s">
        <v>230</v>
      </c>
    </row>
    <row r="8" spans="1:16" s="108" customFormat="1" ht="12" customHeight="1">
      <c r="A8" s="106"/>
      <c r="B8" s="808" t="s">
        <v>187</v>
      </c>
      <c r="C8" s="809"/>
      <c r="D8" s="219">
        <v>365</v>
      </c>
      <c r="E8" s="219">
        <v>365</v>
      </c>
      <c r="F8" s="219">
        <v>365</v>
      </c>
      <c r="G8" s="219">
        <v>365</v>
      </c>
      <c r="H8" s="219">
        <v>365</v>
      </c>
      <c r="I8" s="219">
        <v>365</v>
      </c>
      <c r="J8" s="219" t="e">
        <f>INPUTS!#REF!</f>
        <v>#REF!</v>
      </c>
      <c r="K8" s="219" t="e">
        <f>INPUTS!#REF!</f>
        <v>#REF!</v>
      </c>
      <c r="L8" s="219" t="e">
        <f>INPUTS!#REF!</f>
        <v>#REF!</v>
      </c>
      <c r="M8" s="323" t="e">
        <f>INPUTS!#REF!</f>
        <v>#REF!</v>
      </c>
      <c r="N8" s="323" t="e">
        <f>INPUTS!#REF!</f>
        <v>#REF!</v>
      </c>
      <c r="O8" s="323" t="e">
        <f>INPUTS!#REF!</f>
        <v>#REF!</v>
      </c>
      <c r="P8" s="148" t="s">
        <v>111</v>
      </c>
    </row>
    <row r="9" spans="1:16" s="183" customFormat="1" ht="12" customHeight="1">
      <c r="A9" s="182"/>
      <c r="B9" s="808" t="s">
        <v>174</v>
      </c>
      <c r="C9" s="809"/>
      <c r="D9" s="308">
        <v>0</v>
      </c>
      <c r="E9" s="308">
        <v>0</v>
      </c>
      <c r="F9" s="308">
        <v>0</v>
      </c>
      <c r="G9" s="308">
        <v>0</v>
      </c>
      <c r="H9" s="308">
        <v>0</v>
      </c>
      <c r="I9" s="308">
        <v>0</v>
      </c>
      <c r="J9" s="237" t="e">
        <f>INPUTS!#REF!</f>
        <v>#REF!</v>
      </c>
      <c r="K9" s="237" t="e">
        <f>INPUTS!#REF!</f>
        <v>#REF!</v>
      </c>
      <c r="L9" s="237" t="e">
        <f>INPUTS!#REF!</f>
        <v>#REF!</v>
      </c>
      <c r="M9" s="308" t="e">
        <f>INPUTS!#REF!</f>
        <v>#REF!</v>
      </c>
      <c r="N9" s="308" t="e">
        <f>INPUTS!#REF!</f>
        <v>#REF!</v>
      </c>
      <c r="O9" s="308" t="e">
        <f>INPUTS!#REF!</f>
        <v>#REF!</v>
      </c>
      <c r="P9" s="238"/>
    </row>
    <row r="10" spans="1:16" s="108" customFormat="1" ht="29.25" customHeight="1">
      <c r="A10" s="41" t="s">
        <v>276</v>
      </c>
      <c r="B10" s="224"/>
      <c r="C10" s="224"/>
      <c r="D10" s="224"/>
      <c r="G10" s="162"/>
      <c r="H10" s="163"/>
      <c r="I10" s="164"/>
      <c r="J10" s="165"/>
      <c r="K10" s="156"/>
      <c r="L10" s="157"/>
      <c r="M10" s="158"/>
      <c r="N10" s="159"/>
    </row>
    <row r="11" spans="1:16" s="108" customFormat="1" ht="50.65" customHeight="1">
      <c r="A11" s="41"/>
      <c r="B11" s="801"/>
      <c r="C11" s="695"/>
      <c r="D11" s="798" t="s">
        <v>104</v>
      </c>
      <c r="E11" s="491" t="s">
        <v>305</v>
      </c>
      <c r="F11" s="491" t="s">
        <v>308</v>
      </c>
      <c r="G11" s="800" t="s">
        <v>306</v>
      </c>
      <c r="H11" s="800"/>
      <c r="I11" s="800" t="s">
        <v>307</v>
      </c>
      <c r="J11" s="800"/>
      <c r="K11" s="703" t="s">
        <v>220</v>
      </c>
    </row>
    <row r="12" spans="1:16" s="108" customFormat="1" ht="12" customHeight="1">
      <c r="A12" s="41"/>
      <c r="B12" s="695"/>
      <c r="C12" s="695"/>
      <c r="D12" s="799"/>
      <c r="E12" s="492" t="s">
        <v>87</v>
      </c>
      <c r="F12" s="492" t="s">
        <v>87</v>
      </c>
      <c r="G12" s="492" t="s">
        <v>87</v>
      </c>
      <c r="H12" s="492" t="s">
        <v>88</v>
      </c>
      <c r="I12" s="492" t="s">
        <v>87</v>
      </c>
      <c r="J12" s="492" t="s">
        <v>88</v>
      </c>
      <c r="K12" s="797"/>
    </row>
    <row r="13" spans="1:16" s="108" customFormat="1" ht="12" customHeight="1">
      <c r="A13" s="41"/>
      <c r="B13" s="795" t="s">
        <v>281</v>
      </c>
      <c r="C13" s="475" t="s">
        <v>81</v>
      </c>
      <c r="D13" s="462">
        <v>0.75</v>
      </c>
      <c r="E13" s="390" t="e">
        <f>J6</f>
        <v>#REF!</v>
      </c>
      <c r="F13" s="394">
        <v>21.8</v>
      </c>
      <c r="G13" s="390" t="e">
        <f>E13*J8*D13</f>
        <v>#REF!</v>
      </c>
      <c r="H13" s="390" t="e">
        <f>J6*J8*D13</f>
        <v>#REF!</v>
      </c>
      <c r="I13" s="394" t="e">
        <f>IF(E13&lt;450,10.26-0.0086*E13,6.89-0.0011*E13)</f>
        <v>#REF!</v>
      </c>
      <c r="J13" s="394" t="e">
        <f>37.72*J6^-0.298</f>
        <v>#REF!</v>
      </c>
      <c r="K13" s="390">
        <v>8</v>
      </c>
    </row>
    <row r="14" spans="1:16" s="108" customFormat="1" ht="12" customHeight="1">
      <c r="A14" s="41"/>
      <c r="B14" s="796"/>
      <c r="C14" s="475" t="s">
        <v>201</v>
      </c>
      <c r="D14" s="462">
        <v>0.75</v>
      </c>
      <c r="E14" s="390" t="e">
        <f>K6</f>
        <v>#REF!</v>
      </c>
      <c r="F14" s="394">
        <v>20.100000000000001</v>
      </c>
      <c r="G14" s="390" t="e">
        <f>E14*K8*D14</f>
        <v>#REF!</v>
      </c>
      <c r="H14" s="390" t="e">
        <f>K6*K8*D14</f>
        <v>#REF!</v>
      </c>
      <c r="I14" s="394" t="e">
        <f>IF(E14&lt;1000,8.85-0.0038*E14,5.1)</f>
        <v>#REF!</v>
      </c>
      <c r="J14" s="394" t="e">
        <f>IF(K6&lt;1600,22.95*K6^-0.258+1,-0.00011*K6+4.6)</f>
        <v>#REF!</v>
      </c>
      <c r="K14" s="390">
        <v>8</v>
      </c>
    </row>
    <row r="15" spans="1:16" s="108" customFormat="1" ht="12" customHeight="1">
      <c r="A15" s="41"/>
      <c r="B15" s="796"/>
      <c r="C15" s="475" t="s">
        <v>232</v>
      </c>
      <c r="D15" s="462">
        <v>0.75</v>
      </c>
      <c r="E15" s="390" t="e">
        <f>L6</f>
        <v>#REF!</v>
      </c>
      <c r="F15" s="394">
        <v>30.1</v>
      </c>
      <c r="G15" s="390" t="e">
        <f>E15*L8*D15</f>
        <v>#REF!</v>
      </c>
      <c r="H15" s="390" t="e">
        <f>L6*L8*D15</f>
        <v>#REF!</v>
      </c>
      <c r="I15" s="394" t="e">
        <f>IF(E15&lt;175,18-0.0469*E15,9.8)</f>
        <v>#REF!</v>
      </c>
      <c r="J15" s="394" t="e">
        <f>48.66*L6^-0.326+0.08</f>
        <v>#REF!</v>
      </c>
      <c r="K15" s="390">
        <v>8</v>
      </c>
    </row>
    <row r="16" spans="1:16" s="108" customFormat="1" ht="12" customHeight="1">
      <c r="A16" s="41"/>
      <c r="B16" s="795" t="s">
        <v>282</v>
      </c>
      <c r="C16" s="475" t="s">
        <v>81</v>
      </c>
      <c r="D16" s="462">
        <v>0.75</v>
      </c>
      <c r="E16" s="390" t="e">
        <f>M6</f>
        <v>#REF!</v>
      </c>
      <c r="F16" s="394">
        <v>12</v>
      </c>
      <c r="G16" s="390" t="e">
        <f>E16*M8*D16</f>
        <v>#REF!</v>
      </c>
      <c r="H16" s="390" t="e">
        <f>M6*M8*D16</f>
        <v>#REF!</v>
      </c>
      <c r="I16" s="394">
        <f>9.18*(G6^-0.057)+1</f>
        <v>7.3297954112535724</v>
      </c>
      <c r="J16" s="394" t="e">
        <f>9.18*(M6^-0.057)</f>
        <v>#REF!</v>
      </c>
      <c r="K16" s="390">
        <v>8</v>
      </c>
    </row>
    <row r="17" spans="1:13" s="108" customFormat="1" ht="12" customHeight="1">
      <c r="A17" s="41"/>
      <c r="B17" s="796"/>
      <c r="C17" s="475" t="s">
        <v>201</v>
      </c>
      <c r="D17" s="462">
        <v>0.75</v>
      </c>
      <c r="E17" s="390" t="e">
        <f>N6</f>
        <v>#REF!</v>
      </c>
      <c r="F17" s="394">
        <v>12</v>
      </c>
      <c r="G17" s="390" t="e">
        <f>E17*N8*D17</f>
        <v>#REF!</v>
      </c>
      <c r="H17" s="390" t="e">
        <f>N6*N8*D17</f>
        <v>#REF!</v>
      </c>
      <c r="I17" s="394">
        <f>6*(H6^-0.162)+4.2</f>
        <v>6.1103156815992259</v>
      </c>
      <c r="J17" s="394" t="e">
        <f>6*(N6^-0.162)+3.5</f>
        <v>#REF!</v>
      </c>
      <c r="K17" s="390">
        <v>8</v>
      </c>
    </row>
    <row r="18" spans="1:13" s="108" customFormat="1" ht="12" customHeight="1">
      <c r="A18" s="41"/>
      <c r="B18" s="796"/>
      <c r="C18" s="475" t="s">
        <v>232</v>
      </c>
      <c r="D18" s="462">
        <v>0.75</v>
      </c>
      <c r="E18" s="390" t="e">
        <f>O6</f>
        <v>#REF!</v>
      </c>
      <c r="F18" s="394">
        <v>12</v>
      </c>
      <c r="G18" s="390" t="e">
        <f>E18*O8*D18</f>
        <v>#REF!</v>
      </c>
      <c r="H18" s="390" t="e">
        <f>O6*O8*D18</f>
        <v>#REF!</v>
      </c>
      <c r="I18" s="394">
        <f>59.45*(I6^-0.349)+0.68</f>
        <v>9.4592645411218133</v>
      </c>
      <c r="J18" s="394" t="e">
        <f>59.45*(O6^-0.349)+0.08</f>
        <v>#REF!</v>
      </c>
      <c r="K18" s="390">
        <v>8</v>
      </c>
    </row>
    <row r="19" spans="1:13" s="183" customFormat="1" ht="28.5" customHeight="1">
      <c r="A19" s="41" t="s">
        <v>204</v>
      </c>
      <c r="B19" s="224"/>
      <c r="C19" s="224"/>
      <c r="D19" s="224"/>
      <c r="E19" s="109"/>
      <c r="F19" s="110"/>
      <c r="G19" s="111"/>
      <c r="H19" s="112"/>
      <c r="I19" s="186"/>
      <c r="J19" s="185"/>
      <c r="K19" s="184"/>
      <c r="L19" s="184"/>
      <c r="M19" s="184"/>
    </row>
    <row r="20" spans="1:13" s="183" customFormat="1" ht="12" customHeight="1">
      <c r="A20" s="41"/>
      <c r="B20" s="801"/>
      <c r="C20" s="695"/>
      <c r="D20" s="707" t="s">
        <v>281</v>
      </c>
      <c r="E20" s="753"/>
      <c r="F20" s="790"/>
      <c r="G20" s="707" t="s">
        <v>282</v>
      </c>
      <c r="H20" s="753"/>
      <c r="I20" s="790"/>
      <c r="J20" s="788"/>
    </row>
    <row r="21" spans="1:13" s="183" customFormat="1" ht="12" customHeight="1">
      <c r="A21" s="41"/>
      <c r="B21" s="801"/>
      <c r="C21" s="695"/>
      <c r="D21" s="79" t="s">
        <v>87</v>
      </c>
      <c r="E21" s="79" t="s">
        <v>88</v>
      </c>
      <c r="F21" s="79" t="s">
        <v>89</v>
      </c>
      <c r="G21" s="79" t="s">
        <v>87</v>
      </c>
      <c r="H21" s="79" t="s">
        <v>88</v>
      </c>
      <c r="I21" s="79" t="s">
        <v>89</v>
      </c>
      <c r="J21" s="789"/>
    </row>
    <row r="22" spans="1:13" s="183" customFormat="1" ht="12" customHeight="1">
      <c r="A22" s="41"/>
      <c r="B22" s="794" t="s">
        <v>81</v>
      </c>
      <c r="C22" s="695"/>
      <c r="D22" s="474" t="e">
        <f t="shared" ref="D22:E24" si="0">I13*G13/100</f>
        <v>#REF!</v>
      </c>
      <c r="E22" s="474" t="e">
        <f t="shared" si="0"/>
        <v>#REF!</v>
      </c>
      <c r="F22" s="474" t="e">
        <f>D22-E22</f>
        <v>#REF!</v>
      </c>
      <c r="G22" s="474" t="e">
        <f t="shared" ref="G22:H24" si="1">I16*G16/100</f>
        <v>#REF!</v>
      </c>
      <c r="H22" s="474" t="e">
        <f t="shared" si="1"/>
        <v>#REF!</v>
      </c>
      <c r="I22" s="474" t="e">
        <f>G22-H22</f>
        <v>#REF!</v>
      </c>
      <c r="J22" s="236" t="s">
        <v>97</v>
      </c>
    </row>
    <row r="23" spans="1:13" s="183" customFormat="1" ht="12" customHeight="1">
      <c r="A23" s="41"/>
      <c r="B23" s="794" t="s">
        <v>201</v>
      </c>
      <c r="C23" s="695"/>
      <c r="D23" s="474" t="e">
        <f t="shared" si="0"/>
        <v>#REF!</v>
      </c>
      <c r="E23" s="474" t="e">
        <f t="shared" si="0"/>
        <v>#REF!</v>
      </c>
      <c r="F23" s="474" t="e">
        <f>D23-E23</f>
        <v>#REF!</v>
      </c>
      <c r="G23" s="474" t="e">
        <f t="shared" si="1"/>
        <v>#REF!</v>
      </c>
      <c r="H23" s="474" t="e">
        <f t="shared" si="1"/>
        <v>#REF!</v>
      </c>
      <c r="I23" s="474" t="e">
        <f>G23-H23</f>
        <v>#REF!</v>
      </c>
      <c r="J23" s="236" t="s">
        <v>97</v>
      </c>
    </row>
    <row r="24" spans="1:13" s="183" customFormat="1" ht="12" customHeight="1">
      <c r="A24" s="41"/>
      <c r="B24" s="794" t="s">
        <v>232</v>
      </c>
      <c r="C24" s="695"/>
      <c r="D24" s="474" t="e">
        <f t="shared" si="0"/>
        <v>#REF!</v>
      </c>
      <c r="E24" s="474" t="e">
        <f t="shared" si="0"/>
        <v>#REF!</v>
      </c>
      <c r="F24" s="474" t="e">
        <f>D24-E24</f>
        <v>#REF!</v>
      </c>
      <c r="G24" s="474" t="e">
        <f t="shared" si="1"/>
        <v>#REF!</v>
      </c>
      <c r="H24" s="474" t="e">
        <f t="shared" si="1"/>
        <v>#REF!</v>
      </c>
      <c r="I24" s="474" t="e">
        <f>G24-H24</f>
        <v>#REF!</v>
      </c>
      <c r="J24" s="236" t="s">
        <v>97</v>
      </c>
    </row>
    <row r="25" spans="1:13" s="183" customFormat="1" ht="28.5" customHeight="1">
      <c r="A25" s="41" t="s">
        <v>205</v>
      </c>
      <c r="B25" s="224"/>
      <c r="C25" s="224"/>
      <c r="D25" s="224"/>
      <c r="E25" s="109"/>
      <c r="F25" s="110"/>
      <c r="G25" s="111"/>
      <c r="H25" s="112"/>
      <c r="I25" s="186"/>
      <c r="J25" s="186"/>
      <c r="K25" s="186"/>
      <c r="L25" s="186"/>
      <c r="M25" s="186"/>
    </row>
    <row r="26" spans="1:13" s="183" customFormat="1" ht="12" customHeight="1">
      <c r="A26" s="41"/>
      <c r="B26" s="801"/>
      <c r="C26" s="695"/>
      <c r="D26" s="707" t="s">
        <v>281</v>
      </c>
      <c r="E26" s="753"/>
      <c r="F26" s="790"/>
      <c r="G26" s="707" t="s">
        <v>282</v>
      </c>
      <c r="H26" s="753"/>
      <c r="I26" s="790"/>
      <c r="J26" s="788"/>
      <c r="K26" s="184"/>
      <c r="L26" s="184"/>
      <c r="M26" s="184"/>
    </row>
    <row r="27" spans="1:13" s="183" customFormat="1" ht="12" customHeight="1">
      <c r="A27" s="41"/>
      <c r="B27" s="801"/>
      <c r="C27" s="695"/>
      <c r="D27" s="79" t="s">
        <v>87</v>
      </c>
      <c r="E27" s="79" t="s">
        <v>88</v>
      </c>
      <c r="F27" s="79" t="s">
        <v>89</v>
      </c>
      <c r="G27" s="79" t="s">
        <v>87</v>
      </c>
      <c r="H27" s="79" t="s">
        <v>88</v>
      </c>
      <c r="I27" s="79" t="s">
        <v>89</v>
      </c>
      <c r="J27" s="789"/>
      <c r="K27" s="184"/>
      <c r="L27" s="184"/>
      <c r="M27" s="184"/>
    </row>
    <row r="28" spans="1:13" s="183" customFormat="1" ht="12" customHeight="1">
      <c r="A28" s="41"/>
      <c r="B28" s="794" t="s">
        <v>81</v>
      </c>
      <c r="C28" s="695"/>
      <c r="D28" s="77" t="e">
        <f>F13*G13/100</f>
        <v>#REF!</v>
      </c>
      <c r="E28" s="77" t="e">
        <f>J7*H13/100</f>
        <v>#REF!</v>
      </c>
      <c r="F28" s="77" t="e">
        <f>D28-E28</f>
        <v>#REF!</v>
      </c>
      <c r="G28" s="465" t="e">
        <f>F16*G16/100</f>
        <v>#REF!</v>
      </c>
      <c r="H28" s="465" t="e">
        <f>M7*H16/100</f>
        <v>#REF!</v>
      </c>
      <c r="I28" s="306" t="e">
        <f>G28-H28</f>
        <v>#REF!</v>
      </c>
      <c r="J28" s="236" t="s">
        <v>180</v>
      </c>
      <c r="K28" s="184"/>
      <c r="L28" s="184"/>
      <c r="M28" s="184"/>
    </row>
    <row r="29" spans="1:13" s="183" customFormat="1" ht="12" customHeight="1">
      <c r="A29" s="41"/>
      <c r="B29" s="794" t="s">
        <v>201</v>
      </c>
      <c r="C29" s="695"/>
      <c r="D29" s="77" t="e">
        <f>F14*G14/100</f>
        <v>#REF!</v>
      </c>
      <c r="E29" s="77" t="e">
        <f>K7*H14/100</f>
        <v>#REF!</v>
      </c>
      <c r="F29" s="77" t="e">
        <f>D29-E29</f>
        <v>#REF!</v>
      </c>
      <c r="G29" s="465" t="e">
        <f>F17*G17/100</f>
        <v>#REF!</v>
      </c>
      <c r="H29" s="465" t="e">
        <f>N7*H17/100</f>
        <v>#REF!</v>
      </c>
      <c r="I29" s="306" t="e">
        <f>G29-H29</f>
        <v>#REF!</v>
      </c>
      <c r="J29" s="236" t="s">
        <v>180</v>
      </c>
    </row>
    <row r="30" spans="1:13" s="183" customFormat="1" ht="12" customHeight="1">
      <c r="A30" s="41"/>
      <c r="B30" s="794" t="s">
        <v>232</v>
      </c>
      <c r="C30" s="695"/>
      <c r="D30" s="77" t="e">
        <f>F15*G15/100</f>
        <v>#REF!</v>
      </c>
      <c r="E30" s="77" t="e">
        <f>L7*H15/100</f>
        <v>#REF!</v>
      </c>
      <c r="F30" s="77" t="e">
        <f>D30-E30</f>
        <v>#REF!</v>
      </c>
      <c r="G30" s="465" t="e">
        <f>F18*G18/100</f>
        <v>#REF!</v>
      </c>
      <c r="H30" s="465" t="e">
        <f>O7*H18/100</f>
        <v>#REF!</v>
      </c>
      <c r="I30" s="306" t="e">
        <f>G30-H30</f>
        <v>#REF!</v>
      </c>
      <c r="J30" s="236" t="s">
        <v>180</v>
      </c>
    </row>
    <row r="31" spans="1:13" s="153" customFormat="1" ht="21" customHeight="1">
      <c r="A31" s="166"/>
      <c r="B31" s="167"/>
      <c r="C31" s="167"/>
      <c r="D31" s="167"/>
      <c r="E31" s="168"/>
      <c r="F31" s="168"/>
      <c r="G31" s="166"/>
      <c r="H31" s="166"/>
      <c r="I31" s="166"/>
      <c r="J31" s="166"/>
      <c r="K31" s="166"/>
      <c r="L31" s="166"/>
      <c r="M31" s="169"/>
    </row>
    <row r="32" spans="1:13" s="108" customFormat="1" ht="21" customHeight="1">
      <c r="A32" s="36" t="s">
        <v>86</v>
      </c>
      <c r="B32" s="123"/>
      <c r="C32" s="123"/>
      <c r="D32" s="123"/>
      <c r="E32" s="107"/>
      <c r="F32" s="107"/>
      <c r="M32" s="112"/>
    </row>
    <row r="33" spans="1:14" s="170" customFormat="1" ht="12.75" customHeight="1">
      <c r="A33" s="37"/>
      <c r="B33" s="141" t="s">
        <v>125</v>
      </c>
      <c r="C33" s="141"/>
      <c r="D33" s="791" t="s">
        <v>126</v>
      </c>
      <c r="E33" s="792"/>
      <c r="F33" s="187"/>
      <c r="G33" s="171"/>
      <c r="H33" s="171"/>
      <c r="I33" s="467"/>
      <c r="J33" s="172"/>
      <c r="L33" s="468"/>
      <c r="N33" s="188"/>
    </row>
    <row r="34" spans="1:14" s="170" customFormat="1" ht="12" customHeight="1">
      <c r="A34" s="38"/>
      <c r="B34" s="287"/>
      <c r="C34" s="287"/>
      <c r="D34" s="485" t="s">
        <v>262</v>
      </c>
      <c r="E34" s="486"/>
      <c r="F34" s="486"/>
      <c r="G34" s="486"/>
      <c r="H34" s="486"/>
      <c r="I34" s="486"/>
      <c r="J34" s="486"/>
      <c r="K34" s="486"/>
      <c r="L34" s="486"/>
      <c r="N34" s="188"/>
    </row>
    <row r="35" spans="1:14" s="170" customFormat="1" ht="12" customHeight="1">
      <c r="A35" s="38"/>
      <c r="B35" s="287"/>
      <c r="C35" s="287"/>
      <c r="D35" s="230" t="s">
        <v>297</v>
      </c>
      <c r="E35" s="469"/>
      <c r="F35" s="469"/>
      <c r="G35" s="469"/>
      <c r="H35" s="469"/>
      <c r="I35" s="469"/>
      <c r="J35" s="469"/>
      <c r="L35" s="468"/>
      <c r="N35" s="188"/>
    </row>
    <row r="36" spans="1:14" s="121" customFormat="1" ht="18.75" customHeight="1">
      <c r="A36" s="42"/>
      <c r="B36" s="141" t="s">
        <v>173</v>
      </c>
      <c r="C36" s="141"/>
      <c r="D36" s="230" t="s">
        <v>298</v>
      </c>
      <c r="E36" s="14"/>
      <c r="F36" s="119"/>
      <c r="G36" s="119"/>
      <c r="H36" s="119"/>
      <c r="I36" s="467"/>
      <c r="L36" s="468"/>
      <c r="N36" s="188"/>
    </row>
    <row r="37" spans="1:14" s="121" customFormat="1" ht="18.75" customHeight="1">
      <c r="A37" s="42"/>
      <c r="B37" s="141" t="s">
        <v>272</v>
      </c>
      <c r="C37" s="141"/>
      <c r="D37" s="230" t="s">
        <v>287</v>
      </c>
      <c r="E37" s="14"/>
      <c r="F37" s="119"/>
      <c r="G37" s="119"/>
      <c r="H37" s="119"/>
    </row>
    <row r="38" spans="1:14" s="170" customFormat="1" ht="18.75" customHeight="1">
      <c r="A38" s="38"/>
      <c r="B38" s="141" t="s">
        <v>231</v>
      </c>
      <c r="C38" s="141"/>
      <c r="D38" s="230" t="s">
        <v>251</v>
      </c>
      <c r="E38" s="229"/>
      <c r="F38" s="171"/>
      <c r="G38" s="171"/>
      <c r="H38" s="171"/>
      <c r="I38" s="172"/>
      <c r="J38" s="172"/>
      <c r="L38" s="172"/>
      <c r="N38" s="172"/>
    </row>
    <row r="43" spans="1:14" ht="12.75">
      <c r="B43" s="281" t="s">
        <v>310</v>
      </c>
      <c r="C43" s="281"/>
      <c r="D43" s="490" t="e">
        <f>INPUTS!#REF!</f>
        <v>#REF!</v>
      </c>
      <c r="E43" s="490" t="e">
        <f>INPUTS!#REF!</f>
        <v>#REF!</v>
      </c>
      <c r="F43" s="490" t="e">
        <f>INPUTS!#REF!</f>
        <v>#REF!</v>
      </c>
      <c r="G43" s="490" t="e">
        <f>INPUTS!#REF!</f>
        <v>#REF!</v>
      </c>
      <c r="H43" s="490" t="e">
        <f>INPUTS!#REF!</f>
        <v>#REF!</v>
      </c>
      <c r="I43" s="490" t="e">
        <f>INPUTS!#REF!</f>
        <v>#REF!</v>
      </c>
    </row>
  </sheetData>
  <sheetProtection sheet="1" objects="1" scenarios="1"/>
  <mergeCells count="34">
    <mergeCell ref="B3:C5"/>
    <mergeCell ref="B11:C12"/>
    <mergeCell ref="B6:C6"/>
    <mergeCell ref="B7:C7"/>
    <mergeCell ref="B8:C8"/>
    <mergeCell ref="B9:C9"/>
    <mergeCell ref="B29:C29"/>
    <mergeCell ref="B30:C30"/>
    <mergeCell ref="B16:B18"/>
    <mergeCell ref="B13:B15"/>
    <mergeCell ref="K11:K12"/>
    <mergeCell ref="D11:D12"/>
    <mergeCell ref="G11:H11"/>
    <mergeCell ref="I11:J11"/>
    <mergeCell ref="B28:C28"/>
    <mergeCell ref="D20:F20"/>
    <mergeCell ref="B22:C22"/>
    <mergeCell ref="B23:C23"/>
    <mergeCell ref="B24:C24"/>
    <mergeCell ref="B20:C21"/>
    <mergeCell ref="B26:C27"/>
    <mergeCell ref="G20:I20"/>
    <mergeCell ref="P3:P5"/>
    <mergeCell ref="D4:F4"/>
    <mergeCell ref="G4:I4"/>
    <mergeCell ref="D3:I3"/>
    <mergeCell ref="J4:L4"/>
    <mergeCell ref="M4:O4"/>
    <mergeCell ref="J3:O3"/>
    <mergeCell ref="J20:J21"/>
    <mergeCell ref="D26:F26"/>
    <mergeCell ref="G26:I26"/>
    <mergeCell ref="J26:J27"/>
    <mergeCell ref="D33:E33"/>
  </mergeCells>
  <phoneticPr fontId="0" type="noConversion"/>
  <conditionalFormatting sqref="D5:D9 J5:J9 D22:F22 D28:F28 I13 D22:F22 D28:F28 C13:K13">
    <cfRule type="expression" dxfId="45" priority="40">
      <formula>$D$43=0</formula>
    </cfRule>
  </conditionalFormatting>
  <conditionalFormatting sqref="E5:E9 K5:K9 D23:F23 D29:F29 I14 C14:K14">
    <cfRule type="expression" dxfId="44" priority="41">
      <formula>$E$43=0</formula>
    </cfRule>
  </conditionalFormatting>
  <conditionalFormatting sqref="F5:F9 L5:L9 D24:F24 D30:F30 I15 C15:K15">
    <cfRule type="expression" dxfId="43" priority="42">
      <formula>$F$43=0</formula>
    </cfRule>
  </conditionalFormatting>
  <conditionalFormatting sqref="I5:I9 O5:O9 G24:I24 G30:I30 C18:K18">
    <cfRule type="expression" dxfId="42" priority="415">
      <formula>$I$43=0</formula>
    </cfRule>
  </conditionalFormatting>
  <conditionalFormatting sqref="G5:G9 M5:M9 G22:I22 G28:I28 C16:K16">
    <cfRule type="expression" dxfId="41" priority="161">
      <formula>$G$43=0</formula>
    </cfRule>
  </conditionalFormatting>
  <conditionalFormatting sqref="H5:H9 N5:N9 G23:I23 G29:I29 C17:K17">
    <cfRule type="expression" dxfId="40" priority="166">
      <formula>$H$43=0</formula>
    </cfRule>
  </conditionalFormatting>
  <hyperlinks>
    <hyperlink ref="D33" r:id="rId1"/>
  </hyperlinks>
  <printOptions horizontalCentered="1"/>
  <pageMargins left="0.5" right="0.5" top="0.5" bottom="0.5" header="0.5" footer="0.25"/>
  <pageSetup orientation="landscape" r:id="rId2"/>
  <headerFooter alignWithMargins="0"/>
  <ignoredErrors>
    <ignoredError sqref="E13:E18 G13:J18"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INPUTS</vt:lpstr>
      <vt:lpstr>RESULTS SUMMARY</vt:lpstr>
      <vt:lpstr>RESULTS DETAIL</vt:lpstr>
      <vt:lpstr>Dishwasher Calcs</vt:lpstr>
      <vt:lpstr>Freezer Calcs</vt:lpstr>
      <vt:lpstr>Fryer Calcs</vt:lpstr>
      <vt:lpstr>Griddle Calcs</vt:lpstr>
      <vt:lpstr>HFHC Calcs</vt:lpstr>
      <vt:lpstr>Ice Machine Calcs</vt:lpstr>
      <vt:lpstr>Oven Calcs</vt:lpstr>
      <vt:lpstr>Refrigerator Calcs</vt:lpstr>
      <vt:lpstr>Steam Cooker Calcs</vt:lpstr>
      <vt:lpstr>WaterSense PRSV Calcs</vt:lpstr>
      <vt:lpstr>General Assumptions</vt:lpstr>
      <vt:lpstr>About This Calculator</vt:lpstr>
      <vt:lpstr>INPUTS!Print_Area</vt:lpstr>
      <vt:lpstr>'RESULTS DETAIL'!Print_Area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emerald</dc:creator>
  <cp:lastModifiedBy>Melissa Henry</cp:lastModifiedBy>
  <cp:lastPrinted>2013-10-24T18:40:30Z</cp:lastPrinted>
  <dcterms:created xsi:type="dcterms:W3CDTF">2004-07-12T13:20:55Z</dcterms:created>
  <dcterms:modified xsi:type="dcterms:W3CDTF">2015-05-12T13:14:29Z</dcterms:modified>
</cp:coreProperties>
</file>