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660" yWindow="0" windowWidth="25600" windowHeight="1580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7" i="1" l="1"/>
  <c r="G7" i="1"/>
  <c r="H7" i="1"/>
  <c r="I7" i="1"/>
  <c r="E8" i="1"/>
  <c r="F8" i="1"/>
  <c r="G8" i="1"/>
  <c r="H8" i="1"/>
  <c r="I8" i="1"/>
  <c r="E9" i="1"/>
  <c r="F9" i="1"/>
  <c r="G9" i="1"/>
  <c r="H9" i="1"/>
  <c r="I9" i="1"/>
  <c r="E10" i="1"/>
  <c r="F10" i="1"/>
  <c r="G10" i="1"/>
  <c r="H10" i="1"/>
  <c r="I10" i="1"/>
  <c r="E11" i="1"/>
  <c r="F11" i="1"/>
  <c r="G11" i="1"/>
  <c r="H11" i="1"/>
  <c r="I11" i="1"/>
  <c r="E12" i="1"/>
  <c r="F12" i="1"/>
  <c r="G12" i="1"/>
  <c r="H12" i="1"/>
  <c r="I12" i="1"/>
  <c r="E13" i="1"/>
  <c r="F13" i="1"/>
  <c r="G13" i="1"/>
  <c r="H13" i="1"/>
  <c r="I13" i="1"/>
  <c r="E14" i="1"/>
  <c r="F14" i="1"/>
  <c r="G14" i="1"/>
  <c r="H14" i="1"/>
  <c r="I14" i="1"/>
  <c r="E15" i="1"/>
  <c r="F15" i="1"/>
  <c r="F6" i="1"/>
  <c r="G6" i="1"/>
  <c r="H6" i="1"/>
  <c r="G22" i="1"/>
  <c r="I6" i="1"/>
  <c r="H22" i="1"/>
  <c r="I22" i="1"/>
  <c r="N22" i="1"/>
  <c r="E7" i="1"/>
  <c r="G23" i="1"/>
  <c r="H23" i="1"/>
  <c r="I23" i="1"/>
  <c r="N23" i="1"/>
  <c r="G24" i="1"/>
  <c r="H24" i="1"/>
  <c r="I24" i="1"/>
  <c r="N24" i="1"/>
  <c r="G25" i="1"/>
  <c r="H25" i="1"/>
  <c r="I25" i="1"/>
  <c r="N25" i="1"/>
  <c r="G26" i="1"/>
  <c r="H26" i="1"/>
  <c r="I26" i="1"/>
  <c r="N26" i="1"/>
  <c r="G27" i="1"/>
  <c r="H27" i="1"/>
  <c r="I27" i="1"/>
  <c r="N27" i="1"/>
  <c r="G28" i="1"/>
  <c r="H28" i="1"/>
  <c r="I28" i="1"/>
  <c r="N28" i="1"/>
  <c r="G29" i="1"/>
  <c r="H29" i="1"/>
  <c r="I29" i="1"/>
  <c r="N29" i="1"/>
  <c r="G30" i="1"/>
  <c r="H30" i="1"/>
  <c r="I30" i="1"/>
  <c r="N30" i="1"/>
  <c r="G15" i="1"/>
  <c r="H15" i="1"/>
  <c r="G31" i="1"/>
  <c r="I15" i="1"/>
  <c r="H31" i="1"/>
  <c r="I31" i="1"/>
  <c r="N31" i="1"/>
  <c r="Q25" i="1"/>
  <c r="Q21" i="1"/>
  <c r="Q23" i="1"/>
  <c r="D7" i="1"/>
  <c r="D6" i="1"/>
  <c r="D8" i="1"/>
  <c r="D9" i="1"/>
  <c r="D10" i="1"/>
  <c r="D11" i="1"/>
  <c r="D12" i="1"/>
  <c r="D13" i="1"/>
  <c r="D14" i="1"/>
  <c r="D15" i="1"/>
  <c r="M23" i="1"/>
  <c r="M24" i="1"/>
  <c r="M25" i="1"/>
  <c r="M26" i="1"/>
  <c r="M27" i="1"/>
  <c r="M28" i="1"/>
  <c r="M29" i="1"/>
  <c r="M30" i="1"/>
  <c r="M31" i="1"/>
  <c r="E31" i="1"/>
  <c r="E30" i="1"/>
  <c r="E29" i="1"/>
  <c r="E28" i="1"/>
  <c r="E27" i="1"/>
  <c r="E26" i="1"/>
  <c r="E25" i="1"/>
  <c r="E24" i="1"/>
  <c r="E23" i="1"/>
  <c r="E22" i="1"/>
  <c r="E21" i="1"/>
  <c r="K15" i="1"/>
  <c r="J31" i="1"/>
  <c r="K14" i="1"/>
  <c r="J30" i="1"/>
  <c r="K13" i="1"/>
  <c r="J29" i="1"/>
  <c r="K12" i="1"/>
  <c r="J28" i="1"/>
  <c r="K11" i="1"/>
  <c r="J27" i="1"/>
  <c r="K10" i="1"/>
  <c r="J26" i="1"/>
  <c r="K8" i="1"/>
  <c r="J24" i="1"/>
  <c r="K7" i="1"/>
  <c r="J23" i="1"/>
  <c r="K6" i="1"/>
  <c r="J22" i="1"/>
  <c r="K9" i="1"/>
  <c r="J25" i="1"/>
  <c r="D23" i="1"/>
  <c r="F23" i="1"/>
  <c r="D24" i="1"/>
  <c r="F24" i="1"/>
  <c r="D25" i="1"/>
  <c r="F25" i="1"/>
  <c r="D26" i="1"/>
  <c r="F26" i="1"/>
  <c r="D27" i="1"/>
  <c r="F27" i="1"/>
  <c r="D28" i="1"/>
  <c r="F28" i="1"/>
  <c r="D29" i="1"/>
  <c r="F29" i="1"/>
  <c r="D30" i="1"/>
  <c r="F30" i="1"/>
  <c r="D31" i="1"/>
  <c r="F31" i="1"/>
  <c r="D22" i="1"/>
  <c r="F22" i="1"/>
  <c r="I21" i="1"/>
  <c r="N21" i="1"/>
</calcChain>
</file>

<file path=xl/sharedStrings.xml><?xml version="1.0" encoding="utf-8"?>
<sst xmlns="http://schemas.openxmlformats.org/spreadsheetml/2006/main" count="41" uniqueCount="35">
  <si>
    <t>(A)</t>
  </si>
  <si>
    <t>NPV median = 707.222</t>
  </si>
  <si>
    <t>NPV fifth percentile = -506.178</t>
  </si>
  <si>
    <t>NPV ninety fifth percentile = 1060.14</t>
  </si>
  <si>
    <t>NPV mean = 603.551</t>
  </si>
  <si>
    <t>NPV sd = 596.481</t>
  </si>
  <si>
    <t>NPV count negative values = 70</t>
  </si>
  <si>
    <t>95% CI for NPV = (566.581,640.522)</t>
  </si>
  <si>
    <t>P=5200</t>
  </si>
  <si>
    <t>initial expense=10%P</t>
  </si>
  <si>
    <t>renewal expense = 0.75%P</t>
  </si>
  <si>
    <t>interest for insure = 6.5%</t>
  </si>
  <si>
    <t>management charge = 0.8%P</t>
  </si>
  <si>
    <t>situation (A)</t>
  </si>
  <si>
    <t>policyholder account</t>
  </si>
  <si>
    <t>t=</t>
  </si>
  <si>
    <t>premium</t>
  </si>
  <si>
    <t>allocated premium</t>
  </si>
  <si>
    <t>interest</t>
  </si>
  <si>
    <t>fund at t-</t>
  </si>
  <si>
    <t>management charge</t>
  </si>
  <si>
    <t>fund c//f</t>
  </si>
  <si>
    <t>insurer account</t>
  </si>
  <si>
    <t>unallocated premium</t>
  </si>
  <si>
    <t>expenses</t>
  </si>
  <si>
    <t>expected death benefit</t>
  </si>
  <si>
    <t>profit</t>
  </si>
  <si>
    <t>reserve</t>
  </si>
  <si>
    <t>probability in force</t>
  </si>
  <si>
    <t xml:space="preserve"> profit signature</t>
  </si>
  <si>
    <t>payment on death in total</t>
  </si>
  <si>
    <t>fund from last year</t>
  </si>
  <si>
    <t>a..=</t>
  </si>
  <si>
    <t>profit margin</t>
  </si>
  <si>
    <t>npv=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</si>
</sst>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rgb="FF3366FF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8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right"/>
    </xf>
  </cellXfs>
  <cellStyles count="18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74"/>
  <sheetViews>
    <sheetView tabSelected="1" topLeftCell="A2" workbookViewId="0">
      <selection activeCell="F10" sqref="F10"/>
    </sheetView>
  </sheetViews>
  <sheetFormatPr baseColWidth="10" defaultRowHeight="15" x14ac:dyDescent="0"/>
  <sheetData>
    <row r="2" spans="2:11">
      <c r="B2" t="s">
        <v>13</v>
      </c>
    </row>
    <row r="4" spans="2:11">
      <c r="B4" s="1" t="s">
        <v>14</v>
      </c>
    </row>
    <row r="5" spans="2:11">
      <c r="B5" t="s">
        <v>15</v>
      </c>
      <c r="C5" t="s">
        <v>16</v>
      </c>
      <c r="D5" s="2" t="s">
        <v>17</v>
      </c>
      <c r="E5" t="s">
        <v>31</v>
      </c>
      <c r="F5" t="s">
        <v>18</v>
      </c>
      <c r="G5" t="s">
        <v>19</v>
      </c>
      <c r="H5" t="s">
        <v>20</v>
      </c>
      <c r="I5" t="s">
        <v>21</v>
      </c>
      <c r="K5" t="s">
        <v>30</v>
      </c>
    </row>
    <row r="6" spans="2:11">
      <c r="B6">
        <v>1</v>
      </c>
      <c r="C6" s="3">
        <v>5200</v>
      </c>
      <c r="D6" s="3">
        <f>0.95*C6</f>
        <v>4940</v>
      </c>
      <c r="E6" s="3">
        <v>0</v>
      </c>
      <c r="F6" s="3">
        <f>(D6+E6)*0.08</f>
        <v>395.2</v>
      </c>
      <c r="G6" s="3">
        <f t="shared" ref="G6:G15" si="0">D6+E6+F6</f>
        <v>5335.2</v>
      </c>
      <c r="H6" s="3">
        <f>G6*0.008</f>
        <v>42.681599999999996</v>
      </c>
      <c r="I6" s="3">
        <f>G6-H6</f>
        <v>5292.5183999999999</v>
      </c>
      <c r="J6" s="3"/>
      <c r="K6" s="3">
        <f>I6*1.1</f>
        <v>5821.7702400000007</v>
      </c>
    </row>
    <row r="7" spans="2:11">
      <c r="B7">
        <v>2</v>
      </c>
      <c r="C7" s="3">
        <v>5200</v>
      </c>
      <c r="D7" s="3">
        <f>0.99*C7</f>
        <v>5148</v>
      </c>
      <c r="E7" s="3">
        <f t="shared" ref="E7:E15" si="1">I6</f>
        <v>5292.5183999999999</v>
      </c>
      <c r="F7" s="3">
        <f t="shared" ref="F7:F15" si="2">(D7+E7)*0.08</f>
        <v>835.24147200000004</v>
      </c>
      <c r="G7" s="3">
        <f t="shared" si="0"/>
        <v>11275.759872000001</v>
      </c>
      <c r="H7" s="3">
        <f t="shared" ref="H7:H15" si="3">G7*0.008</f>
        <v>90.206078976000001</v>
      </c>
      <c r="I7" s="3">
        <f t="shared" ref="I7:I15" si="4">G7-H7</f>
        <v>11185.553793024001</v>
      </c>
      <c r="J7" s="3"/>
      <c r="K7" s="3">
        <f t="shared" ref="K7:K15" si="5">I7*1.1</f>
        <v>12304.109172326402</v>
      </c>
    </row>
    <row r="8" spans="2:11">
      <c r="B8">
        <v>3</v>
      </c>
      <c r="C8" s="3">
        <v>5200</v>
      </c>
      <c r="D8" s="3">
        <f t="shared" ref="D8:D15" si="6">0.99*C8</f>
        <v>5148</v>
      </c>
      <c r="E8" s="3">
        <f t="shared" si="1"/>
        <v>11185.553793024001</v>
      </c>
      <c r="F8" s="3">
        <f t="shared" si="2"/>
        <v>1306.6843034419201</v>
      </c>
      <c r="G8" s="3">
        <f t="shared" si="0"/>
        <v>17640.238096465921</v>
      </c>
      <c r="H8" s="3">
        <f t="shared" si="3"/>
        <v>141.12190477172737</v>
      </c>
      <c r="I8" s="3">
        <f t="shared" si="4"/>
        <v>17499.116191694193</v>
      </c>
      <c r="J8" s="3"/>
      <c r="K8" s="3">
        <f t="shared" si="5"/>
        <v>19249.027810863612</v>
      </c>
    </row>
    <row r="9" spans="2:11">
      <c r="B9">
        <v>4</v>
      </c>
      <c r="C9" s="3">
        <v>5200</v>
      </c>
      <c r="D9" s="3">
        <f t="shared" si="6"/>
        <v>5148</v>
      </c>
      <c r="E9" s="3">
        <f t="shared" si="1"/>
        <v>17499.116191694193</v>
      </c>
      <c r="F9" s="3">
        <f t="shared" si="2"/>
        <v>1811.7692953355354</v>
      </c>
      <c r="G9" s="3">
        <f t="shared" si="0"/>
        <v>24458.885487029729</v>
      </c>
      <c r="H9" s="3">
        <f t="shared" si="3"/>
        <v>195.67108389623783</v>
      </c>
      <c r="I9" s="3">
        <f t="shared" si="4"/>
        <v>24263.21440313349</v>
      </c>
      <c r="J9" s="3"/>
      <c r="K9" s="3">
        <f t="shared" si="5"/>
        <v>26689.53584344684</v>
      </c>
    </row>
    <row r="10" spans="2:11">
      <c r="B10">
        <v>5</v>
      </c>
      <c r="C10" s="3">
        <v>5200</v>
      </c>
      <c r="D10" s="3">
        <f t="shared" si="6"/>
        <v>5148</v>
      </c>
      <c r="E10" s="3">
        <f t="shared" si="1"/>
        <v>24263.21440313349</v>
      </c>
      <c r="F10" s="3">
        <f t="shared" si="2"/>
        <v>2352.8971522506795</v>
      </c>
      <c r="G10" s="3">
        <f t="shared" si="0"/>
        <v>31764.11155538417</v>
      </c>
      <c r="H10" s="3">
        <f t="shared" si="3"/>
        <v>254.11289244307338</v>
      </c>
      <c r="I10" s="3">
        <f t="shared" si="4"/>
        <v>31509.998662941096</v>
      </c>
      <c r="J10" s="3"/>
      <c r="K10" s="3">
        <f t="shared" si="5"/>
        <v>34660.998529235207</v>
      </c>
    </row>
    <row r="11" spans="2:11">
      <c r="B11">
        <v>6</v>
      </c>
      <c r="C11" s="3">
        <v>5200</v>
      </c>
      <c r="D11" s="3">
        <f t="shared" si="6"/>
        <v>5148</v>
      </c>
      <c r="E11" s="3">
        <f t="shared" si="1"/>
        <v>31509.998662941096</v>
      </c>
      <c r="F11" s="3">
        <f t="shared" si="2"/>
        <v>2932.639893035288</v>
      </c>
      <c r="G11" s="3">
        <f t="shared" si="0"/>
        <v>39590.638555976388</v>
      </c>
      <c r="H11" s="3">
        <f t="shared" si="3"/>
        <v>316.72510844781112</v>
      </c>
      <c r="I11" s="3">
        <f t="shared" si="4"/>
        <v>39273.913447528575</v>
      </c>
      <c r="J11" s="3"/>
      <c r="K11" s="3">
        <f t="shared" si="5"/>
        <v>43201.304792281437</v>
      </c>
    </row>
    <row r="12" spans="2:11">
      <c r="B12">
        <v>7</v>
      </c>
      <c r="C12" s="3">
        <v>5200</v>
      </c>
      <c r="D12" s="3">
        <f t="shared" si="6"/>
        <v>5148</v>
      </c>
      <c r="E12" s="3">
        <f t="shared" si="1"/>
        <v>39273.913447528575</v>
      </c>
      <c r="F12" s="3">
        <f t="shared" si="2"/>
        <v>3553.7530758022863</v>
      </c>
      <c r="G12" s="3">
        <f t="shared" si="0"/>
        <v>47975.666523330859</v>
      </c>
      <c r="H12" s="3">
        <f t="shared" si="3"/>
        <v>383.80533218664687</v>
      </c>
      <c r="I12" s="3">
        <f t="shared" si="4"/>
        <v>47591.861191144213</v>
      </c>
      <c r="J12" s="3"/>
      <c r="K12" s="3">
        <f t="shared" si="5"/>
        <v>52351.04731025864</v>
      </c>
    </row>
    <row r="13" spans="2:11">
      <c r="B13">
        <v>8</v>
      </c>
      <c r="C13" s="3">
        <v>5200</v>
      </c>
      <c r="D13" s="3">
        <f t="shared" si="6"/>
        <v>5148</v>
      </c>
      <c r="E13" s="3">
        <f t="shared" si="1"/>
        <v>47591.861191144213</v>
      </c>
      <c r="F13" s="3">
        <f t="shared" si="2"/>
        <v>4219.1888952915369</v>
      </c>
      <c r="G13" s="3">
        <f t="shared" si="0"/>
        <v>56959.050086435753</v>
      </c>
      <c r="H13" s="3">
        <f t="shared" si="3"/>
        <v>455.67240069148602</v>
      </c>
      <c r="I13" s="3">
        <f t="shared" si="4"/>
        <v>56503.377685744264</v>
      </c>
      <c r="J13" s="3"/>
      <c r="K13" s="3">
        <f t="shared" si="5"/>
        <v>62153.715454318699</v>
      </c>
    </row>
    <row r="14" spans="2:11">
      <c r="B14">
        <v>9</v>
      </c>
      <c r="C14" s="3">
        <v>5200</v>
      </c>
      <c r="D14" s="3">
        <f t="shared" si="6"/>
        <v>5148</v>
      </c>
      <c r="E14" s="3">
        <f t="shared" si="1"/>
        <v>56503.377685744264</v>
      </c>
      <c r="F14" s="3">
        <f t="shared" si="2"/>
        <v>4932.110214859541</v>
      </c>
      <c r="G14" s="3">
        <f t="shared" si="0"/>
        <v>66583.48790060381</v>
      </c>
      <c r="H14" s="3">
        <f t="shared" si="3"/>
        <v>532.66790320483051</v>
      </c>
      <c r="I14" s="3">
        <f t="shared" si="4"/>
        <v>66050.819997398983</v>
      </c>
      <c r="J14" s="3"/>
      <c r="K14" s="3">
        <f t="shared" si="5"/>
        <v>72655.901997138892</v>
      </c>
    </row>
    <row r="15" spans="2:11">
      <c r="B15">
        <v>10</v>
      </c>
      <c r="C15" s="3">
        <v>5200</v>
      </c>
      <c r="D15" s="3">
        <f t="shared" si="6"/>
        <v>5148</v>
      </c>
      <c r="E15" s="3">
        <f t="shared" si="1"/>
        <v>66050.819997398983</v>
      </c>
      <c r="F15" s="3">
        <f t="shared" si="2"/>
        <v>5695.9055997919186</v>
      </c>
      <c r="G15" s="3">
        <f t="shared" si="0"/>
        <v>76894.725597190903</v>
      </c>
      <c r="H15" s="3">
        <f t="shared" si="3"/>
        <v>615.15780477752719</v>
      </c>
      <c r="I15" s="3">
        <f t="shared" si="4"/>
        <v>76279.567792413378</v>
      </c>
      <c r="J15" s="3"/>
      <c r="K15" s="3">
        <f t="shared" si="5"/>
        <v>83907.524571654722</v>
      </c>
    </row>
    <row r="19" spans="2:17">
      <c r="B19" s="1" t="s">
        <v>22</v>
      </c>
    </row>
    <row r="20" spans="2:17">
      <c r="B20" t="s">
        <v>15</v>
      </c>
      <c r="C20" t="s">
        <v>16</v>
      </c>
      <c r="D20" s="2" t="s">
        <v>23</v>
      </c>
      <c r="E20" t="s">
        <v>24</v>
      </c>
      <c r="F20" t="s">
        <v>18</v>
      </c>
      <c r="G20" t="s">
        <v>20</v>
      </c>
      <c r="H20" t="s">
        <v>25</v>
      </c>
      <c r="I20" t="s">
        <v>26</v>
      </c>
      <c r="J20" t="s">
        <v>27</v>
      </c>
      <c r="L20" t="s">
        <v>15</v>
      </c>
      <c r="M20" t="s">
        <v>28</v>
      </c>
      <c r="N20" t="s">
        <v>29</v>
      </c>
    </row>
    <row r="21" spans="2:17">
      <c r="B21">
        <v>0</v>
      </c>
      <c r="C21">
        <v>0</v>
      </c>
      <c r="D21" s="3">
        <v>0</v>
      </c>
      <c r="E21">
        <f>0.13*C22</f>
        <v>676</v>
      </c>
      <c r="F21">
        <v>0</v>
      </c>
      <c r="G21">
        <v>0</v>
      </c>
      <c r="H21">
        <v>0</v>
      </c>
      <c r="I21">
        <f t="shared" ref="I21:I31" si="7">D21-E21+F21+G21-H21</f>
        <v>-676</v>
      </c>
      <c r="J21">
        <v>0</v>
      </c>
      <c r="L21">
        <v>0</v>
      </c>
      <c r="M21" s="3">
        <v>1</v>
      </c>
      <c r="N21" s="3">
        <f>I21*M21</f>
        <v>-676</v>
      </c>
      <c r="P21" t="s">
        <v>33</v>
      </c>
      <c r="Q21">
        <f>Q25/Q23/C23</f>
        <v>1.2356936127862784E-2</v>
      </c>
    </row>
    <row r="22" spans="2:17">
      <c r="B22">
        <v>1</v>
      </c>
      <c r="C22" s="3">
        <v>5200</v>
      </c>
      <c r="D22" s="3">
        <f>0.05*C22</f>
        <v>260</v>
      </c>
      <c r="E22" s="3">
        <f>0.007*C22</f>
        <v>36.4</v>
      </c>
      <c r="F22" s="3">
        <f>(D22-E22)*0.05</f>
        <v>11.18</v>
      </c>
      <c r="G22" s="3">
        <f>H6</f>
        <v>42.681599999999996</v>
      </c>
      <c r="H22" s="3">
        <f>0.006*0.1*I6</f>
        <v>3.1755110400000004</v>
      </c>
      <c r="I22">
        <f t="shared" si="7"/>
        <v>274.28608895999997</v>
      </c>
      <c r="J22">
        <f t="shared" ref="J22:J31" si="8">(K6-I6)*0.006/(1+0.05)</f>
        <v>3.024296228571433</v>
      </c>
      <c r="L22">
        <v>1</v>
      </c>
      <c r="M22" s="3">
        <v>1</v>
      </c>
      <c r="N22" s="3">
        <f t="shared" ref="N22:N31" si="9">I22*M22</f>
        <v>274.28608895999997</v>
      </c>
    </row>
    <row r="23" spans="2:17">
      <c r="B23">
        <v>2</v>
      </c>
      <c r="C23" s="3">
        <v>5200</v>
      </c>
      <c r="D23" s="3">
        <f>0.01*C23</f>
        <v>52</v>
      </c>
      <c r="E23" s="3">
        <f t="shared" ref="E23:E31" si="10">0.007*C23</f>
        <v>36.4</v>
      </c>
      <c r="F23" s="3">
        <f t="shared" ref="F23:F31" si="11">(D23-E23)*0.05</f>
        <v>0.78000000000000014</v>
      </c>
      <c r="G23" s="3">
        <f t="shared" ref="G23:G31" si="12">H7</f>
        <v>90.206078976000001</v>
      </c>
      <c r="H23" s="3">
        <f t="shared" ref="H23:H31" si="13">0.006*0.1*I7</f>
        <v>6.7113322758144012</v>
      </c>
      <c r="I23">
        <f t="shared" si="7"/>
        <v>99.874746700185611</v>
      </c>
      <c r="J23">
        <f t="shared" si="8"/>
        <v>6.3917450245851484</v>
      </c>
      <c r="L23">
        <v>2</v>
      </c>
      <c r="M23" s="3">
        <f>0.994*0.9</f>
        <v>0.89460000000000006</v>
      </c>
      <c r="N23" s="3">
        <f t="shared" si="9"/>
        <v>89.347948397986059</v>
      </c>
      <c r="P23" t="s">
        <v>32</v>
      </c>
      <c r="Q23">
        <f>M21+M22/1.05+M23/1.05^2+M24/1.05^3+M25/1.05^4+M26/1.05^5+M27/1.05^6+M28/1.05^7+M29/1.05^8+M30/1.05^9+M31/1.05^10</f>
        <v>7.6192852263326074</v>
      </c>
    </row>
    <row r="24" spans="2:17">
      <c r="B24">
        <v>3</v>
      </c>
      <c r="C24" s="3">
        <v>5200</v>
      </c>
      <c r="D24" s="3">
        <f t="shared" ref="D24:D31" si="14">0.01*C24</f>
        <v>52</v>
      </c>
      <c r="E24" s="3">
        <f t="shared" si="10"/>
        <v>36.4</v>
      </c>
      <c r="F24" s="3">
        <f t="shared" si="11"/>
        <v>0.78000000000000014</v>
      </c>
      <c r="G24" s="3">
        <f t="shared" si="12"/>
        <v>141.12190477172737</v>
      </c>
      <c r="H24" s="3">
        <f t="shared" si="13"/>
        <v>10.499469715016517</v>
      </c>
      <c r="I24">
        <f t="shared" si="7"/>
        <v>147.00243505671085</v>
      </c>
      <c r="J24">
        <f t="shared" si="8"/>
        <v>9.9994949666823967</v>
      </c>
      <c r="L24">
        <v>3</v>
      </c>
      <c r="M24" s="3">
        <f>M23*(0.994-0.05)</f>
        <v>0.84450239999999999</v>
      </c>
      <c r="N24" s="3">
        <f t="shared" si="9"/>
        <v>124.14390921123645</v>
      </c>
    </row>
    <row r="25" spans="2:17">
      <c r="B25">
        <v>4</v>
      </c>
      <c r="C25" s="3">
        <v>5200</v>
      </c>
      <c r="D25" s="3">
        <f t="shared" si="14"/>
        <v>52</v>
      </c>
      <c r="E25" s="3">
        <f t="shared" si="10"/>
        <v>36.4</v>
      </c>
      <c r="F25" s="3">
        <f t="shared" si="11"/>
        <v>0.78000000000000014</v>
      </c>
      <c r="G25" s="3">
        <f t="shared" si="12"/>
        <v>195.67108389623783</v>
      </c>
      <c r="H25" s="3">
        <f t="shared" si="13"/>
        <v>14.557928641880096</v>
      </c>
      <c r="I25">
        <f t="shared" si="7"/>
        <v>197.49315525435773</v>
      </c>
      <c r="J25">
        <f>(K9-I9)*0.006/(1+0.05)</f>
        <v>13.864693944647712</v>
      </c>
      <c r="L25">
        <v>4</v>
      </c>
      <c r="M25" s="3">
        <f>M24*0.994</f>
        <v>0.83943538559999997</v>
      </c>
      <c r="N25" s="3">
        <f t="shared" si="9"/>
        <v>165.78274293430243</v>
      </c>
      <c r="P25" t="s">
        <v>34</v>
      </c>
      <c r="Q25">
        <f>N21+N22/1.15+N23/1.15^2+N24/1.15^3+N25/1.15^4+N26/1.15^5+N27/1.15^6+N28/1.15^7+N29/1.15^8+N30/1.15^9+N31/1.15^10</f>
        <v>489.58530858515491</v>
      </c>
    </row>
    <row r="26" spans="2:17">
      <c r="B26">
        <v>5</v>
      </c>
      <c r="C26" s="3">
        <v>5200</v>
      </c>
      <c r="D26" s="3">
        <f t="shared" si="14"/>
        <v>52</v>
      </c>
      <c r="E26" s="3">
        <f t="shared" si="10"/>
        <v>36.4</v>
      </c>
      <c r="F26" s="3">
        <f t="shared" si="11"/>
        <v>0.78000000000000014</v>
      </c>
      <c r="G26" s="3">
        <f t="shared" si="12"/>
        <v>254.11289244307338</v>
      </c>
      <c r="H26" s="3">
        <f t="shared" si="13"/>
        <v>18.905999197764661</v>
      </c>
      <c r="I26">
        <f t="shared" si="7"/>
        <v>251.58689324530874</v>
      </c>
      <c r="J26">
        <f t="shared" si="8"/>
        <v>18.005713521680633</v>
      </c>
      <c r="L26">
        <v>5</v>
      </c>
      <c r="M26" s="3">
        <f t="shared" ref="M26:M31" si="15">M25*0.994</f>
        <v>0.8343987732864</v>
      </c>
      <c r="N26" s="3">
        <f t="shared" si="9"/>
        <v>209.9237950988221</v>
      </c>
    </row>
    <row r="27" spans="2:17">
      <c r="B27">
        <v>6</v>
      </c>
      <c r="C27" s="3">
        <v>5200</v>
      </c>
      <c r="D27" s="3">
        <f t="shared" si="14"/>
        <v>52</v>
      </c>
      <c r="E27" s="3">
        <f t="shared" si="10"/>
        <v>36.4</v>
      </c>
      <c r="F27" s="3">
        <f t="shared" si="11"/>
        <v>0.78000000000000014</v>
      </c>
      <c r="G27" s="3">
        <f t="shared" si="12"/>
        <v>316.72510844781112</v>
      </c>
      <c r="H27" s="3">
        <f t="shared" si="13"/>
        <v>23.564348068517148</v>
      </c>
      <c r="I27">
        <f t="shared" si="7"/>
        <v>309.54076037929394</v>
      </c>
      <c r="J27">
        <f t="shared" si="8"/>
        <v>22.442236255730634</v>
      </c>
      <c r="L27">
        <v>6</v>
      </c>
      <c r="M27" s="3">
        <f t="shared" si="15"/>
        <v>0.82939238064668164</v>
      </c>
      <c r="N27" s="3">
        <f t="shared" si="9"/>
        <v>256.73074815816665</v>
      </c>
    </row>
    <row r="28" spans="2:17">
      <c r="B28">
        <v>7</v>
      </c>
      <c r="C28" s="3">
        <v>5200</v>
      </c>
      <c r="D28" s="3">
        <f t="shared" si="14"/>
        <v>52</v>
      </c>
      <c r="E28" s="3">
        <f t="shared" si="10"/>
        <v>36.4</v>
      </c>
      <c r="F28" s="3">
        <f t="shared" si="11"/>
        <v>0.78000000000000014</v>
      </c>
      <c r="G28" s="3">
        <f t="shared" si="12"/>
        <v>383.80533218664687</v>
      </c>
      <c r="H28" s="3">
        <f t="shared" si="13"/>
        <v>28.55511671468653</v>
      </c>
      <c r="I28">
        <f t="shared" si="7"/>
        <v>371.63021547196035</v>
      </c>
      <c r="J28">
        <f t="shared" si="8"/>
        <v>27.19534925208244</v>
      </c>
      <c r="L28">
        <v>7</v>
      </c>
      <c r="M28" s="3">
        <f t="shared" si="15"/>
        <v>0.82441602636280154</v>
      </c>
      <c r="N28" s="3">
        <f t="shared" si="9"/>
        <v>306.37790551574528</v>
      </c>
    </row>
    <row r="29" spans="2:17">
      <c r="B29">
        <v>8</v>
      </c>
      <c r="C29" s="3">
        <v>5200</v>
      </c>
      <c r="D29" s="3">
        <f t="shared" si="14"/>
        <v>52</v>
      </c>
      <c r="E29" s="3">
        <f t="shared" si="10"/>
        <v>36.4</v>
      </c>
      <c r="F29" s="3">
        <f t="shared" si="11"/>
        <v>0.78000000000000014</v>
      </c>
      <c r="G29" s="3">
        <f t="shared" si="12"/>
        <v>455.67240069148602</v>
      </c>
      <c r="H29" s="3">
        <f t="shared" si="13"/>
        <v>33.902026611446558</v>
      </c>
      <c r="I29">
        <f t="shared" si="7"/>
        <v>438.15037408003946</v>
      </c>
      <c r="J29">
        <f t="shared" si="8"/>
        <v>32.28764439185391</v>
      </c>
      <c r="L29">
        <v>8</v>
      </c>
      <c r="M29" s="3">
        <f t="shared" si="15"/>
        <v>0.81946953020462476</v>
      </c>
      <c r="N29" s="3">
        <f t="shared" si="9"/>
        <v>359.05088120635054</v>
      </c>
    </row>
    <row r="30" spans="2:17">
      <c r="B30">
        <v>9</v>
      </c>
      <c r="C30" s="3">
        <v>5200</v>
      </c>
      <c r="D30" s="3">
        <f t="shared" si="14"/>
        <v>52</v>
      </c>
      <c r="E30" s="3">
        <f t="shared" si="10"/>
        <v>36.4</v>
      </c>
      <c r="F30" s="3">
        <f t="shared" si="11"/>
        <v>0.78000000000000014</v>
      </c>
      <c r="G30" s="3">
        <f t="shared" si="12"/>
        <v>532.66790320483051</v>
      </c>
      <c r="H30" s="3">
        <f t="shared" si="13"/>
        <v>39.630491998439396</v>
      </c>
      <c r="I30">
        <f t="shared" si="7"/>
        <v>509.41741120639108</v>
      </c>
      <c r="J30">
        <f t="shared" si="8"/>
        <v>37.743325712799475</v>
      </c>
      <c r="L30">
        <v>9</v>
      </c>
      <c r="M30" s="3">
        <f t="shared" si="15"/>
        <v>0.81455271302339705</v>
      </c>
      <c r="N30" s="3">
        <f t="shared" si="9"/>
        <v>414.94733435952134</v>
      </c>
    </row>
    <row r="31" spans="2:17">
      <c r="B31">
        <v>10</v>
      </c>
      <c r="C31" s="3">
        <v>5200</v>
      </c>
      <c r="D31" s="3">
        <f t="shared" si="14"/>
        <v>52</v>
      </c>
      <c r="E31" s="3">
        <f t="shared" si="10"/>
        <v>36.4</v>
      </c>
      <c r="F31" s="3">
        <f t="shared" si="11"/>
        <v>0.78000000000000014</v>
      </c>
      <c r="G31" s="3">
        <f t="shared" si="12"/>
        <v>615.15780477752719</v>
      </c>
      <c r="H31" s="3">
        <f t="shared" si="13"/>
        <v>45.767740675448032</v>
      </c>
      <c r="I31">
        <f t="shared" si="7"/>
        <v>585.77006410207912</v>
      </c>
      <c r="J31">
        <f t="shared" si="8"/>
        <v>43.588324452807676</v>
      </c>
      <c r="L31">
        <v>10</v>
      </c>
      <c r="M31" s="3">
        <f t="shared" si="15"/>
        <v>0.80966539674525662</v>
      </c>
      <c r="N31" s="3">
        <f t="shared" si="9"/>
        <v>474.27775135270429</v>
      </c>
    </row>
    <row r="57" spans="3:3">
      <c r="C57" t="s">
        <v>0</v>
      </c>
    </row>
    <row r="59" spans="3:3">
      <c r="C59" t="s">
        <v>1</v>
      </c>
    </row>
    <row r="60" spans="3:3">
      <c r="C60" t="s">
        <v>2</v>
      </c>
    </row>
    <row r="61" spans="3:3">
      <c r="C61" t="s">
        <v>3</v>
      </c>
    </row>
    <row r="62" spans="3:3">
      <c r="C62" t="s">
        <v>4</v>
      </c>
    </row>
    <row r="63" spans="3:3">
      <c r="C63" t="s">
        <v>5</v>
      </c>
    </row>
    <row r="64" spans="3:3">
      <c r="C64" t="s">
        <v>6</v>
      </c>
    </row>
    <row r="65" spans="3:3">
      <c r="C65" t="s">
        <v>7</v>
      </c>
    </row>
    <row r="69" spans="3:3">
      <c r="C69" t="s">
        <v>0</v>
      </c>
    </row>
    <row r="70" spans="3:3">
      <c r="C70" t="s">
        <v>8</v>
      </c>
    </row>
    <row r="71" spans="3:3">
      <c r="C71" t="s">
        <v>9</v>
      </c>
    </row>
    <row r="72" spans="3:3">
      <c r="C72" t="s">
        <v>10</v>
      </c>
    </row>
    <row r="73" spans="3:3">
      <c r="C73" t="s">
        <v>11</v>
      </c>
    </row>
    <row r="74" spans="3:3">
      <c r="C74" t="s">
        <v>12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Lemin Wu</dc:creator>
  <cp:lastModifiedBy>Lemin Wu</cp:lastModifiedBy>
  <dcterms:created xsi:type="dcterms:W3CDTF">2012-09-05T11:07:06Z</dcterms:created>
  <dcterms:modified xsi:type="dcterms:W3CDTF">2012-09-11T12:07:16Z</dcterms:modified>
</cp:coreProperties>
</file>