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00" yWindow="0" windowWidth="25600" windowHeight="16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F23" i="1"/>
  <c r="F24" i="1"/>
  <c r="F25" i="1"/>
  <c r="F26" i="1"/>
  <c r="F27" i="1"/>
  <c r="F28" i="1"/>
  <c r="F29" i="1"/>
  <c r="F30" i="1"/>
  <c r="F31" i="1"/>
  <c r="F22" i="1"/>
  <c r="M26" i="1"/>
  <c r="M27" i="1"/>
  <c r="M28" i="1"/>
  <c r="M29" i="1"/>
  <c r="M30" i="1"/>
  <c r="M31" i="1"/>
  <c r="M25" i="1"/>
  <c r="M24" i="1"/>
  <c r="M23" i="1"/>
  <c r="D7" i="1"/>
  <c r="D6" i="1"/>
  <c r="F6" i="1"/>
  <c r="G6" i="1"/>
  <c r="H6" i="1"/>
  <c r="I6" i="1"/>
  <c r="E7" i="1"/>
  <c r="F7" i="1"/>
  <c r="G7" i="1"/>
  <c r="H7" i="1"/>
  <c r="I7" i="1"/>
  <c r="K7" i="1"/>
  <c r="J23" i="1"/>
  <c r="D8" i="1"/>
  <c r="E8" i="1"/>
  <c r="F8" i="1"/>
  <c r="G8" i="1"/>
  <c r="H8" i="1"/>
  <c r="I8" i="1"/>
  <c r="K8" i="1"/>
  <c r="J24" i="1"/>
  <c r="D9" i="1"/>
  <c r="E9" i="1"/>
  <c r="F9" i="1"/>
  <c r="G9" i="1"/>
  <c r="H9" i="1"/>
  <c r="I9" i="1"/>
  <c r="K9" i="1"/>
  <c r="D10" i="1"/>
  <c r="E10" i="1"/>
  <c r="F10" i="1"/>
  <c r="G10" i="1"/>
  <c r="H10" i="1"/>
  <c r="I10" i="1"/>
  <c r="K10" i="1"/>
  <c r="J26" i="1"/>
  <c r="D11" i="1"/>
  <c r="E11" i="1"/>
  <c r="F11" i="1"/>
  <c r="G11" i="1"/>
  <c r="H11" i="1"/>
  <c r="I11" i="1"/>
  <c r="K11" i="1"/>
  <c r="J27" i="1"/>
  <c r="D12" i="1"/>
  <c r="E12" i="1"/>
  <c r="F12" i="1"/>
  <c r="G12" i="1"/>
  <c r="H12" i="1"/>
  <c r="I12" i="1"/>
  <c r="K12" i="1"/>
  <c r="J28" i="1"/>
  <c r="D13" i="1"/>
  <c r="E13" i="1"/>
  <c r="F13" i="1"/>
  <c r="G13" i="1"/>
  <c r="H13" i="1"/>
  <c r="I13" i="1"/>
  <c r="K13" i="1"/>
  <c r="J29" i="1"/>
  <c r="D14" i="1"/>
  <c r="E14" i="1"/>
  <c r="F14" i="1"/>
  <c r="G14" i="1"/>
  <c r="H14" i="1"/>
  <c r="I14" i="1"/>
  <c r="K14" i="1"/>
  <c r="J30" i="1"/>
  <c r="D15" i="1"/>
  <c r="E15" i="1"/>
  <c r="F15" i="1"/>
  <c r="G15" i="1"/>
  <c r="H15" i="1"/>
  <c r="I15" i="1"/>
  <c r="K15" i="1"/>
  <c r="J31" i="1"/>
  <c r="K6" i="1"/>
  <c r="J22" i="1"/>
  <c r="H23" i="1"/>
  <c r="H24" i="1"/>
  <c r="H25" i="1"/>
  <c r="H26" i="1"/>
  <c r="H27" i="1"/>
  <c r="H28" i="1"/>
  <c r="H29" i="1"/>
  <c r="H30" i="1"/>
  <c r="H31" i="1"/>
  <c r="H22" i="1"/>
  <c r="G23" i="1"/>
  <c r="G24" i="1"/>
  <c r="G25" i="1"/>
  <c r="G26" i="1"/>
  <c r="G27" i="1"/>
  <c r="G28" i="1"/>
  <c r="G29" i="1"/>
  <c r="G30" i="1"/>
  <c r="G31" i="1"/>
  <c r="G2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I31" i="1"/>
  <c r="N31" i="1"/>
  <c r="I30" i="1"/>
  <c r="N30" i="1"/>
  <c r="I29" i="1"/>
  <c r="N29" i="1"/>
  <c r="I28" i="1"/>
  <c r="N28" i="1"/>
  <c r="I27" i="1"/>
  <c r="N27" i="1"/>
  <c r="I26" i="1"/>
  <c r="N26" i="1"/>
  <c r="I25" i="1"/>
  <c r="N25" i="1"/>
  <c r="I24" i="1"/>
  <c r="N24" i="1"/>
  <c r="I23" i="1"/>
  <c r="N23" i="1"/>
  <c r="I22" i="1"/>
  <c r="N22" i="1"/>
  <c r="E21" i="1"/>
  <c r="I21" i="1"/>
  <c r="N21" i="1"/>
</calcChain>
</file>

<file path=xl/sharedStrings.xml><?xml version="1.0" encoding="utf-8"?>
<sst xmlns="http://schemas.openxmlformats.org/spreadsheetml/2006/main" count="38" uniqueCount="32">
  <si>
    <t>(A)</t>
  </si>
  <si>
    <t>NPV median = 707.222</t>
  </si>
  <si>
    <t>NPV fifth percentile = -506.178</t>
  </si>
  <si>
    <t>NPV ninety fifth percentile = 1060.14</t>
  </si>
  <si>
    <t>NPV mean = 603.551</t>
  </si>
  <si>
    <t>NPV sd = 596.481</t>
  </si>
  <si>
    <t>NPV count negative values = 70</t>
  </si>
  <si>
    <t>95% CI for NPV = (566.581,640.522)</t>
  </si>
  <si>
    <t>P=5200</t>
  </si>
  <si>
    <t>initial expense=10%P</t>
  </si>
  <si>
    <t>renewal expense = 0.75%P</t>
  </si>
  <si>
    <t>interest for insure = 6.5%</t>
  </si>
  <si>
    <t>management charge = 0.8%P</t>
  </si>
  <si>
    <t>situation (A)</t>
  </si>
  <si>
    <t>policyholder account</t>
  </si>
  <si>
    <t>t=</t>
  </si>
  <si>
    <t>premium</t>
  </si>
  <si>
    <t>allocated premium</t>
  </si>
  <si>
    <t>fund</t>
  </si>
  <si>
    <t>interest</t>
  </si>
  <si>
    <t>fund at t-</t>
  </si>
  <si>
    <t>management charge</t>
  </si>
  <si>
    <t>fund c//f</t>
  </si>
  <si>
    <t>insurer account</t>
  </si>
  <si>
    <t>unallocated premium</t>
  </si>
  <si>
    <t>expenses</t>
  </si>
  <si>
    <t>expected death benefit</t>
  </si>
  <si>
    <t>profit</t>
  </si>
  <si>
    <t>reserve</t>
  </si>
  <si>
    <t>probability in force</t>
  </si>
  <si>
    <t xml:space="preserve"> profit signature</t>
  </si>
  <si>
    <t>payment on death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</si>
</sst>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3366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04474409448819"/>
          <c:y val="0.0277777777777778"/>
          <c:w val="0.49769860017497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Sheet1!$I$19:$I$20</c:f>
              <c:strCache>
                <c:ptCount val="1"/>
                <c:pt idx="0">
                  <c:v>insurer account profit</c:v>
                </c:pt>
              </c:strCache>
            </c:strRef>
          </c:tx>
          <c:marker>
            <c:symbol val="none"/>
          </c:marker>
          <c:val>
            <c:numRef>
              <c:f>Sheet1!$I$23:$I$31</c:f>
              <c:numCache>
                <c:formatCode>General</c:formatCode>
                <c:ptCount val="9"/>
                <c:pt idx="0">
                  <c:v>98.31337531658241</c:v>
                </c:pt>
                <c:pt idx="1">
                  <c:v>146.7455167983142</c:v>
                </c:pt>
                <c:pt idx="2">
                  <c:v>199.1142227396812</c:v>
                </c:pt>
                <c:pt idx="3">
                  <c:v>255.7394570999625</c:v>
                </c:pt>
                <c:pt idx="4">
                  <c:v>316.9671905090474</c:v>
                </c:pt>
                <c:pt idx="5">
                  <c:v>383.1715140896229</c:v>
                </c:pt>
                <c:pt idx="6">
                  <c:v>454.7569250908273</c:v>
                </c:pt>
                <c:pt idx="7">
                  <c:v>532.1607982982098</c:v>
                </c:pt>
                <c:pt idx="8">
                  <c:v>615.8560583198882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16776"/>
        <c:axId val="2059317384"/>
      </c:lineChart>
      <c:catAx>
        <c:axId val="208421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317384"/>
        <c:crosses val="autoZero"/>
        <c:auto val="1"/>
        <c:lblAlgn val="ctr"/>
        <c:lblOffset val="100"/>
        <c:noMultiLvlLbl val="0"/>
      </c:catAx>
      <c:valAx>
        <c:axId val="205931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21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31</xdr:row>
      <xdr:rowOff>25400</xdr:rowOff>
    </xdr:from>
    <xdr:to>
      <xdr:col>7</xdr:col>
      <xdr:colOff>482600</xdr:colOff>
      <xdr:row>45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4"/>
  <sheetViews>
    <sheetView tabSelected="1" workbookViewId="0">
      <selection activeCell="J25" sqref="J25"/>
    </sheetView>
  </sheetViews>
  <sheetFormatPr baseColWidth="10" defaultRowHeight="15" x14ac:dyDescent="0"/>
  <sheetData>
    <row r="2" spans="2:11">
      <c r="B2" t="s">
        <v>13</v>
      </c>
    </row>
    <row r="4" spans="2:11">
      <c r="B4" s="1" t="s">
        <v>14</v>
      </c>
    </row>
    <row r="5" spans="2:11">
      <c r="B5" t="s">
        <v>15</v>
      </c>
      <c r="C5" t="s">
        <v>16</v>
      </c>
      <c r="D5" s="2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K5" t="s">
        <v>31</v>
      </c>
    </row>
    <row r="6" spans="2:11">
      <c r="B6">
        <v>1</v>
      </c>
      <c r="C6" s="3">
        <v>5200</v>
      </c>
      <c r="D6" s="3">
        <f>0.95*C6</f>
        <v>4940</v>
      </c>
      <c r="E6" s="3">
        <v>0</v>
      </c>
      <c r="F6" s="3">
        <f>(D6+E6)*0.09</f>
        <v>444.59999999999997</v>
      </c>
      <c r="G6" s="3">
        <f t="shared" ref="G6:G15" si="0">D6+E6+F6</f>
        <v>5384.6</v>
      </c>
      <c r="H6" s="3">
        <f>G6*0.008</f>
        <v>43.076800000000006</v>
      </c>
      <c r="I6" s="3">
        <f>G6-H6</f>
        <v>5341.5232000000005</v>
      </c>
      <c r="J6" s="3"/>
      <c r="K6" s="3">
        <f>I6*1.1</f>
        <v>5875.6755200000007</v>
      </c>
    </row>
    <row r="7" spans="2:11">
      <c r="B7">
        <v>2</v>
      </c>
      <c r="C7" s="3">
        <v>5200</v>
      </c>
      <c r="D7" s="3">
        <f>0.99*C7</f>
        <v>5148</v>
      </c>
      <c r="E7" s="3">
        <f t="shared" ref="E7:E15" si="1">I6</f>
        <v>5341.5232000000005</v>
      </c>
      <c r="F7" s="3">
        <f t="shared" ref="F7:F15" si="2">(D7+E7)*0.09</f>
        <v>944.05708799999991</v>
      </c>
      <c r="G7" s="3">
        <f t="shared" si="0"/>
        <v>11433.580287999999</v>
      </c>
      <c r="H7" s="3">
        <f t="shared" ref="H7:H15" si="3">G7*0.008</f>
        <v>91.468642303999999</v>
      </c>
      <c r="I7" s="3">
        <f t="shared" ref="I7:I15" si="4">G7-H7</f>
        <v>11342.111645695999</v>
      </c>
      <c r="J7" s="3"/>
      <c r="K7" s="3">
        <f t="shared" ref="K7:K15" si="5">I7*1.1</f>
        <v>12476.322810265599</v>
      </c>
    </row>
    <row r="8" spans="2:11">
      <c r="B8">
        <v>3</v>
      </c>
      <c r="C8" s="3">
        <v>5200</v>
      </c>
      <c r="D8" s="3">
        <f t="shared" ref="D8:D15" si="6">0.99*C8</f>
        <v>5148</v>
      </c>
      <c r="E8" s="3">
        <f t="shared" si="1"/>
        <v>11342.111645695999</v>
      </c>
      <c r="F8" s="3">
        <f t="shared" si="2"/>
        <v>1484.11004811264</v>
      </c>
      <c r="G8" s="3">
        <f t="shared" si="0"/>
        <v>17974.221693808642</v>
      </c>
      <c r="H8" s="3">
        <f t="shared" si="3"/>
        <v>143.79377355046913</v>
      </c>
      <c r="I8" s="3">
        <f t="shared" si="4"/>
        <v>17830.427920258175</v>
      </c>
      <c r="J8" s="3"/>
      <c r="K8" s="3">
        <f t="shared" si="5"/>
        <v>19613.470712283994</v>
      </c>
    </row>
    <row r="9" spans="2:11">
      <c r="B9">
        <v>4</v>
      </c>
      <c r="C9" s="3">
        <v>5200</v>
      </c>
      <c r="D9" s="3">
        <f t="shared" si="6"/>
        <v>5148</v>
      </c>
      <c r="E9" s="3">
        <f t="shared" si="1"/>
        <v>17830.427920258175</v>
      </c>
      <c r="F9" s="3">
        <f t="shared" si="2"/>
        <v>2068.0585128232356</v>
      </c>
      <c r="G9" s="3">
        <f t="shared" si="0"/>
        <v>25046.486433081409</v>
      </c>
      <c r="H9" s="3">
        <f t="shared" si="3"/>
        <v>200.37189146465127</v>
      </c>
      <c r="I9" s="3">
        <f t="shared" si="4"/>
        <v>24846.114541616756</v>
      </c>
      <c r="J9" s="3"/>
      <c r="K9" s="3">
        <f t="shared" si="5"/>
        <v>27330.725995778434</v>
      </c>
    </row>
    <row r="10" spans="2:11">
      <c r="B10">
        <v>5</v>
      </c>
      <c r="C10" s="3">
        <v>5200</v>
      </c>
      <c r="D10" s="3">
        <f t="shared" si="6"/>
        <v>5148</v>
      </c>
      <c r="E10" s="3">
        <f t="shared" si="1"/>
        <v>24846.114541616756</v>
      </c>
      <c r="F10" s="3">
        <f t="shared" si="2"/>
        <v>2699.4703087455082</v>
      </c>
      <c r="G10" s="3">
        <f t="shared" si="0"/>
        <v>32693.584850362266</v>
      </c>
      <c r="H10" s="3">
        <f t="shared" si="3"/>
        <v>261.54867880289811</v>
      </c>
      <c r="I10" s="3">
        <f t="shared" si="4"/>
        <v>32432.036171559368</v>
      </c>
      <c r="J10" s="3"/>
      <c r="K10" s="3">
        <f t="shared" si="5"/>
        <v>35675.239788715306</v>
      </c>
    </row>
    <row r="11" spans="2:11">
      <c r="B11">
        <v>6</v>
      </c>
      <c r="C11" s="3">
        <v>5200</v>
      </c>
      <c r="D11" s="3">
        <f t="shared" si="6"/>
        <v>5148</v>
      </c>
      <c r="E11" s="3">
        <f t="shared" si="1"/>
        <v>32432.036171559368</v>
      </c>
      <c r="F11" s="3">
        <f t="shared" si="2"/>
        <v>3382.2032554403431</v>
      </c>
      <c r="G11" s="3">
        <f t="shared" si="0"/>
        <v>40962.239426999709</v>
      </c>
      <c r="H11" s="3">
        <f t="shared" si="3"/>
        <v>327.69791541599767</v>
      </c>
      <c r="I11" s="3">
        <f t="shared" si="4"/>
        <v>40634.54151158371</v>
      </c>
      <c r="J11" s="3"/>
      <c r="K11" s="3">
        <f t="shared" si="5"/>
        <v>44697.995662742083</v>
      </c>
    </row>
    <row r="12" spans="2:11">
      <c r="B12">
        <v>7</v>
      </c>
      <c r="C12" s="3">
        <v>5200</v>
      </c>
      <c r="D12" s="3">
        <f t="shared" si="6"/>
        <v>5148</v>
      </c>
      <c r="E12" s="3">
        <f t="shared" si="1"/>
        <v>40634.54151158371</v>
      </c>
      <c r="F12" s="3">
        <f t="shared" si="2"/>
        <v>4120.4287360425333</v>
      </c>
      <c r="G12" s="3">
        <f t="shared" si="0"/>
        <v>49902.970247626246</v>
      </c>
      <c r="H12" s="3">
        <f t="shared" si="3"/>
        <v>399.22376198101</v>
      </c>
      <c r="I12" s="3">
        <f t="shared" si="4"/>
        <v>49503.746485645235</v>
      </c>
      <c r="J12" s="3"/>
      <c r="K12" s="3">
        <f t="shared" si="5"/>
        <v>54454.121134209767</v>
      </c>
    </row>
    <row r="13" spans="2:11">
      <c r="B13">
        <v>8</v>
      </c>
      <c r="C13" s="3">
        <v>5200</v>
      </c>
      <c r="D13" s="3">
        <f t="shared" si="6"/>
        <v>5148</v>
      </c>
      <c r="E13" s="3">
        <f t="shared" si="1"/>
        <v>49503.746485645235</v>
      </c>
      <c r="F13" s="3">
        <f t="shared" si="2"/>
        <v>4918.657183708071</v>
      </c>
      <c r="G13" s="3">
        <f t="shared" si="0"/>
        <v>59570.403669353305</v>
      </c>
      <c r="H13" s="3">
        <f t="shared" si="3"/>
        <v>476.56322935482643</v>
      </c>
      <c r="I13" s="3">
        <f t="shared" si="4"/>
        <v>59093.840439998479</v>
      </c>
      <c r="J13" s="3"/>
      <c r="K13" s="3">
        <f t="shared" si="5"/>
        <v>65003.224483998332</v>
      </c>
    </row>
    <row r="14" spans="2:11">
      <c r="B14">
        <v>9</v>
      </c>
      <c r="C14" s="3">
        <v>5200</v>
      </c>
      <c r="D14" s="3">
        <f t="shared" si="6"/>
        <v>5148</v>
      </c>
      <c r="E14" s="3">
        <f t="shared" si="1"/>
        <v>59093.840439998479</v>
      </c>
      <c r="F14" s="3">
        <f t="shared" si="2"/>
        <v>5781.7656395998629</v>
      </c>
      <c r="G14" s="3">
        <f t="shared" si="0"/>
        <v>70023.606079598336</v>
      </c>
      <c r="H14" s="3">
        <f t="shared" si="3"/>
        <v>560.1888486367867</v>
      </c>
      <c r="I14" s="3">
        <f t="shared" si="4"/>
        <v>69463.417230961553</v>
      </c>
      <c r="J14" s="3"/>
      <c r="K14" s="3">
        <f t="shared" si="5"/>
        <v>76409.758954057717</v>
      </c>
    </row>
    <row r="15" spans="2:11">
      <c r="B15">
        <v>10</v>
      </c>
      <c r="C15" s="3">
        <v>5200</v>
      </c>
      <c r="D15" s="3">
        <f t="shared" si="6"/>
        <v>5148</v>
      </c>
      <c r="E15" s="3">
        <f t="shared" si="1"/>
        <v>69463.417230961553</v>
      </c>
      <c r="F15" s="3">
        <f t="shared" si="2"/>
        <v>6715.0275507865399</v>
      </c>
      <c r="G15" s="3">
        <f t="shared" si="0"/>
        <v>81326.444781748098</v>
      </c>
      <c r="H15" s="3">
        <f t="shared" si="3"/>
        <v>650.61155825398475</v>
      </c>
      <c r="I15" s="3">
        <f t="shared" si="4"/>
        <v>80675.833223494119</v>
      </c>
      <c r="J15" s="3"/>
      <c r="K15" s="3">
        <f t="shared" si="5"/>
        <v>88743.416545843531</v>
      </c>
    </row>
    <row r="19" spans="2:14">
      <c r="B19" s="1" t="s">
        <v>23</v>
      </c>
    </row>
    <row r="20" spans="2:14">
      <c r="B20" t="s">
        <v>15</v>
      </c>
      <c r="C20" t="s">
        <v>16</v>
      </c>
      <c r="D20" s="2" t="s">
        <v>24</v>
      </c>
      <c r="E20" t="s">
        <v>25</v>
      </c>
      <c r="F20" t="s">
        <v>19</v>
      </c>
      <c r="G20" t="s">
        <v>21</v>
      </c>
      <c r="H20" t="s">
        <v>26</v>
      </c>
      <c r="I20" t="s">
        <v>27</v>
      </c>
      <c r="J20" t="s">
        <v>28</v>
      </c>
      <c r="L20" t="s">
        <v>15</v>
      </c>
      <c r="M20" t="s">
        <v>29</v>
      </c>
      <c r="N20" t="s">
        <v>30</v>
      </c>
    </row>
    <row r="21" spans="2:14">
      <c r="B21">
        <v>0</v>
      </c>
      <c r="C21">
        <v>0</v>
      </c>
      <c r="D21" s="3">
        <v>0</v>
      </c>
      <c r="E21">
        <f>150+0.1*C22</f>
        <v>670</v>
      </c>
      <c r="F21">
        <v>0</v>
      </c>
      <c r="G21">
        <v>0</v>
      </c>
      <c r="H21">
        <v>0</v>
      </c>
      <c r="I21">
        <f t="shared" ref="I21:I31" si="7">D21-E21+F21+G21-H21</f>
        <v>-670</v>
      </c>
      <c r="J21">
        <v>0</v>
      </c>
      <c r="L21">
        <v>0</v>
      </c>
      <c r="M21" s="3">
        <v>1</v>
      </c>
      <c r="N21" s="3">
        <f>I21*M21</f>
        <v>-670</v>
      </c>
    </row>
    <row r="22" spans="2:14">
      <c r="B22">
        <v>1</v>
      </c>
      <c r="C22" s="3">
        <v>5200</v>
      </c>
      <c r="D22" s="3">
        <f>0.05*C22</f>
        <v>260</v>
      </c>
      <c r="E22" s="3">
        <v>0</v>
      </c>
      <c r="F22" s="3">
        <f>(D22-E22)*0.05</f>
        <v>13</v>
      </c>
      <c r="G22" s="3">
        <f>H6</f>
        <v>43.076800000000006</v>
      </c>
      <c r="H22" s="3">
        <f>0.006*0.1*I6</f>
        <v>3.2049139200000005</v>
      </c>
      <c r="I22">
        <f t="shared" si="7"/>
        <v>312.87188607999997</v>
      </c>
      <c r="J22">
        <f>(K6-I6)*0.006/(1+0.065)</f>
        <v>3.0093088450704237</v>
      </c>
      <c r="L22">
        <v>1</v>
      </c>
      <c r="M22" s="3">
        <v>1</v>
      </c>
      <c r="N22" s="3">
        <f t="shared" ref="N22:N31" si="8">I22*M22</f>
        <v>312.87188607999997</v>
      </c>
    </row>
    <row r="23" spans="2:14">
      <c r="B23">
        <v>2</v>
      </c>
      <c r="C23" s="3">
        <v>5200</v>
      </c>
      <c r="D23" s="3">
        <f>0.01*C23</f>
        <v>52</v>
      </c>
      <c r="E23" s="3">
        <f>0.0075*C23</f>
        <v>39</v>
      </c>
      <c r="F23" s="3">
        <f t="shared" ref="F23:F31" si="9">(D23-E23)*0.05</f>
        <v>0.65</v>
      </c>
      <c r="G23" s="3">
        <f t="shared" ref="G23:G31" si="10">H7</f>
        <v>91.468642303999999</v>
      </c>
      <c r="H23" s="3">
        <f t="shared" ref="H23:H31" si="11">0.006*0.1*I7</f>
        <v>6.8052669874175997</v>
      </c>
      <c r="I23">
        <f t="shared" si="7"/>
        <v>98.313375316582409</v>
      </c>
      <c r="J23">
        <f t="shared" ref="J23:J31" si="12">(K7-I7)*0.006/(1+0.065)</f>
        <v>6.3899220539132422</v>
      </c>
      <c r="L23">
        <v>2</v>
      </c>
      <c r="M23" s="3">
        <f>0.994*0.9</f>
        <v>0.89460000000000006</v>
      </c>
      <c r="N23" s="3">
        <f t="shared" si="8"/>
        <v>87.951145558214634</v>
      </c>
    </row>
    <row r="24" spans="2:14">
      <c r="B24">
        <v>3</v>
      </c>
      <c r="C24" s="3">
        <v>5200</v>
      </c>
      <c r="D24" s="3">
        <f t="shared" ref="D24:D31" si="13">0.01*C24</f>
        <v>52</v>
      </c>
      <c r="E24" s="3">
        <f t="shared" ref="E24:E31" si="14">0.0075*C24</f>
        <v>39</v>
      </c>
      <c r="F24" s="3">
        <f t="shared" si="9"/>
        <v>0.65</v>
      </c>
      <c r="G24" s="3">
        <f t="shared" si="10"/>
        <v>143.79377355046913</v>
      </c>
      <c r="H24" s="3">
        <f t="shared" si="11"/>
        <v>10.698256752154906</v>
      </c>
      <c r="I24">
        <f t="shared" si="7"/>
        <v>146.74551679831421</v>
      </c>
      <c r="J24">
        <f t="shared" si="12"/>
        <v>10.045311504370812</v>
      </c>
      <c r="L24">
        <v>3</v>
      </c>
      <c r="M24" s="3">
        <f>M23*(0.994-0.05)</f>
        <v>0.84450239999999999</v>
      </c>
      <c r="N24" s="3">
        <f t="shared" si="8"/>
        <v>123.92694112541666</v>
      </c>
    </row>
    <row r="25" spans="2:14">
      <c r="B25">
        <v>4</v>
      </c>
      <c r="C25" s="3">
        <v>5200</v>
      </c>
      <c r="D25" s="3">
        <f t="shared" si="13"/>
        <v>52</v>
      </c>
      <c r="E25" s="3">
        <f t="shared" si="14"/>
        <v>39</v>
      </c>
      <c r="F25" s="3">
        <f t="shared" si="9"/>
        <v>0.65</v>
      </c>
      <c r="G25" s="3">
        <f t="shared" si="10"/>
        <v>200.37189146465127</v>
      </c>
      <c r="H25" s="3">
        <f t="shared" si="11"/>
        <v>14.907668724970055</v>
      </c>
      <c r="I25">
        <f t="shared" si="7"/>
        <v>199.11422273968122</v>
      </c>
      <c r="J25">
        <f>(K9-I9)*0.006/(1+0.05)</f>
        <v>14.197779738066727</v>
      </c>
      <c r="L25">
        <v>4</v>
      </c>
      <c r="M25" s="3">
        <f>M24*0.994</f>
        <v>0.83943538559999997</v>
      </c>
      <c r="N25" s="3">
        <f t="shared" si="8"/>
        <v>167.14352434392859</v>
      </c>
    </row>
    <row r="26" spans="2:14">
      <c r="B26">
        <v>5</v>
      </c>
      <c r="C26" s="3">
        <v>5200</v>
      </c>
      <c r="D26" s="3">
        <f t="shared" si="13"/>
        <v>52</v>
      </c>
      <c r="E26" s="3">
        <f t="shared" si="14"/>
        <v>39</v>
      </c>
      <c r="F26" s="3">
        <f t="shared" si="9"/>
        <v>0.65</v>
      </c>
      <c r="G26" s="3">
        <f t="shared" si="10"/>
        <v>261.54867880289811</v>
      </c>
      <c r="H26" s="3">
        <f t="shared" si="11"/>
        <v>19.459221702935622</v>
      </c>
      <c r="I26">
        <f t="shared" si="7"/>
        <v>255.73945709996246</v>
      </c>
      <c r="J26">
        <f t="shared" si="12"/>
        <v>18.271569674117959</v>
      </c>
      <c r="L26">
        <v>5</v>
      </c>
      <c r="M26" s="3">
        <f t="shared" ref="M26:M31" si="15">M25*0.994</f>
        <v>0.8343987732864</v>
      </c>
      <c r="N26" s="3">
        <f t="shared" si="8"/>
        <v>213.38868928513861</v>
      </c>
    </row>
    <row r="27" spans="2:14">
      <c r="B27">
        <v>6</v>
      </c>
      <c r="C27" s="3">
        <v>5200</v>
      </c>
      <c r="D27" s="3">
        <f t="shared" si="13"/>
        <v>52</v>
      </c>
      <c r="E27" s="3">
        <f t="shared" si="14"/>
        <v>39</v>
      </c>
      <c r="F27" s="3">
        <f t="shared" si="9"/>
        <v>0.65</v>
      </c>
      <c r="G27" s="3">
        <f t="shared" si="10"/>
        <v>327.69791541599767</v>
      </c>
      <c r="H27" s="3">
        <f t="shared" si="11"/>
        <v>24.380724906950228</v>
      </c>
      <c r="I27">
        <f t="shared" si="7"/>
        <v>316.96719050904744</v>
      </c>
      <c r="J27">
        <f t="shared" si="12"/>
        <v>22.892699443145773</v>
      </c>
      <c r="L27">
        <v>6</v>
      </c>
      <c r="M27" s="3">
        <f t="shared" si="15"/>
        <v>0.82939238064668164</v>
      </c>
      <c r="N27" s="3">
        <f t="shared" si="8"/>
        <v>262.89017272318915</v>
      </c>
    </row>
    <row r="28" spans="2:14">
      <c r="B28">
        <v>7</v>
      </c>
      <c r="C28" s="3">
        <v>5200</v>
      </c>
      <c r="D28" s="3">
        <f t="shared" si="13"/>
        <v>52</v>
      </c>
      <c r="E28" s="3">
        <f t="shared" si="14"/>
        <v>39</v>
      </c>
      <c r="F28" s="3">
        <f t="shared" si="9"/>
        <v>0.65</v>
      </c>
      <c r="G28" s="3">
        <f t="shared" si="10"/>
        <v>399.22376198101</v>
      </c>
      <c r="H28" s="3">
        <f t="shared" si="11"/>
        <v>29.702247891387145</v>
      </c>
      <c r="I28">
        <f t="shared" si="7"/>
        <v>383.17151408962286</v>
      </c>
      <c r="J28">
        <f t="shared" si="12"/>
        <v>27.889434639800182</v>
      </c>
      <c r="L28">
        <v>7</v>
      </c>
      <c r="M28" s="3">
        <f t="shared" si="15"/>
        <v>0.82441602636280154</v>
      </c>
      <c r="N28" s="3">
        <f t="shared" si="8"/>
        <v>315.89273706118507</v>
      </c>
    </row>
    <row r="29" spans="2:14">
      <c r="B29">
        <v>8</v>
      </c>
      <c r="C29" s="3">
        <v>5200</v>
      </c>
      <c r="D29" s="3">
        <f t="shared" si="13"/>
        <v>52</v>
      </c>
      <c r="E29" s="3">
        <f t="shared" si="14"/>
        <v>39</v>
      </c>
      <c r="F29" s="3">
        <f t="shared" si="9"/>
        <v>0.65</v>
      </c>
      <c r="G29" s="3">
        <f t="shared" si="10"/>
        <v>476.56322935482643</v>
      </c>
      <c r="H29" s="3">
        <f t="shared" si="11"/>
        <v>35.456304263999094</v>
      </c>
      <c r="I29">
        <f t="shared" si="7"/>
        <v>454.75692509082734</v>
      </c>
      <c r="J29">
        <f t="shared" si="12"/>
        <v>33.292304473238616</v>
      </c>
      <c r="L29">
        <v>8</v>
      </c>
      <c r="M29" s="3">
        <f t="shared" si="15"/>
        <v>0.81946953020462476</v>
      </c>
      <c r="N29" s="3">
        <f t="shared" si="8"/>
        <v>372.65944376148002</v>
      </c>
    </row>
    <row r="30" spans="2:14">
      <c r="B30">
        <v>9</v>
      </c>
      <c r="C30" s="3">
        <v>5200</v>
      </c>
      <c r="D30" s="3">
        <f t="shared" si="13"/>
        <v>52</v>
      </c>
      <c r="E30" s="3">
        <f t="shared" si="14"/>
        <v>39</v>
      </c>
      <c r="F30" s="3">
        <f t="shared" si="9"/>
        <v>0.65</v>
      </c>
      <c r="G30" s="3">
        <f t="shared" si="10"/>
        <v>560.1888486367867</v>
      </c>
      <c r="H30" s="3">
        <f t="shared" si="11"/>
        <v>41.678050338576938</v>
      </c>
      <c r="I30">
        <f t="shared" si="7"/>
        <v>532.16079829820978</v>
      </c>
      <c r="J30">
        <f t="shared" si="12"/>
        <v>39.134319566738959</v>
      </c>
      <c r="L30">
        <v>9</v>
      </c>
      <c r="M30" s="3">
        <f t="shared" si="15"/>
        <v>0.81455271302339705</v>
      </c>
      <c r="N30" s="3">
        <f t="shared" si="8"/>
        <v>433.47302201850357</v>
      </c>
    </row>
    <row r="31" spans="2:14">
      <c r="B31">
        <v>10</v>
      </c>
      <c r="C31" s="3">
        <v>5200</v>
      </c>
      <c r="D31" s="3">
        <f t="shared" si="13"/>
        <v>52</v>
      </c>
      <c r="E31" s="3">
        <f t="shared" si="14"/>
        <v>39</v>
      </c>
      <c r="F31" s="3">
        <f t="shared" si="9"/>
        <v>0.65</v>
      </c>
      <c r="G31" s="3">
        <f t="shared" si="10"/>
        <v>650.61155825398475</v>
      </c>
      <c r="H31" s="3">
        <f t="shared" si="11"/>
        <v>48.405499934096476</v>
      </c>
      <c r="I31">
        <f t="shared" si="7"/>
        <v>615.85605831988823</v>
      </c>
      <c r="J31">
        <f t="shared" si="12"/>
        <v>45.451173647038949</v>
      </c>
      <c r="L31">
        <v>10</v>
      </c>
      <c r="M31" s="3">
        <f t="shared" si="15"/>
        <v>0.80966539674525662</v>
      </c>
      <c r="N31" s="3">
        <f t="shared" si="8"/>
        <v>498.63733979754221</v>
      </c>
    </row>
    <row r="57" spans="3:3">
      <c r="C57" t="s">
        <v>0</v>
      </c>
    </row>
    <row r="59" spans="3:3">
      <c r="C59" t="s">
        <v>1</v>
      </c>
    </row>
    <row r="60" spans="3:3">
      <c r="C60" t="s">
        <v>2</v>
      </c>
    </row>
    <row r="61" spans="3:3">
      <c r="C61" t="s">
        <v>3</v>
      </c>
    </row>
    <row r="62" spans="3:3">
      <c r="C62" t="s">
        <v>4</v>
      </c>
    </row>
    <row r="63" spans="3:3">
      <c r="C63" t="s">
        <v>5</v>
      </c>
    </row>
    <row r="64" spans="3:3">
      <c r="C64" t="s">
        <v>6</v>
      </c>
    </row>
    <row r="65" spans="3:3">
      <c r="C65" t="s">
        <v>7</v>
      </c>
    </row>
    <row r="69" spans="3:3">
      <c r="C69" t="s">
        <v>0</v>
      </c>
    </row>
    <row r="70" spans="3:3">
      <c r="C70" t="s">
        <v>8</v>
      </c>
    </row>
    <row r="71" spans="3:3">
      <c r="C71" t="s">
        <v>9</v>
      </c>
    </row>
    <row r="72" spans="3:3">
      <c r="C72" t="s">
        <v>10</v>
      </c>
    </row>
    <row r="73" spans="3:3">
      <c r="C73" t="s">
        <v>11</v>
      </c>
    </row>
    <row r="74" spans="3:3">
      <c r="C74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Lemin Wu</dc:creator>
  <cp:lastModifiedBy>Lemin Wu</cp:lastModifiedBy>
  <dcterms:created xsi:type="dcterms:W3CDTF">2012-09-05T11:07:06Z</dcterms:created>
  <dcterms:modified xsi:type="dcterms:W3CDTF">2012-09-10T14:41:24Z</dcterms:modified>
</cp:coreProperties>
</file>