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Alemu\Dropbox (SPIA)\SPIA General\5. OBJ.3 - Data collection\Country teams\Ethiopia\ESS5_DNA_Data\Result_tables\"/>
    </mc:Choice>
  </mc:AlternateContent>
  <xr:revisionPtr revIDLastSave="0" documentId="13_ncr:1_{8C7F93BD-2DF3-44ED-846E-0FC0FA314249}" xr6:coauthVersionLast="47" xr6:coauthVersionMax="47" xr10:uidLastSave="{00000000-0000-0000-0000-000000000000}"/>
  <bookViews>
    <workbookView xWindow="-110" yWindow="-110" windowWidth="19420" windowHeight="10420" tabRatio="951" xr2:uid="{B65AD8F1-9B2C-41B2-AABF-86D0D7779335}"/>
  </bookViews>
  <sheets>
    <sheet name="Table-1_Summary_ESS5_DNA_sample" sheetId="9" r:id="rId1"/>
    <sheet name="Tab4_1 All samples" sheetId="22" r:id="rId2"/>
    <sheet name="Tab5_1_panel DNAFP " sheetId="32" r:id="rId3"/>
    <sheet name="Table_2 maize planted_ESS5" sheetId="31" r:id="rId4"/>
    <sheet name="Tab 3 correction of Table11" sheetId="28" r:id="rId5"/>
    <sheet name="Table-5 _varietal turnover_#hh" sheetId="3" r:id="rId6"/>
    <sheet name="Tab6_varietal turnover_region" sheetId="5" r:id="rId7"/>
    <sheet name="Tab_5Purity_level_%" sheetId="23" r:id="rId8"/>
    <sheet name="Tab_6Purity_level_%" sheetId="24" r:id="rId9"/>
    <sheet name="Tab_7_Purity_level_%" sheetId="25" r:id="rId10"/>
    <sheet name="K_density" sheetId="30"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3" i="32" l="1"/>
  <c r="K53" i="32"/>
  <c r="J53" i="32"/>
  <c r="I53" i="32"/>
  <c r="H53" i="32"/>
  <c r="G53" i="32"/>
  <c r="F53" i="32"/>
  <c r="E53" i="32"/>
  <c r="D53" i="32"/>
  <c r="L48" i="32"/>
  <c r="L44" i="32"/>
  <c r="L43" i="32"/>
  <c r="L42" i="32"/>
  <c r="L40" i="32"/>
  <c r="L39" i="32"/>
  <c r="L53" i="32" l="1"/>
  <c r="M5" i="32" l="1"/>
  <c r="M6" i="32"/>
  <c r="M7" i="32"/>
  <c r="M8" i="32"/>
  <c r="M9" i="32"/>
  <c r="M10" i="32"/>
  <c r="M11" i="32"/>
  <c r="N11" i="32" s="1"/>
  <c r="M12" i="32"/>
  <c r="N12" i="32" s="1"/>
  <c r="M13" i="32"/>
  <c r="M14" i="32"/>
  <c r="M15" i="32"/>
  <c r="M16" i="32"/>
  <c r="M17" i="32"/>
  <c r="M18" i="32"/>
  <c r="N18" i="32" s="1"/>
  <c r="M19" i="32"/>
  <c r="N19" i="32" s="1"/>
  <c r="M20" i="32"/>
  <c r="N20" i="32" s="1"/>
  <c r="M21" i="32"/>
  <c r="N21" i="32" s="1"/>
  <c r="M4" i="32"/>
  <c r="N4" i="32" s="1"/>
  <c r="F21" i="32"/>
  <c r="F20" i="32"/>
  <c r="F19" i="32"/>
  <c r="N17" i="32"/>
  <c r="F17" i="32"/>
  <c r="N16" i="32"/>
  <c r="N15" i="32"/>
  <c r="N14" i="32"/>
  <c r="F14" i="32"/>
  <c r="N13" i="32"/>
  <c r="F13" i="32"/>
  <c r="F11" i="32"/>
  <c r="N10" i="32"/>
  <c r="F10" i="32"/>
  <c r="N9" i="32"/>
  <c r="F9" i="32"/>
  <c r="N8" i="32"/>
  <c r="F8" i="32"/>
  <c r="N7" i="32"/>
  <c r="F7" i="32"/>
  <c r="N6" i="32"/>
  <c r="F6" i="32"/>
  <c r="N5" i="32"/>
  <c r="F5" i="32"/>
  <c r="F4" i="32"/>
  <c r="F10" i="9" l="1"/>
  <c r="F5" i="22" l="1"/>
  <c r="F6" i="22"/>
  <c r="F7" i="22"/>
  <c r="F8" i="22"/>
  <c r="F9" i="22"/>
  <c r="F10" i="22"/>
  <c r="F11" i="22"/>
  <c r="F13" i="22"/>
  <c r="F14" i="22"/>
  <c r="F17" i="22"/>
  <c r="F20" i="22"/>
  <c r="F21" i="22"/>
  <c r="F22" i="22"/>
  <c r="F23" i="22"/>
  <c r="F24" i="22"/>
  <c r="F4" i="22"/>
  <c r="M5" i="22"/>
  <c r="N5" i="22" s="1"/>
  <c r="M6" i="22"/>
  <c r="N6" i="22" s="1"/>
  <c r="M7" i="22"/>
  <c r="N7" i="22" s="1"/>
  <c r="M8" i="22"/>
  <c r="N8" i="22" s="1"/>
  <c r="M9" i="22"/>
  <c r="N9" i="22" s="1"/>
  <c r="M10" i="22"/>
  <c r="N10" i="22" s="1"/>
  <c r="M11" i="22"/>
  <c r="N11" i="22" s="1"/>
  <c r="M12" i="22"/>
  <c r="N12" i="22" s="1"/>
  <c r="M13" i="22"/>
  <c r="N13" i="22" s="1"/>
  <c r="M14" i="22"/>
  <c r="N14" i="22" s="1"/>
  <c r="M15" i="22"/>
  <c r="N15" i="22" s="1"/>
  <c r="M16" i="22"/>
  <c r="N16" i="22" s="1"/>
  <c r="M17" i="22"/>
  <c r="N17" i="22" s="1"/>
  <c r="M18" i="22"/>
  <c r="N18" i="22" s="1"/>
  <c r="M19" i="22"/>
  <c r="N19" i="22" s="1"/>
  <c r="M20" i="22"/>
  <c r="N20" i="22" s="1"/>
  <c r="M21" i="22"/>
  <c r="N21" i="22" s="1"/>
  <c r="M22" i="22"/>
  <c r="N22" i="22" s="1"/>
  <c r="M23" i="22"/>
  <c r="N23" i="22" s="1"/>
  <c r="M24" i="22"/>
  <c r="N24" i="22" s="1"/>
  <c r="M4" i="22"/>
  <c r="N4" i="22" s="1"/>
  <c r="D10" i="9" l="1"/>
  <c r="E10" i="9"/>
  <c r="C10" i="9"/>
  <c r="H10" i="9"/>
  <c r="J10" i="9" l="1"/>
  <c r="I10" i="9"/>
  <c r="G10" i="9"/>
</calcChain>
</file>

<file path=xl/sharedStrings.xml><?xml version="1.0" encoding="utf-8"?>
<sst xmlns="http://schemas.openxmlformats.org/spreadsheetml/2006/main" count="1088" uniqueCount="250">
  <si>
    <t>Variable</t>
  </si>
  <si>
    <t>Obs</t>
  </si>
  <si>
    <t>Mean</t>
  </si>
  <si>
    <t>Std. Dev.</t>
  </si>
  <si>
    <t>Min</t>
  </si>
  <si>
    <t>Max</t>
  </si>
  <si>
    <t>AMHARA</t>
  </si>
  <si>
    <t>OROMIA</t>
  </si>
  <si>
    <t>SNNP</t>
  </si>
  <si>
    <t xml:space="preserve"> HARAR</t>
  </si>
  <si>
    <t>DIRE DAWA</t>
  </si>
  <si>
    <t>Amhara</t>
  </si>
  <si>
    <t>No</t>
  </si>
  <si>
    <t>subbinRefer</t>
  </si>
  <si>
    <t>Type</t>
  </si>
  <si>
    <t>Origin / Pedigree </t>
  </si>
  <si>
    <t>BH-140</t>
  </si>
  <si>
    <t>Hybrid</t>
  </si>
  <si>
    <t>EIAR</t>
  </si>
  <si>
    <t>BH-670</t>
  </si>
  <si>
    <t>OPV</t>
  </si>
  <si>
    <t>GAMBELA</t>
  </si>
  <si>
    <t>IITA line</t>
  </si>
  <si>
    <t>GIBE1</t>
  </si>
  <si>
    <t>KULANI</t>
  </si>
  <si>
    <t>MELKASSA-2</t>
  </si>
  <si>
    <t>RM0072017</t>
  </si>
  <si>
    <t>MH-140</t>
  </si>
  <si>
    <t>RM0182017</t>
  </si>
  <si>
    <t>MH-130</t>
  </si>
  <si>
    <t>RM0202017</t>
  </si>
  <si>
    <t>Pioneer Hi-Bred</t>
  </si>
  <si>
    <t>SHONE</t>
  </si>
  <si>
    <t>RM0212017</t>
  </si>
  <si>
    <t>Damote</t>
  </si>
  <si>
    <t>RM0232017</t>
  </si>
  <si>
    <t>Limu</t>
  </si>
  <si>
    <t>RM0242017</t>
  </si>
  <si>
    <t>BH547</t>
  </si>
  <si>
    <t>RM0292017</t>
  </si>
  <si>
    <t>BH-661</t>
  </si>
  <si>
    <t>RM0312017</t>
  </si>
  <si>
    <t>BH-540</t>
  </si>
  <si>
    <t>RM0482017</t>
  </si>
  <si>
    <t>BH-660</t>
  </si>
  <si>
    <t>RM0522017</t>
  </si>
  <si>
    <t>Gibe-2</t>
  </si>
  <si>
    <t>CG_Source</t>
  </si>
  <si>
    <t>DTMZ_status</t>
  </si>
  <si>
    <t>QPM_status</t>
  </si>
  <si>
    <t>no</t>
  </si>
  <si>
    <t>Yes</t>
  </si>
  <si>
    <t>Year release</t>
  </si>
  <si>
    <t>Total</t>
  </si>
  <si>
    <t>RM0012017</t>
  </si>
  <si>
    <t>RM0062017</t>
  </si>
  <si>
    <t>RM0142017</t>
  </si>
  <si>
    <t>RM0222017</t>
  </si>
  <si>
    <t>Region</t>
  </si>
  <si>
    <t>Dire Dawa</t>
  </si>
  <si>
    <t>ESS 4</t>
  </si>
  <si>
    <t>ESS 5</t>
  </si>
  <si>
    <t>ESS 4 + ESS 5</t>
  </si>
  <si>
    <t>#EA w/ Maize DNA</t>
  </si>
  <si>
    <t>#HH w/ Maize DNA</t>
  </si>
  <si>
    <t># PanelHH w/ Maize DNA</t>
  </si>
  <si>
    <t>Oromia</t>
  </si>
  <si>
    <t>dtmz_status</t>
  </si>
  <si>
    <t>exotic_source</t>
  </si>
  <si>
    <t>AMH852Q</t>
  </si>
  <si>
    <t>RM0022017</t>
  </si>
  <si>
    <t>Melkassa-1</t>
  </si>
  <si>
    <t>Melkasa-1Q</t>
  </si>
  <si>
    <t>AMH-850(Wenchi)</t>
  </si>
  <si>
    <t>Jabi</t>
  </si>
  <si>
    <t>Name of Variety</t>
  </si>
  <si>
    <t>note: I have found households that have two or more field selected for crop cut (#62)</t>
  </si>
  <si>
    <t>Year</t>
  </si>
  <si>
    <t>BH-546</t>
  </si>
  <si>
    <t xml:space="preserve">P3812W (Limu) </t>
  </si>
  <si>
    <t xml:space="preserve"> 30-G19 (Shone)</t>
  </si>
  <si>
    <t xml:space="preserve">P3506W (Damote) </t>
  </si>
  <si>
    <t>Shift from DT to Non-DT</t>
  </si>
  <si>
    <t>Shfit from non-private  to the private seed supplier</t>
  </si>
  <si>
    <t>Shift from CG germplasm to non-CG  germplasm</t>
  </si>
  <si>
    <t>Shift from  non-CG germplasm to CG germplasm</t>
  </si>
  <si>
    <t>#Plot w/ Maize DNA</t>
  </si>
  <si>
    <t>Note1: Maize DNA sample implemented in  78EAs/ out of 96 EAs planned, see below the detail</t>
  </si>
  <si>
    <t>Tigray</t>
  </si>
  <si>
    <t>#HH w/ Maize DNA- missing from the panel hhs</t>
  </si>
  <si>
    <r>
      <t xml:space="preserve">#plots in the panel hhs with DNA, shift from </t>
    </r>
    <r>
      <rPr>
        <b/>
        <sz val="10"/>
        <color theme="1"/>
        <rFont val="Calibri"/>
        <family val="2"/>
      </rPr>
      <t>traditional to improved</t>
    </r>
  </si>
  <si>
    <r>
      <t>#plots in the panel hhs with DNA, shift from</t>
    </r>
    <r>
      <rPr>
        <b/>
        <sz val="10"/>
        <color theme="1"/>
        <rFont val="Calibri"/>
        <family val="2"/>
      </rPr>
      <t xml:space="preserve"> improved to traditional</t>
    </r>
  </si>
  <si>
    <r>
      <t xml:space="preserve">#plots in the panel hhs with DNA, shift from </t>
    </r>
    <r>
      <rPr>
        <b/>
        <sz val="10"/>
        <color theme="1"/>
        <rFont val="Calibri"/>
        <family val="2"/>
      </rPr>
      <t>traditional to traditional</t>
    </r>
  </si>
  <si>
    <r>
      <t xml:space="preserve">#plots in the panel hhs with DNA, shift from </t>
    </r>
    <r>
      <rPr>
        <b/>
        <sz val="10"/>
        <color theme="1"/>
        <rFont val="Calibri"/>
        <family val="2"/>
      </rPr>
      <t xml:space="preserve">improved to  improved  </t>
    </r>
  </si>
  <si>
    <r>
      <t xml:space="preserve">Within improved to improved, shift from improved to another improved  </t>
    </r>
    <r>
      <rPr>
        <b/>
        <sz val="10"/>
        <color theme="1"/>
        <rFont val="Calibri"/>
        <family val="2"/>
      </rPr>
      <t>same varieties</t>
    </r>
  </si>
  <si>
    <r>
      <t xml:space="preserve">From improved to improved, shift from improved to another improved  </t>
    </r>
    <r>
      <rPr>
        <b/>
        <sz val="10"/>
        <color theme="1"/>
        <rFont val="Calibri"/>
        <family val="2"/>
      </rPr>
      <t>different  varieties</t>
    </r>
  </si>
  <si>
    <r>
      <t xml:space="preserve">shift to a </t>
    </r>
    <r>
      <rPr>
        <b/>
        <sz val="10"/>
        <color theme="1"/>
        <rFont val="Calibri"/>
        <family val="2"/>
      </rPr>
      <t xml:space="preserve">newer released </t>
    </r>
    <r>
      <rPr>
        <sz val="10"/>
        <color theme="1"/>
        <rFont val="Calibri"/>
        <family val="2"/>
      </rPr>
      <t>improved (most recent one) vs early or  the same year</t>
    </r>
  </si>
  <si>
    <r>
      <t xml:space="preserve">Within improved to improved, shift to the </t>
    </r>
    <r>
      <rPr>
        <b/>
        <sz val="10"/>
        <color theme="1"/>
        <rFont val="Calibri"/>
        <family val="2"/>
      </rPr>
      <t xml:space="preserve">older released </t>
    </r>
    <r>
      <rPr>
        <sz val="10"/>
        <color theme="1"/>
        <rFont val="Calibri"/>
        <family val="2"/>
      </rPr>
      <t>improved vs newer  or  the same year</t>
    </r>
  </si>
  <si>
    <r>
      <t xml:space="preserve">Within improved to improved, shift to the </t>
    </r>
    <r>
      <rPr>
        <b/>
        <sz val="10"/>
        <color theme="1"/>
        <rFont val="Calibri"/>
        <family val="2"/>
      </rPr>
      <t>same year released</t>
    </r>
    <r>
      <rPr>
        <sz val="10"/>
        <color theme="1"/>
        <rFont val="Calibri"/>
        <family val="2"/>
      </rPr>
      <t xml:space="preserve"> improved vs early or  later year</t>
    </r>
  </si>
  <si>
    <t xml:space="preserve">Shift to QPM </t>
  </si>
  <si>
    <t>Shift from DT to DT</t>
  </si>
  <si>
    <t>Shift  from Non-DT to DT</t>
  </si>
  <si>
    <t>Shift from CG germplasm to CG  germplasm</t>
  </si>
  <si>
    <t>Shift from private seed to the private seed supplier</t>
  </si>
  <si>
    <t>Shift from private seed to the non-private seed supplier</t>
  </si>
  <si>
    <t>Age(years)</t>
  </si>
  <si>
    <t>Number of maize samples</t>
  </si>
  <si>
    <t>% maize samples</t>
  </si>
  <si>
    <t>Bako ARC</t>
  </si>
  <si>
    <t>Melkassa ARC</t>
  </si>
  <si>
    <t>2018 (only DSM)</t>
  </si>
  <si>
    <t>2017 (DSM only)</t>
  </si>
  <si>
    <t>Breeder/Maintainer</t>
  </si>
  <si>
    <t>CIMMYT/EIAR</t>
  </si>
  <si>
    <t>Melkasa ARC</t>
  </si>
  <si>
    <t>Crossing by Pioneer
Hi-Bred</t>
  </si>
  <si>
    <t>BH-140*</t>
  </si>
  <si>
    <t>MELKASSA-2*</t>
  </si>
  <si>
    <t>BH-661*</t>
  </si>
  <si>
    <t>* These varieties were identified through two different seed sources in the reference library.</t>
  </si>
  <si>
    <t>Descriptive note:</t>
  </si>
  <si>
    <t>GIBE1*</t>
  </si>
  <si>
    <t>Type_M</t>
  </si>
  <si>
    <t>Paola data</t>
  </si>
  <si>
    <t>Modified Variables</t>
  </si>
  <si>
    <t>- the average age of the var =17.43</t>
  </si>
  <si>
    <t>2018/19</t>
  </si>
  <si>
    <t>2021/22</t>
  </si>
  <si>
    <t>#</t>
  </si>
  <si>
    <t>%</t>
  </si>
  <si>
    <t>Diff</t>
  </si>
  <si>
    <t>Age(years)_ESS4</t>
  </si>
  <si>
    <t>Age(years)_ESS5</t>
  </si>
  <si>
    <t># maize sample</t>
  </si>
  <si>
    <t>-</t>
  </si>
  <si>
    <t xml:space="preserve">The share of CG and Non -CG related </t>
  </si>
  <si>
    <t xml:space="preserve">The Average age of varieties </t>
  </si>
  <si>
    <t xml:space="preserve">The share of OPVs and Hybrids </t>
  </si>
  <si>
    <t>The Average age of varieties b/n OPV and Hybrid</t>
  </si>
  <si>
    <t>The Average age of varieties b/n CG and private</t>
  </si>
  <si>
    <t>The Average age of varieties  b/n CG and Non CG</t>
  </si>
  <si>
    <t xml:space="preserve">The share of CG and  private related varieties </t>
  </si>
  <si>
    <t>Additional descriptive note</t>
  </si>
  <si>
    <t>Ambo ARC</t>
  </si>
  <si>
    <t>CG</t>
  </si>
  <si>
    <t>CG sources</t>
  </si>
  <si>
    <t>SD</t>
  </si>
  <si>
    <t>Variety
type</t>
  </si>
  <si>
    <t>Paola's_code</t>
  </si>
  <si>
    <t>Origin _table 11_M</t>
  </si>
  <si>
    <t>Paola's_code_M</t>
  </si>
  <si>
    <t>Paola's_variety type_M</t>
  </si>
  <si>
    <t>Non_CG</t>
  </si>
  <si>
    <t xml:space="preserve"> Non_CG</t>
  </si>
  <si>
    <r>
      <t>- the average age of the var =</t>
    </r>
    <r>
      <rPr>
        <b/>
        <sz val="11"/>
        <color rgb="FFFF0000"/>
        <rFont val="Calibri"/>
        <family val="2"/>
        <scheme val="minor"/>
      </rPr>
      <t>17.43</t>
    </r>
  </si>
  <si>
    <t>Harar*</t>
  </si>
  <si>
    <t>dtmz_status_M</t>
  </si>
  <si>
    <t>https://dtma.cimmyt.org/companies-stocking-dt-seeds/</t>
  </si>
  <si>
    <t>https://repository.cimmyt.org/bitstream/handle/10883/19327/59263.pdf?sequence=1&amp;isAllowed=y</t>
  </si>
  <si>
    <t xml:space="preserve">44.86  /  55.14 </t>
  </si>
  <si>
    <t>70.16  /  29.84</t>
  </si>
  <si>
    <t>70.16  /  15.22</t>
  </si>
  <si>
    <t>19   /  16</t>
  </si>
  <si>
    <t>19  /  15</t>
  </si>
  <si>
    <t>19   /   11</t>
  </si>
  <si>
    <t xml:space="preserve"> 39.55   /   60.45</t>
  </si>
  <si>
    <t>77.46  /   22.54</t>
  </si>
  <si>
    <t>58.20  /  16.39</t>
  </si>
  <si>
    <t>24   /   16</t>
  </si>
  <si>
    <t>20  /   16</t>
  </si>
  <si>
    <t>20  /  11</t>
  </si>
  <si>
    <r>
      <t xml:space="preserve">#plots in the panel hhs with DNA,shift from </t>
    </r>
    <r>
      <rPr>
        <b/>
        <sz val="11"/>
        <color theme="1"/>
        <rFont val="Calibri"/>
        <family val="2"/>
        <scheme val="minor"/>
      </rPr>
      <t xml:space="preserve">improved to  improved  </t>
    </r>
  </si>
  <si>
    <r>
      <t xml:space="preserve">improved to another improved  </t>
    </r>
    <r>
      <rPr>
        <b/>
        <sz val="11"/>
        <rFont val="Calibri"/>
        <family val="2"/>
        <scheme val="minor"/>
      </rPr>
      <t>same varieties</t>
    </r>
  </si>
  <si>
    <r>
      <t xml:space="preserve">improved to another improved  </t>
    </r>
    <r>
      <rPr>
        <b/>
        <sz val="11"/>
        <color theme="1"/>
        <rFont val="Calibri"/>
        <family val="2"/>
        <scheme val="minor"/>
      </rPr>
      <t>different  varieties</t>
    </r>
  </si>
  <si>
    <t xml:space="preserve">Year of release </t>
  </si>
  <si>
    <r>
      <t>shift to</t>
    </r>
    <r>
      <rPr>
        <b/>
        <sz val="11"/>
        <color theme="1"/>
        <rFont val="Calibri"/>
        <family val="2"/>
        <scheme val="minor"/>
      </rPr>
      <t xml:space="preserve"> a newer released improved</t>
    </r>
    <r>
      <rPr>
        <sz val="11"/>
        <color theme="1"/>
        <rFont val="Calibri"/>
        <family val="2"/>
        <scheme val="minor"/>
      </rPr>
      <t>(most recent one) vs early or  the same year</t>
    </r>
  </si>
  <si>
    <r>
      <t xml:space="preserve">Within improved to  improved,shift to the </t>
    </r>
    <r>
      <rPr>
        <b/>
        <sz val="11"/>
        <color theme="1"/>
        <rFont val="Calibri"/>
        <family val="2"/>
        <scheme val="minor"/>
      </rPr>
      <t xml:space="preserve">older released </t>
    </r>
    <r>
      <rPr>
        <sz val="11"/>
        <color theme="1"/>
        <rFont val="Calibri"/>
        <family val="2"/>
        <scheme val="minor"/>
      </rPr>
      <t>improved vs newer  or  the same year</t>
    </r>
  </si>
  <si>
    <r>
      <t xml:space="preserve">Within improved to  improved,shift to the </t>
    </r>
    <r>
      <rPr>
        <b/>
        <sz val="11"/>
        <color theme="1"/>
        <rFont val="Calibri"/>
        <family val="2"/>
        <scheme val="minor"/>
      </rPr>
      <t>same year released</t>
    </r>
    <r>
      <rPr>
        <sz val="11"/>
        <color theme="1"/>
        <rFont val="Calibri"/>
        <family val="2"/>
        <scheme val="minor"/>
      </rPr>
      <t xml:space="preserve"> improved vs early or  later year</t>
    </r>
  </si>
  <si>
    <t>Table -5 Purity  % comparison  among the panel hhs (ESS4 &amp; ESS5) with DNAFP- Switched from improved to improved (or CG to CG)</t>
  </si>
  <si>
    <t>Table -7 Purity  % comparison  among the panel hhs (ESS4 &amp; ESS5) with DNAFP - farmer switched from improved to improved (CG to CG) same variety</t>
  </si>
  <si>
    <t>Table -6 Purity  % comparison  among the panel hhs (ESS4 &amp; ESS5) with DNAFP-  farmer switched from improved to improved (CG to CG)different variety</t>
  </si>
  <si>
    <t xml:space="preserve">-share of OPVs and Hybrids =  46.84  /  53.16  </t>
  </si>
  <si>
    <t>- The Share of CG and non CG =  65.02  /  34.98</t>
  </si>
  <si>
    <t>- the average age of the var  OPV and Hybrid =  19.89  /  15.26</t>
  </si>
  <si>
    <t>- the average age of the var:CG and Non CG = 18.78  /   14.92</t>
  </si>
  <si>
    <t>- the average age of the var:CG and private = 18.78  /   10.83</t>
  </si>
  <si>
    <r>
      <t xml:space="preserve">-share of OPVs and Hybrids =  </t>
    </r>
    <r>
      <rPr>
        <b/>
        <sz val="11"/>
        <color rgb="FFFF0000"/>
        <rFont val="Calibri"/>
        <family val="2"/>
        <scheme val="minor"/>
      </rPr>
      <t xml:space="preserve">44.86  /  55.14 </t>
    </r>
  </si>
  <si>
    <r>
      <t>- The Share of CG and non CG =</t>
    </r>
    <r>
      <rPr>
        <b/>
        <sz val="11"/>
        <color rgb="FFFF0000"/>
        <rFont val="Calibri"/>
        <family val="2"/>
        <scheme val="minor"/>
      </rPr>
      <t xml:space="preserve"> 70.16  /  29.84</t>
    </r>
  </si>
  <si>
    <r>
      <t>-The share of CG and private =</t>
    </r>
    <r>
      <rPr>
        <b/>
        <sz val="11"/>
        <color rgb="FFFF0000"/>
        <rFont val="Calibri"/>
        <family val="2"/>
        <scheme val="minor"/>
      </rPr>
      <t>70.16   /   15.22</t>
    </r>
  </si>
  <si>
    <r>
      <t xml:space="preserve">- the average age of the var  OPV and Hybrid = </t>
    </r>
    <r>
      <rPr>
        <b/>
        <sz val="11"/>
        <color rgb="FFFF0000"/>
        <rFont val="Calibri"/>
        <family val="2"/>
        <scheme val="minor"/>
      </rPr>
      <t>19.4  /  15.83</t>
    </r>
  </si>
  <si>
    <r>
      <t xml:space="preserve">- the average age of the var:CG and Non CG = </t>
    </r>
    <r>
      <rPr>
        <b/>
        <sz val="11"/>
        <color rgb="FFFF0000"/>
        <rFont val="Calibri"/>
        <family val="2"/>
        <scheme val="minor"/>
      </rPr>
      <t>18.50  /  14.90</t>
    </r>
  </si>
  <si>
    <r>
      <t xml:space="preserve">- the average age of the var:CG and private = </t>
    </r>
    <r>
      <rPr>
        <b/>
        <sz val="11"/>
        <color rgb="FFFF0000"/>
        <rFont val="Calibri"/>
        <family val="2"/>
        <scheme val="minor"/>
      </rPr>
      <t>18.50  /  10.83</t>
    </r>
  </si>
  <si>
    <t>-The share of CG and private =65.02   /   15.22</t>
  </si>
  <si>
    <t>Origin/pedigree (Using Tab 11)</t>
  </si>
  <si>
    <t xml:space="preserve"> Based on the last report: I considered as improved if contains CG related germplasm  and traditional if not cg source.</t>
  </si>
  <si>
    <t xml:space="preserve"> Table -1 Summary of the Maize DNA FP survey in the ESS4 and ESS5</t>
  </si>
  <si>
    <r>
      <rPr>
        <b/>
        <sz val="12"/>
        <color theme="1"/>
        <rFont val="Calibri"/>
        <family val="2"/>
        <scheme val="minor"/>
      </rPr>
      <t>Note:</t>
    </r>
    <r>
      <rPr>
        <sz val="12"/>
        <color theme="1"/>
        <rFont val="Calibri"/>
        <family val="2"/>
        <scheme val="minor"/>
      </rPr>
      <t xml:space="preserve">
- The major objectives of performing a maize crop-level panel with DNA fingerprinting in both rounds are to see the seed varietal turnover on the same set of     households and for a more rigorous analysis of the relationship between misclassification and farmer behaviors and decision.
- Due to security problems, the number of maize samples collected has been reduced. This reduction is explained by the inability to collect data from 44 EAs  in the three regions:  Tigray (26EAs), Amhara (11EAs), Oromia (8EAs).
- The data collection resulted in a total of 292 samples from the 230-panel households with DNA fingerprinting ( see above Table 1).</t>
    </r>
  </si>
  <si>
    <t>Table-2   Distribution of maize by variety planted during the  2021/22 growing season</t>
  </si>
  <si>
    <t>KULANI*</t>
  </si>
  <si>
    <r>
      <t xml:space="preserve">
</t>
    </r>
    <r>
      <rPr>
        <b/>
        <sz val="12"/>
        <color theme="1"/>
        <rFont val="Calibri"/>
        <family val="2"/>
        <scheme val="minor"/>
      </rPr>
      <t xml:space="preserve">Note: 
</t>
    </r>
    <r>
      <rPr>
        <sz val="12"/>
        <color theme="1"/>
        <rFont val="Calibri"/>
        <family val="2"/>
        <scheme val="minor"/>
      </rPr>
      <t>- Maize varieties were identified in the ESS5, and all samples matched with a reference library sample. A total of 16 different maize varieties were identified from 488 samples collected in five regions. Out of the 16 maize varieties, 11 are CGIAR-related germplasm and  6 are DTMASS Varieties (table 2, above ). We used the same reference library  used for the ESS4 maize DNA fingerprinting. The average age of the identified varieties is 19 years old while the youngest variety is 7 years and the oldest one is 34 years.
- The adoption of varieties is dominated by two CG-related varieties: BH661, and Kulani and accounted for 22.5% and 20.7% respectively.
- The adoption of hybrid varaites is dominated by three varaiies: BH661,Limu and BH 540</t>
    </r>
    <r>
      <rPr>
        <b/>
        <sz val="12"/>
        <color theme="1"/>
        <rFont val="Calibri"/>
        <family val="2"/>
        <scheme val="minor"/>
      </rPr>
      <t xml:space="preserve">
</t>
    </r>
  </si>
  <si>
    <r>
      <t xml:space="preserve">Table 3:    Distribution of maize by variety planted during the 2018/19 growing season </t>
    </r>
    <r>
      <rPr>
        <b/>
        <sz val="14"/>
        <color rgb="FFFF0000"/>
        <rFont val="Calibri"/>
        <family val="2"/>
        <scheme val="minor"/>
      </rPr>
      <t>(Table-11, correction)</t>
    </r>
  </si>
  <si>
    <t>Table-5  Maize  varietal turnover on the same set of households-(#plots in the panel hhs with DNA)</t>
  </si>
  <si>
    <r>
      <t>Table-6  Maize  varietal turnover on the same set of households-(#plots in the panel hhs with DNA</t>
    </r>
    <r>
      <rPr>
        <b/>
        <sz val="11"/>
        <color theme="1"/>
        <rFont val="Calibri"/>
        <family val="2"/>
        <scheme val="minor"/>
      </rPr>
      <t>, by region)</t>
    </r>
  </si>
  <si>
    <r>
      <t xml:space="preserve">
</t>
    </r>
    <r>
      <rPr>
        <b/>
        <sz val="12"/>
        <color theme="1"/>
        <rFont val="Calibri"/>
        <family val="2"/>
        <scheme val="minor"/>
      </rPr>
      <t xml:space="preserve">Note: 
</t>
    </r>
    <r>
      <rPr>
        <sz val="12"/>
        <color theme="1"/>
        <rFont val="Calibri"/>
        <family val="2"/>
        <scheme val="minor"/>
      </rPr>
      <t>- Here, we replicated table 11 in our report 
    • In both waves, the adoption of varieties is dominated by three  CG-related varieties: GIBE1, BH661, and Kulani. 
    • Among the list of adopted varieties in both waves, three varieties  ( BH-661 (CG), Limu, and KULANI (CG))  are  above 49% increment in adoption - in general Hybrid adoption increased.
    • The share of CG varieties identified by DNAFP increased between the two waves ( from 70 %  to 78%).
    • The average age of the maize varieties identified by DNA FP increased between the ESS4 and ESS5, from 17 to  19 years; CGIAR-related improved maize varieties from 19  to 20.</t>
    </r>
    <r>
      <rPr>
        <sz val="11"/>
        <color theme="1"/>
        <rFont val="Calibri"/>
        <family val="2"/>
        <scheme val="minor"/>
      </rPr>
      <t xml:space="preserve">
</t>
    </r>
  </si>
  <si>
    <r>
      <t xml:space="preserve">
</t>
    </r>
    <r>
      <rPr>
        <b/>
        <sz val="11"/>
        <color theme="1"/>
        <rFont val="Calibri"/>
        <family val="2"/>
        <scheme val="minor"/>
      </rPr>
      <t>Note:</t>
    </r>
    <r>
      <rPr>
        <sz val="11"/>
        <color theme="1"/>
        <rFont val="Calibri"/>
        <family val="2"/>
        <scheme val="minor"/>
      </rPr>
      <t xml:space="preserve">
</t>
    </r>
    <r>
      <rPr>
        <sz val="14"/>
        <color theme="1"/>
        <rFont val="Calibri"/>
        <family val="2"/>
        <scheme val="minor"/>
      </rPr>
      <t xml:space="preserve">
•Purity status of the whole samples (#488 from 444 households):
                        o All field samples are above the 70% purity threshold with 60% of samples having purity above 90% and 25% above the 95% threshold
                        o CGIAR-related germplasm accounted for 91% purity
                        o DTMAZ – CGIAR variety around 93% purity
•  Purity status of the panel households with DNA FP sample (#292 from 230 households):
                       o All Panel samples are above the 70% purity threshold with 66% of samples having purity above 90% and around 28% above the 95% threshold
                       o CGIAR-related germplasm has around 92 % purity
                       o DTMAZ – CGIAR variety around 94 % purity
</t>
    </r>
    <r>
      <rPr>
        <sz val="16"/>
        <color theme="1"/>
        <rFont val="Calibri"/>
        <family val="2"/>
        <scheme val="minor"/>
      </rPr>
      <t>As you can see from the above figures, we compute a density plot of maize purity level between the two waves  and It looks like seed quality has deteriorated overall, but we  confirm when we have the pp data available.</t>
    </r>
    <r>
      <rPr>
        <sz val="11"/>
        <color theme="1"/>
        <rFont val="Calibri"/>
        <family val="2"/>
        <scheme val="minor"/>
      </rPr>
      <t xml:space="preserve">
</t>
    </r>
  </si>
  <si>
    <r>
      <rPr>
        <b/>
        <sz val="12"/>
        <color theme="1"/>
        <rFont val="Calibri"/>
        <family val="2"/>
        <scheme val="minor"/>
      </rPr>
      <t xml:space="preserve"> Note: </t>
    </r>
    <r>
      <rPr>
        <sz val="12"/>
        <color theme="1"/>
        <rFont val="Calibri"/>
        <family val="2"/>
        <scheme val="minor"/>
      </rPr>
      <t xml:space="preserve">
- A few corrections:
</t>
    </r>
    <r>
      <rPr>
        <b/>
        <u/>
        <sz val="12"/>
        <color theme="1"/>
        <rFont val="Calibri"/>
        <family val="2"/>
        <scheme val="minor"/>
      </rPr>
      <t>Table 11:</t>
    </r>
    <r>
      <rPr>
        <sz val="12"/>
        <color theme="1"/>
        <rFont val="Calibri"/>
        <family val="2"/>
        <scheme val="minor"/>
      </rPr>
      <t xml:space="preserve">
• GIBE1*  should be CG source
• BH-140* should be CG source
• BH-140*- Hybrid not OPV
</t>
    </r>
    <r>
      <rPr>
        <b/>
        <u/>
        <sz val="12"/>
        <color theme="1"/>
        <rFont val="Calibri"/>
        <family val="2"/>
        <scheme val="minor"/>
      </rPr>
      <t xml:space="preserve">Paola's data:
</t>
    </r>
    <r>
      <rPr>
        <sz val="12"/>
        <color theme="1"/>
        <rFont val="Calibri"/>
        <family val="2"/>
        <scheme val="minor"/>
      </rPr>
      <t>•MELKASSA-2 should be CG source
•BH-140*- Hybrid not OPV
- I regenerated a few variables and I found a 5% difference between cg/non cg share</t>
    </r>
  </si>
  <si>
    <r>
      <t xml:space="preserve">
</t>
    </r>
    <r>
      <rPr>
        <b/>
        <sz val="11"/>
        <color theme="1"/>
        <rFont val="Calibri"/>
        <family val="2"/>
        <scheme val="minor"/>
      </rPr>
      <t xml:space="preserve">Note: 
</t>
    </r>
    <r>
      <rPr>
        <sz val="11"/>
        <color theme="1"/>
        <rFont val="Calibri"/>
        <family val="2"/>
        <scheme val="minor"/>
      </rPr>
      <t>•</t>
    </r>
    <r>
      <rPr>
        <sz val="12"/>
        <color theme="1"/>
        <rFont val="Calibri"/>
        <family val="2"/>
        <scheme val="minor"/>
      </rPr>
      <t xml:space="preserve"> “Varietal turnover” is defined as the “replacement by farmers of an improved variety with a more recently developed improved variety, a process that entails a genetic change” (Spielman and Smale, 2017). Similarly, according to the definition by (Brennan and Byerlee 1991), varietal turnover or replacement is defined as the rate at which farmers replace old cultivars and is expressed as the weighted average age of the particular variety (Brennan and Byerlee, 1991).
</t>
    </r>
    <r>
      <rPr>
        <sz val="11"/>
        <color theme="1"/>
        <rFont val="Calibri"/>
        <family val="2"/>
        <scheme val="minor"/>
      </rPr>
      <t xml:space="preserve">• The maize crop-level panel with DNA fingerprinting in both ESS4 and ESS5 rounds gives some insights into seed varietal turnover in the same set of households. Table 5, above shows the number of plots in the panel households with DNA FP shift from landline to improved; a shift from improved to different improved varieties;  and tradition to traditional.  Within improved – improved, we also tried to observe the percentage of shifting to the most released variety; varietal turnover among DT and Non-DT; and CG and non-CG related improved maize varieties.
• </t>
    </r>
    <r>
      <rPr>
        <u/>
        <sz val="11"/>
        <color theme="1"/>
        <rFont val="Calibri"/>
        <family val="2"/>
        <scheme val="minor"/>
      </rPr>
      <t xml:space="preserve">Based on the last report: I considered as improved if contains CG related germplasm  and traditional if not cg source.
</t>
    </r>
    <r>
      <rPr>
        <sz val="11"/>
        <color theme="1"/>
        <rFont val="Calibri"/>
        <family val="2"/>
        <scheme val="minor"/>
      </rPr>
      <t xml:space="preserve">
Between the two survey years (2018/19 and 2021/22):
• About 58 % of the maize plot within the panel hh shifted from improved(CG to CG) to other improved varieties, among those  32% move to a differnent varaies. 
• The results also show that many farmers moved to newer or the same-year released improved varieties (21% shifted to newer improved varieties whereas 26% shifted to the same year released improved varieties). 
•Many farmers move from Non-DT to  DT variety (21%) and  Non-CG  to CG variety (20%)</t>
    </r>
  </si>
  <si>
    <t>GC</t>
  </si>
  <si>
    <t>DT</t>
  </si>
  <si>
    <t>NON-CG</t>
  </si>
  <si>
    <t xml:space="preserve">Private </t>
  </si>
  <si>
    <t>18441.7*</t>
  </si>
  <si>
    <t>9912.3*</t>
  </si>
  <si>
    <t>38019.6*</t>
  </si>
  <si>
    <t>19734.0*</t>
  </si>
  <si>
    <t>22494.1*</t>
  </si>
  <si>
    <t>16626.6*</t>
  </si>
  <si>
    <t>872.6*</t>
  </si>
  <si>
    <t>36944.7*</t>
  </si>
  <si>
    <t>22311.8*</t>
  </si>
  <si>
    <t>Source: MOA, Admin data</t>
  </si>
  <si>
    <t>DSM share  compare to CV</t>
  </si>
  <si>
    <t>Please note that: * DSM only, the others are through conventional and DSM- Still wating for CV data for 2018 AND 2017</t>
  </si>
  <si>
    <r>
      <rPr>
        <b/>
        <sz val="11"/>
        <color rgb="FFFF0000"/>
        <rFont val="Calibri"/>
        <family val="2"/>
        <scheme val="minor"/>
      </rPr>
      <t>Admint data2</t>
    </r>
    <r>
      <rPr>
        <sz val="11"/>
        <color theme="1"/>
        <rFont val="Calibri"/>
        <family val="2"/>
        <scheme val="minor"/>
      </rPr>
      <t>: Maize seed variety distribution data - via DSM and conventional (in QT)</t>
    </r>
  </si>
  <si>
    <r>
      <rPr>
        <b/>
        <sz val="11"/>
        <color rgb="FFFF0000"/>
        <rFont val="Calibri"/>
        <family val="2"/>
        <scheme val="minor"/>
      </rPr>
      <t>Admin data1</t>
    </r>
    <r>
      <rPr>
        <sz val="11"/>
        <color rgb="FFFF0000"/>
        <rFont val="Calibri"/>
        <family val="2"/>
        <scheme val="minor"/>
      </rPr>
      <t>:</t>
    </r>
    <r>
      <rPr>
        <sz val="11"/>
        <color theme="1"/>
        <rFont val="Calibri"/>
        <family val="2"/>
        <scheme val="minor"/>
      </rPr>
      <t xml:space="preserve"> Variety distributed in qt In Amhara region via DSM and CV</t>
    </r>
  </si>
  <si>
    <t xml:space="preserve">
Table 6 shows large regional differences between the five regions in terms of varietal turnover between the two survey years. 
•  Compared to other regions, many farmers moved from traditional to improved varieties in the Amhara region (25%). The administrative data indicated that the BH540 variety distributed to this region via conventional and DDM in 2021 is reduced by 50% compared to 2019. 
•  Adoption of DT varieties is high in the Oromia region because most rift valley areas, borena, Bati..etc  (drought areas) are located in this region. So, farmers prefer drought-tolerant varieties. Non-DT to DT (35%) and DT to DT (22%).
* The  adoption of CG varaties is high in Oromia region, the admin data also support that. 
Addtional points to be added </t>
  </si>
  <si>
    <r>
      <t xml:space="preserve"># plots in the panel hhs with DNA, shifting to the </t>
    </r>
    <r>
      <rPr>
        <b/>
        <sz val="10"/>
        <color theme="1"/>
        <rFont val="Calibri"/>
        <family val="2"/>
      </rPr>
      <t>most recent released variety within  Non-CG: &gt;=2010</t>
    </r>
  </si>
  <si>
    <r>
      <t xml:space="preserve"># plots in the panel hhs with DNA, shifting to the </t>
    </r>
    <r>
      <rPr>
        <b/>
        <sz val="10"/>
        <color theme="1"/>
        <rFont val="Calibri"/>
        <family val="2"/>
      </rPr>
      <t>most recent released variety within Non-CG: &gt;=2012</t>
    </r>
  </si>
  <si>
    <r>
      <t xml:space="preserve"># plots in the panel hhs with DNA, shifting to the </t>
    </r>
    <r>
      <rPr>
        <b/>
        <sz val="10"/>
        <color theme="1"/>
        <rFont val="Calibri"/>
        <family val="2"/>
      </rPr>
      <t>oldest released variety within Non-CG: &lt;=2000</t>
    </r>
  </si>
  <si>
    <r>
      <t xml:space="preserve"># plots in the panel hhs with DNA, shifting to the </t>
    </r>
    <r>
      <rPr>
        <b/>
        <sz val="10"/>
        <color theme="1"/>
        <rFont val="Calibri"/>
        <family val="2"/>
      </rPr>
      <t>most recent released variety within improved- improved/CG: &gt;=2010</t>
    </r>
  </si>
  <si>
    <r>
      <t xml:space="preserve"># plots in the panel hhs with DNA, shifting to the </t>
    </r>
    <r>
      <rPr>
        <b/>
        <sz val="10"/>
        <color theme="1"/>
        <rFont val="Calibri"/>
        <family val="2"/>
      </rPr>
      <t>most recent released variety within improved- improved/CG: &gt;=2012</t>
    </r>
  </si>
  <si>
    <r>
      <t xml:space="preserve"># plots in the panel hhs with DNA, shifting to the </t>
    </r>
    <r>
      <rPr>
        <b/>
        <sz val="10"/>
        <color theme="1"/>
        <rFont val="Calibri"/>
        <family val="2"/>
      </rPr>
      <t>oldest released variety within improved- improved/CG: &lt;=2000</t>
    </r>
  </si>
  <si>
    <r>
      <t xml:space="preserve">78.08  </t>
    </r>
    <r>
      <rPr>
        <b/>
        <sz val="12"/>
        <color rgb="FFFF0000"/>
        <rFont val="Calibri"/>
        <family val="2"/>
        <scheme val="minor"/>
      </rPr>
      <t xml:space="preserve"> /  </t>
    </r>
    <r>
      <rPr>
        <sz val="11"/>
        <color theme="1"/>
        <rFont val="Calibri"/>
        <family val="2"/>
        <scheme val="minor"/>
      </rPr>
      <t xml:space="preserve">21.92 </t>
    </r>
  </si>
  <si>
    <r>
      <t xml:space="preserve">78.08  </t>
    </r>
    <r>
      <rPr>
        <b/>
        <sz val="12"/>
        <color rgb="FFFF0000"/>
        <rFont val="Calibri"/>
        <family val="2"/>
        <scheme val="minor"/>
      </rPr>
      <t xml:space="preserve"> /  </t>
    </r>
    <r>
      <rPr>
        <sz val="11"/>
        <color theme="1"/>
        <rFont val="Calibri"/>
        <family val="2"/>
        <scheme val="minor"/>
      </rPr>
      <t>16.10</t>
    </r>
  </si>
  <si>
    <r>
      <t xml:space="preserve">20  </t>
    </r>
    <r>
      <rPr>
        <b/>
        <sz val="12"/>
        <color rgb="FFFF0000"/>
        <rFont val="Calibri"/>
        <family val="2"/>
        <scheme val="minor"/>
      </rPr>
      <t xml:space="preserve"> /  </t>
    </r>
    <r>
      <rPr>
        <sz val="11"/>
        <color theme="1"/>
        <rFont val="Calibri"/>
        <family val="2"/>
        <scheme val="minor"/>
      </rPr>
      <t>15</t>
    </r>
  </si>
  <si>
    <r>
      <t xml:space="preserve">20  </t>
    </r>
    <r>
      <rPr>
        <b/>
        <sz val="12"/>
        <color rgb="FFFF0000"/>
        <rFont val="Calibri"/>
        <family val="2"/>
        <scheme val="minor"/>
      </rPr>
      <t xml:space="preserve"> /  </t>
    </r>
    <r>
      <rPr>
        <sz val="12"/>
        <rFont val="Calibri"/>
        <family val="2"/>
        <scheme val="minor"/>
      </rPr>
      <t>11</t>
    </r>
  </si>
  <si>
    <r>
      <t xml:space="preserve">19  </t>
    </r>
    <r>
      <rPr>
        <b/>
        <sz val="12"/>
        <color rgb="FFFF0000"/>
        <rFont val="Calibri"/>
        <family val="2"/>
        <scheme val="minor"/>
      </rPr>
      <t xml:space="preserve"> /  </t>
    </r>
    <r>
      <rPr>
        <sz val="11"/>
        <color theme="1"/>
        <rFont val="Calibri"/>
        <family val="2"/>
        <scheme val="minor"/>
      </rPr>
      <t>15</t>
    </r>
  </si>
  <si>
    <r>
      <t xml:space="preserve">19  </t>
    </r>
    <r>
      <rPr>
        <b/>
        <sz val="12"/>
        <color rgb="FFFF0000"/>
        <rFont val="Calibri"/>
        <family val="2"/>
        <scheme val="minor"/>
      </rPr>
      <t xml:space="preserve"> /  </t>
    </r>
    <r>
      <rPr>
        <sz val="12"/>
        <rFont val="Calibri"/>
        <family val="2"/>
        <scheme val="minor"/>
      </rPr>
      <t>11</t>
    </r>
  </si>
  <si>
    <r>
      <t xml:space="preserve">21 </t>
    </r>
    <r>
      <rPr>
        <b/>
        <sz val="12"/>
        <color rgb="FFFF0000"/>
        <rFont val="Calibri"/>
        <family val="2"/>
        <scheme val="minor"/>
      </rPr>
      <t xml:space="preserve">  /  </t>
    </r>
    <r>
      <rPr>
        <sz val="11"/>
        <color theme="1"/>
        <rFont val="Calibri"/>
        <family val="2"/>
        <scheme val="minor"/>
      </rPr>
      <t>16</t>
    </r>
  </si>
  <si>
    <r>
      <t xml:space="preserve">24  </t>
    </r>
    <r>
      <rPr>
        <b/>
        <sz val="12"/>
        <color rgb="FFFF0000"/>
        <rFont val="Calibri"/>
        <family val="2"/>
        <scheme val="minor"/>
      </rPr>
      <t xml:space="preserve"> /  </t>
    </r>
    <r>
      <rPr>
        <sz val="11"/>
        <color theme="1"/>
        <rFont val="Calibri"/>
        <family val="2"/>
        <scheme val="minor"/>
      </rPr>
      <t>16</t>
    </r>
  </si>
  <si>
    <r>
      <t xml:space="preserve">24.32 </t>
    </r>
    <r>
      <rPr>
        <b/>
        <sz val="14"/>
        <color rgb="FFFF0000"/>
        <rFont val="Calibri"/>
        <family val="2"/>
        <scheme val="minor"/>
      </rPr>
      <t xml:space="preserve"> /  </t>
    </r>
    <r>
      <rPr>
        <sz val="11"/>
        <color theme="1"/>
        <rFont val="Calibri"/>
        <family val="2"/>
        <scheme val="minor"/>
      </rPr>
      <t>75.68</t>
    </r>
  </si>
  <si>
    <r>
      <t xml:space="preserve">63.70  </t>
    </r>
    <r>
      <rPr>
        <b/>
        <sz val="12"/>
        <color rgb="FFFF0000"/>
        <rFont val="Calibri"/>
        <family val="2"/>
        <scheme val="minor"/>
      </rPr>
      <t xml:space="preserve">/  </t>
    </r>
    <r>
      <rPr>
        <sz val="11"/>
        <color theme="1"/>
        <rFont val="Calibri"/>
        <family val="2"/>
        <scheme val="minor"/>
      </rPr>
      <t>36.30</t>
    </r>
  </si>
  <si>
    <r>
      <t xml:space="preserve">63.70  </t>
    </r>
    <r>
      <rPr>
        <b/>
        <sz val="12"/>
        <color rgb="FFFF0000"/>
        <rFont val="Calibri"/>
        <family val="2"/>
        <scheme val="minor"/>
      </rPr>
      <t xml:space="preserve">/   </t>
    </r>
    <r>
      <rPr>
        <sz val="12"/>
        <rFont val="Calibri"/>
        <family val="2"/>
        <scheme val="minor"/>
      </rPr>
      <t xml:space="preserve">18.15 </t>
    </r>
  </si>
  <si>
    <r>
      <t xml:space="preserve">33.56  </t>
    </r>
    <r>
      <rPr>
        <b/>
        <sz val="14"/>
        <color rgb="FFFF0000"/>
        <rFont val="Calibri"/>
        <family val="2"/>
        <scheme val="minor"/>
      </rPr>
      <t xml:space="preserve"> /  </t>
    </r>
    <r>
      <rPr>
        <sz val="11"/>
        <color theme="1"/>
        <rFont val="Calibri"/>
        <family val="2"/>
        <scheme val="minor"/>
      </rPr>
      <t>66.44</t>
    </r>
  </si>
  <si>
    <r>
      <t xml:space="preserve">
</t>
    </r>
    <r>
      <rPr>
        <b/>
        <sz val="12"/>
        <color theme="1"/>
        <rFont val="Calibri"/>
        <family val="2"/>
        <scheme val="minor"/>
      </rPr>
      <t xml:space="preserve">Note: 
</t>
    </r>
    <r>
      <rPr>
        <sz val="12"/>
        <color theme="1"/>
        <rFont val="Calibri"/>
        <family val="2"/>
        <scheme val="minor"/>
      </rPr>
      <t xml:space="preserve">- Here, </t>
    </r>
    <r>
      <rPr>
        <b/>
        <u/>
        <sz val="12"/>
        <color theme="1"/>
        <rFont val="Calibri"/>
        <family val="2"/>
        <scheme val="minor"/>
      </rPr>
      <t xml:space="preserve">we replicated table 11 of the panel hhs with DNAFP </t>
    </r>
    <r>
      <rPr>
        <sz val="12"/>
        <color theme="1"/>
        <rFont val="Calibri"/>
        <family val="2"/>
        <scheme val="minor"/>
      </rPr>
      <t xml:space="preserve">
    • In both waves, the adoption of varieties is dominated by three  CG-related varieties: GIBE1, BH661, and Kulani. 
    • Among the list of adopted varieties in both waves, three varieties  ( BH-661 (CG), Limu, and KULANI (CG))  are  above 50% increment in adoption - in general Hybrid adoption decrease among the panel hhs with DNAFP.
    • The share of CG varieties identified by DNAFP increased between the two waves ( from 63 %  to 78%).
    • The average age of the maize varieties identified by DNA FP increased between the ESS4 and ESS5, from 18 to  19 years; CGIAR-related improved maize varieties from 19  to 20.</t>
    </r>
    <r>
      <rPr>
        <sz val="11"/>
        <color theme="1"/>
        <rFont val="Calibri"/>
        <family val="2"/>
        <scheme val="minor"/>
      </rPr>
      <t xml:space="preserve">
</t>
    </r>
  </si>
  <si>
    <t>Other</t>
  </si>
  <si>
    <t xml:space="preserve">Total </t>
  </si>
  <si>
    <r>
      <t>Panel hhs with DNAFP-</t>
    </r>
    <r>
      <rPr>
        <b/>
        <sz val="11"/>
        <color rgb="FFFF0000"/>
        <rFont val="Calibri"/>
        <family val="2"/>
        <scheme val="minor"/>
      </rPr>
      <t xml:space="preserve"> all regions</t>
    </r>
  </si>
  <si>
    <r>
      <t xml:space="preserve">Table 4_1:  Distribution of maize by variety planted during the 2018/19  and 2021/22 growing season </t>
    </r>
    <r>
      <rPr>
        <b/>
        <sz val="14"/>
        <color rgb="FFFF0000"/>
        <rFont val="Calibri"/>
        <family val="2"/>
        <scheme val="minor"/>
      </rPr>
      <t>(Table-11 -replicated)</t>
    </r>
    <r>
      <rPr>
        <b/>
        <sz val="11"/>
        <color theme="1"/>
        <rFont val="Calibri"/>
        <family val="2"/>
        <scheme val="minor"/>
      </rPr>
      <t xml:space="preserve">- </t>
    </r>
    <r>
      <rPr>
        <b/>
        <sz val="16"/>
        <color rgb="FF00B050"/>
        <rFont val="Calibri"/>
        <family val="2"/>
        <scheme val="minor"/>
      </rPr>
      <t>All households</t>
    </r>
  </si>
  <si>
    <r>
      <t xml:space="preserve">Table 5_1:  Distribution of maize by variety planted during the 2018/19  and 2021/22 growing season  </t>
    </r>
    <r>
      <rPr>
        <b/>
        <sz val="14"/>
        <color rgb="FFFF0000"/>
        <rFont val="Calibri"/>
        <family val="2"/>
        <scheme val="minor"/>
      </rPr>
      <t xml:space="preserve">(Table-11 -replicated) </t>
    </r>
    <r>
      <rPr>
        <b/>
        <sz val="14"/>
        <color rgb="FF00B050"/>
        <rFont val="Calibri"/>
        <family val="2"/>
        <scheme val="minor"/>
      </rPr>
      <t>-</t>
    </r>
    <r>
      <rPr>
        <b/>
        <sz val="16"/>
        <color rgb="FF00B050"/>
        <rFont val="Calibri"/>
        <family val="2"/>
        <scheme val="minor"/>
      </rPr>
      <t>Panel hhs with DNAFP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</si>
</sst>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37" x14ac:knownFonts="1">
    <font>
      <sz val="11"/>
      <color theme="1"/>
      <name val="Calibri"/>
      <family val="2"/>
      <scheme val="minor"/>
    </font>
    <font>
      <sz val="1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b/>
      <sz val="10"/>
      <color rgb="FF000000"/>
      <name val="Calibri"/>
      <family val="2"/>
      <scheme val="minor"/>
    </font>
    <font>
      <sz val="10"/>
      <color rgb="FF000000"/>
      <name val="Calibri"/>
      <family val="2"/>
      <scheme val="minor"/>
    </font>
    <font>
      <b/>
      <sz val="12"/>
      <color rgb="FF000000"/>
      <name val="Calibri"/>
      <family val="2"/>
      <scheme val="minor"/>
    </font>
    <font>
      <b/>
      <sz val="11"/>
      <color rgb="FF000000"/>
      <name val="Calibri"/>
      <family val="2"/>
      <scheme val="minor"/>
    </font>
    <font>
      <sz val="14"/>
      <color theme="1"/>
      <name val="Calibri"/>
      <family val="2"/>
      <scheme val="minor"/>
    </font>
    <font>
      <sz val="11"/>
      <color rgb="FFFF0000"/>
      <name val="Calibri"/>
      <family val="2"/>
      <scheme val="minor"/>
    </font>
    <font>
      <b/>
      <sz val="8"/>
      <color theme="1"/>
      <name val="Times New Roman"/>
      <family val="1"/>
    </font>
    <font>
      <sz val="10"/>
      <name val="Arial"/>
      <family val="2"/>
    </font>
    <font>
      <b/>
      <sz val="9"/>
      <name val="Times New Roman"/>
      <family val="1"/>
    </font>
    <font>
      <b/>
      <sz val="11"/>
      <name val="Times New Roman"/>
      <family val="1"/>
    </font>
    <font>
      <sz val="10"/>
      <color theme="1"/>
      <name val="Calibri"/>
      <family val="2"/>
    </font>
    <font>
      <b/>
      <sz val="10"/>
      <color theme="1"/>
      <name val="Calibri"/>
      <family val="2"/>
    </font>
    <font>
      <sz val="11"/>
      <color theme="1"/>
      <name val="Calibri"/>
      <family val="2"/>
      <scheme val="minor"/>
    </font>
    <font>
      <sz val="10"/>
      <name val="Calibri"/>
      <family val="2"/>
      <scheme val="minor"/>
    </font>
    <font>
      <b/>
      <sz val="14"/>
      <color rgb="FFFF0000"/>
      <name val="Calibri"/>
      <family val="2"/>
      <scheme val="minor"/>
    </font>
    <font>
      <b/>
      <u/>
      <sz val="11"/>
      <color theme="1"/>
      <name val="Calibri"/>
      <family val="2"/>
      <scheme val="minor"/>
    </font>
    <font>
      <sz val="11"/>
      <color rgb="FF00B050"/>
      <name val="Calibri"/>
      <family val="2"/>
      <scheme val="minor"/>
    </font>
    <font>
      <u/>
      <sz val="11"/>
      <color theme="10"/>
      <name val="Calibri"/>
      <family val="2"/>
      <scheme val="minor"/>
    </font>
    <font>
      <b/>
      <sz val="1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sz val="16"/>
      <color theme="1"/>
      <name val="Calibri"/>
      <family val="2"/>
      <scheme val="minor"/>
    </font>
    <font>
      <u/>
      <sz val="11"/>
      <color theme="1"/>
      <name val="Calibri"/>
      <family val="2"/>
      <scheme val="minor"/>
    </font>
    <font>
      <sz val="11"/>
      <color rgb="FF000000"/>
      <name val="Calibri"/>
      <family val="2"/>
      <scheme val="minor"/>
    </font>
    <font>
      <b/>
      <sz val="12"/>
      <color rgb="FFFF0000"/>
      <name val="Calibri"/>
      <family val="2"/>
      <scheme val="minor"/>
    </font>
    <font>
      <sz val="12"/>
      <name val="Calibri"/>
      <family val="2"/>
      <scheme val="minor"/>
    </font>
    <font>
      <b/>
      <sz val="16"/>
      <color rgb="FF00B050"/>
      <name val="Calibri"/>
      <family val="2"/>
      <scheme val="minor"/>
    </font>
    <font>
      <b/>
      <sz val="14"/>
      <color rgb="FF00B050"/>
      <name val="Calibri"/>
      <family val="2"/>
      <scheme val="minor"/>
    </font>
    <font>
      <sz val="10"/>
      <color theme="1"/>
      <name val="Times New Roman"/>
      <family val="1"/>
    </font>
    <font>
      <sz val="10"/>
      <color theme="1"/>
      <name val="Arial"/>
      <family val="2"/>
    </font>
    <font>
      <sz val="10"/>
      <color rgb="FF000000"/>
      <name val="Arial"/>
      <family val="2"/>
    </font>
  </fonts>
  <fills count="1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92D050"/>
        <bgColor indexed="64"/>
      </patternFill>
    </fill>
    <fill>
      <patternFill patternType="solid">
        <fgColor theme="0" tint="-0.14999847407452621"/>
        <bgColor indexed="64"/>
      </patternFill>
    </fill>
    <fill>
      <patternFill patternType="solid">
        <fgColor rgb="FFDDEBF7"/>
        <bgColor indexed="64"/>
      </patternFill>
    </fill>
    <fill>
      <patternFill patternType="solid">
        <fgColor rgb="FFFFFFFF"/>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bottom style="medium">
        <color rgb="FF7F7F7F"/>
      </bottom>
      <diagonal/>
    </border>
    <border>
      <left/>
      <right/>
      <top style="medium">
        <color rgb="FF7F7F7F"/>
      </top>
      <bottom style="medium">
        <color rgb="FF7F7F7F"/>
      </bottom>
      <diagonal/>
    </border>
    <border>
      <left/>
      <right style="thin">
        <color indexed="64"/>
      </right>
      <top style="thin">
        <color indexed="64"/>
      </top>
      <bottom style="thin">
        <color indexed="64"/>
      </bottom>
      <diagonal/>
    </border>
    <border>
      <left/>
      <right/>
      <top style="medium">
        <color rgb="FF7F7F7F"/>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style="medium">
        <color indexed="64"/>
      </bottom>
      <diagonal/>
    </border>
    <border>
      <left/>
      <right/>
      <top style="thin">
        <color indexed="64"/>
      </top>
      <bottom style="thin">
        <color indexed="64"/>
      </bottom>
      <diagonal/>
    </border>
  </borders>
  <cellStyleXfs count="5">
    <xf numFmtId="0" fontId="0" fillId="0" borderId="0"/>
    <xf numFmtId="0" fontId="12" fillId="0" borderId="0"/>
    <xf numFmtId="43" fontId="17" fillId="0" borderId="0" applyFont="0" applyFill="0" applyBorder="0" applyAlignment="0" applyProtection="0"/>
    <xf numFmtId="9" fontId="17" fillId="0" borderId="0" applyFont="0" applyFill="0" applyBorder="0" applyAlignment="0" applyProtection="0"/>
    <xf numFmtId="0" fontId="22" fillId="0" borderId="0" applyNumberFormat="0" applyFill="0" applyBorder="0" applyAlignment="0" applyProtection="0"/>
  </cellStyleXfs>
  <cellXfs count="245">
    <xf numFmtId="0" fontId="0" fillId="0" borderId="0" xfId="0"/>
    <xf numFmtId="0" fontId="0" fillId="0" borderId="1" xfId="0" applyBorder="1"/>
    <xf numFmtId="0" fontId="0" fillId="0" borderId="2" xfId="0" applyBorder="1" applyAlignment="1">
      <alignment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vertical="center" wrapText="1"/>
    </xf>
    <xf numFmtId="2" fontId="0" fillId="0" borderId="2" xfId="0" applyNumberForma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 fillId="0" borderId="1" xfId="0" applyFont="1" applyBorder="1" applyAlignment="1">
      <alignment horizontal="left"/>
    </xf>
    <xf numFmtId="0" fontId="1" fillId="0" borderId="1" xfId="0" applyFont="1" applyBorder="1" applyAlignment="1">
      <alignment horizontal="center"/>
    </xf>
    <xf numFmtId="0" fontId="2" fillId="3" borderId="1" xfId="0" applyFont="1" applyFill="1" applyBorder="1" applyAlignment="1">
      <alignment horizontal="center" wrapText="1"/>
    </xf>
    <xf numFmtId="164" fontId="0" fillId="0" borderId="1" xfId="0" applyNumberFormat="1" applyBorder="1" applyAlignment="1">
      <alignment horizontal="center"/>
    </xf>
    <xf numFmtId="16" fontId="0" fillId="0" borderId="0" xfId="0" applyNumberFormat="1"/>
    <xf numFmtId="0" fontId="8" fillId="0" borderId="0" xfId="0" applyFont="1" applyAlignment="1">
      <alignment vertical="center"/>
    </xf>
    <xf numFmtId="0" fontId="2" fillId="0" borderId="0" xfId="0" applyFont="1"/>
    <xf numFmtId="0" fontId="2" fillId="0" borderId="0" xfId="0" applyFont="1" applyAlignment="1">
      <alignment horizontal="center"/>
    </xf>
    <xf numFmtId="0" fontId="2" fillId="2" borderId="1" xfId="0" applyFont="1" applyFill="1" applyBorder="1" applyAlignment="1">
      <alignment horizontal="center" wrapText="1"/>
    </xf>
    <xf numFmtId="0" fontId="0" fillId="2" borderId="1" xfId="0" applyFill="1" applyBorder="1"/>
    <xf numFmtId="0" fontId="0" fillId="4" borderId="1" xfId="0" applyFill="1" applyBorder="1"/>
    <xf numFmtId="0" fontId="0" fillId="0" borderId="18" xfId="0" applyBorder="1" applyAlignment="1">
      <alignment horizontal="center"/>
    </xf>
    <xf numFmtId="0" fontId="2" fillId="3" borderId="18" xfId="0" applyFont="1" applyFill="1" applyBorder="1" applyAlignment="1">
      <alignment horizontal="center"/>
    </xf>
    <xf numFmtId="0" fontId="0" fillId="0" borderId="0" xfId="0" applyAlignment="1">
      <alignment vertical="center" wrapText="1"/>
    </xf>
    <xf numFmtId="0" fontId="0" fillId="0" borderId="2" xfId="0" applyBorder="1" applyAlignment="1">
      <alignment horizontal="left" vertical="center" wrapText="1"/>
    </xf>
    <xf numFmtId="0" fontId="0" fillId="0" borderId="21" xfId="0" applyBorder="1" applyAlignment="1">
      <alignment horizontal="center" vertical="center" wrapText="1"/>
    </xf>
    <xf numFmtId="0" fontId="0" fillId="0" borderId="27" xfId="0" applyBorder="1"/>
    <xf numFmtId="2" fontId="0" fillId="0" borderId="21" xfId="0" applyNumberFormat="1" applyBorder="1" applyAlignment="1">
      <alignment horizontal="center" vertical="center" wrapText="1"/>
    </xf>
    <xf numFmtId="0" fontId="11" fillId="0" borderId="1" xfId="0" applyFont="1" applyBorder="1" applyAlignment="1">
      <alignment wrapText="1"/>
    </xf>
    <xf numFmtId="0" fontId="13" fillId="4" borderId="1" xfId="1" applyFont="1" applyFill="1" applyBorder="1" applyAlignment="1">
      <alignment vertical="center" wrapText="1"/>
    </xf>
    <xf numFmtId="0" fontId="14" fillId="4" borderId="1" xfId="1" applyFont="1" applyFill="1" applyBorder="1" applyAlignment="1">
      <alignment vertical="center" wrapText="1"/>
    </xf>
    <xf numFmtId="2" fontId="0" fillId="0" borderId="7" xfId="0" applyNumberFormat="1" applyBorder="1" applyAlignment="1">
      <alignment horizontal="center" vertical="center" wrapText="1"/>
    </xf>
    <xf numFmtId="2" fontId="0" fillId="0" borderId="30" xfId="0" applyNumberFormat="1" applyBorder="1" applyAlignment="1">
      <alignment horizontal="center" vertical="center" wrapText="1"/>
    </xf>
    <xf numFmtId="0" fontId="6" fillId="0" borderId="32" xfId="0" applyFont="1" applyBorder="1" applyAlignment="1">
      <alignment horizontal="left" vertical="center" wrapText="1"/>
    </xf>
    <xf numFmtId="0" fontId="6" fillId="0" borderId="0" xfId="0" applyFont="1" applyAlignment="1">
      <alignment horizontal="left" vertical="center" wrapText="1"/>
    </xf>
    <xf numFmtId="0" fontId="6" fillId="0" borderId="1" xfId="0" applyFont="1" applyBorder="1" applyAlignment="1">
      <alignment horizontal="center" vertical="center"/>
    </xf>
    <xf numFmtId="0" fontId="5" fillId="0" borderId="32" xfId="0" applyFont="1" applyBorder="1" applyAlignment="1">
      <alignment horizontal="left"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0" fillId="0" borderId="22" xfId="0" applyBorder="1" applyAlignment="1">
      <alignment horizontal="center" vertical="center" wrapText="1"/>
    </xf>
    <xf numFmtId="0" fontId="0" fillId="0" borderId="35" xfId="0" applyBorder="1"/>
    <xf numFmtId="0" fontId="6" fillId="0" borderId="36" xfId="0" applyFont="1" applyBorder="1" applyAlignment="1">
      <alignment horizontal="center" vertical="center" wrapText="1"/>
    </xf>
    <xf numFmtId="0" fontId="0" fillId="0" borderId="1" xfId="0" quotePrefix="1" applyBorder="1" applyAlignment="1">
      <alignment horizontal="center"/>
    </xf>
    <xf numFmtId="0" fontId="6" fillId="0" borderId="1"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2" fillId="3" borderId="18" xfId="0" applyFont="1" applyFill="1" applyBorder="1" applyAlignment="1">
      <alignment horizontal="center" wrapText="1"/>
    </xf>
    <xf numFmtId="0" fontId="2" fillId="3" borderId="18" xfId="0" applyFont="1" applyFill="1" applyBorder="1" applyAlignment="1">
      <alignment horizontal="left" wrapText="1"/>
    </xf>
    <xf numFmtId="2" fontId="2" fillId="0" borderId="2" xfId="0" applyNumberFormat="1" applyFont="1" applyBorder="1" applyAlignment="1">
      <alignment horizontal="center" vertical="center" wrapText="1"/>
    </xf>
    <xf numFmtId="0" fontId="18" fillId="0" borderId="1" xfId="0" applyFont="1" applyBorder="1"/>
    <xf numFmtId="0" fontId="0" fillId="0" borderId="1" xfId="0" applyBorder="1" applyAlignment="1">
      <alignment horizontal="left"/>
    </xf>
    <xf numFmtId="43" fontId="0" fillId="0" borderId="1" xfId="2" applyFont="1" applyBorder="1"/>
    <xf numFmtId="0" fontId="1" fillId="0" borderId="0" xfId="0" applyFont="1" applyAlignment="1">
      <alignment horizontal="center"/>
    </xf>
    <xf numFmtId="0" fontId="2" fillId="2" borderId="18" xfId="0" applyFont="1" applyFill="1" applyBorder="1" applyAlignment="1">
      <alignment horizontal="center"/>
    </xf>
    <xf numFmtId="0" fontId="2" fillId="2" borderId="18" xfId="0" applyFont="1" applyFill="1" applyBorder="1" applyAlignment="1">
      <alignment horizontal="center" wrapText="1"/>
    </xf>
    <xf numFmtId="0" fontId="20" fillId="0" borderId="0" xfId="0" applyFont="1"/>
    <xf numFmtId="0" fontId="10" fillId="0" borderId="1" xfId="0" applyFont="1" applyBorder="1"/>
    <xf numFmtId="0" fontId="0" fillId="0" borderId="5" xfId="0" applyBorder="1"/>
    <xf numFmtId="0" fontId="0" fillId="0" borderId="23" xfId="0" applyBorder="1"/>
    <xf numFmtId="0" fontId="0" fillId="0" borderId="40" xfId="0" applyBorder="1"/>
    <xf numFmtId="0" fontId="0" fillId="0" borderId="23" xfId="0" quotePrefix="1" applyBorder="1" applyAlignment="1">
      <alignment horizontal="left"/>
    </xf>
    <xf numFmtId="0" fontId="0" fillId="0" borderId="0" xfId="0" quotePrefix="1" applyAlignment="1">
      <alignment horizontal="left"/>
    </xf>
    <xf numFmtId="0" fontId="0" fillId="0" borderId="39" xfId="0" quotePrefix="1" applyBorder="1" applyAlignment="1">
      <alignment horizontal="left"/>
    </xf>
    <xf numFmtId="0" fontId="0" fillId="0" borderId="40" xfId="0" quotePrefix="1" applyBorder="1" applyAlignment="1">
      <alignment horizontal="left"/>
    </xf>
    <xf numFmtId="0" fontId="0" fillId="0" borderId="37" xfId="0" quotePrefix="1" applyBorder="1" applyAlignment="1">
      <alignment horizontal="left"/>
    </xf>
    <xf numFmtId="0" fontId="0" fillId="0" borderId="38" xfId="0" quotePrefix="1" applyBorder="1" applyAlignment="1">
      <alignment horizontal="left"/>
    </xf>
    <xf numFmtId="0" fontId="0" fillId="0" borderId="37" xfId="0" applyBorder="1"/>
    <xf numFmtId="0" fontId="2" fillId="3" borderId="18" xfId="0" applyFont="1" applyFill="1" applyBorder="1" applyAlignment="1">
      <alignment horizontal="center" vertical="center" wrapText="1"/>
    </xf>
    <xf numFmtId="0" fontId="0" fillId="0" borderId="18" xfId="0" applyBorder="1" applyAlignment="1">
      <alignment horizontal="center" vertical="center" wrapText="1"/>
    </xf>
    <xf numFmtId="164" fontId="1" fillId="0" borderId="1" xfId="0" applyNumberFormat="1" applyFont="1" applyBorder="1" applyAlignment="1">
      <alignment horizontal="center"/>
    </xf>
    <xf numFmtId="164" fontId="0" fillId="6" borderId="1" xfId="0" applyNumberFormat="1" applyFill="1" applyBorder="1" applyAlignment="1">
      <alignment horizontal="center"/>
    </xf>
    <xf numFmtId="164" fontId="0" fillId="0" borderId="1" xfId="0" applyNumberFormat="1" applyBorder="1" applyAlignment="1">
      <alignment horizontal="center" vertical="center" wrapText="1"/>
    </xf>
    <xf numFmtId="0" fontId="0" fillId="4" borderId="1" xfId="0" quotePrefix="1" applyFill="1" applyBorder="1" applyAlignment="1">
      <alignment horizontal="center"/>
    </xf>
    <xf numFmtId="0" fontId="0" fillId="0" borderId="1" xfId="0" applyBorder="1" applyAlignment="1">
      <alignment vertical="center"/>
    </xf>
    <xf numFmtId="0" fontId="21" fillId="5" borderId="0" xfId="0" applyFont="1" applyFill="1"/>
    <xf numFmtId="0" fontId="2" fillId="3" borderId="18" xfId="0" applyFont="1" applyFill="1" applyBorder="1" applyAlignment="1">
      <alignment vertical="center" wrapText="1"/>
    </xf>
    <xf numFmtId="0" fontId="0" fillId="0" borderId="27" xfId="0" applyBorder="1" applyAlignment="1">
      <alignment horizontal="center"/>
    </xf>
    <xf numFmtId="0" fontId="1" fillId="0" borderId="1" xfId="0" applyFont="1" applyBorder="1" applyAlignment="1">
      <alignment horizontal="right"/>
    </xf>
    <xf numFmtId="0" fontId="1" fillId="2" borderId="1" xfId="0" applyFont="1" applyFill="1" applyBorder="1" applyAlignment="1">
      <alignment horizontal="right"/>
    </xf>
    <xf numFmtId="0" fontId="0" fillId="0" borderId="1" xfId="0" applyBorder="1" applyAlignment="1">
      <alignment horizontal="right"/>
    </xf>
    <xf numFmtId="0" fontId="1" fillId="0" borderId="12" xfId="0" applyFont="1" applyBorder="1" applyAlignment="1">
      <alignment horizontal="center"/>
    </xf>
    <xf numFmtId="0" fontId="0" fillId="4" borderId="12" xfId="0" applyFill="1" applyBorder="1" applyAlignment="1">
      <alignment horizontal="center"/>
    </xf>
    <xf numFmtId="0" fontId="2" fillId="3" borderId="1" xfId="0" applyFont="1" applyFill="1" applyBorder="1" applyAlignment="1">
      <alignment horizontal="center" vertical="center" wrapText="1"/>
    </xf>
    <xf numFmtId="2" fontId="0" fillId="0" borderId="1" xfId="0" applyNumberFormat="1" applyBorder="1" applyAlignment="1">
      <alignment horizontal="center"/>
    </xf>
    <xf numFmtId="0" fontId="2" fillId="3" borderId="41"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22" xfId="0" applyFont="1" applyFill="1" applyBorder="1" applyAlignment="1">
      <alignment horizontal="center" vertical="center" wrapText="1"/>
    </xf>
    <xf numFmtId="2" fontId="0" fillId="0" borderId="6" xfId="0" applyNumberFormat="1" applyBorder="1" applyAlignment="1">
      <alignment horizontal="center" vertical="center" wrapText="1"/>
    </xf>
    <xf numFmtId="2" fontId="0" fillId="0" borderId="29" xfId="0" applyNumberFormat="1" applyBorder="1" applyAlignment="1">
      <alignment horizontal="center" vertical="center" wrapText="1"/>
    </xf>
    <xf numFmtId="2" fontId="0" fillId="0" borderId="43" xfId="0" applyNumberFormat="1" applyBorder="1" applyAlignment="1">
      <alignment horizontal="center" vertical="center" wrapText="1"/>
    </xf>
    <xf numFmtId="2" fontId="0" fillId="0" borderId="3" xfId="0" applyNumberFormat="1" applyBorder="1" applyAlignment="1">
      <alignment horizontal="center" vertical="center" wrapText="1"/>
    </xf>
    <xf numFmtId="2" fontId="0" fillId="0" borderId="1" xfId="0" applyNumberFormat="1" applyBorder="1" applyAlignment="1">
      <alignment horizontal="center" vertical="center" wrapText="1"/>
    </xf>
    <xf numFmtId="2" fontId="0" fillId="0" borderId="22" xfId="0" applyNumberFormat="1" applyBorder="1" applyAlignment="1">
      <alignment horizontal="center" vertical="center" wrapText="1"/>
    </xf>
    <xf numFmtId="2" fontId="0" fillId="0" borderId="24" xfId="0" applyNumberFormat="1" applyBorder="1" applyAlignment="1">
      <alignment horizontal="center" vertical="center" wrapText="1"/>
    </xf>
    <xf numFmtId="2" fontId="0" fillId="0" borderId="25" xfId="0" applyNumberFormat="1" applyBorder="1" applyAlignment="1">
      <alignment horizontal="center" vertical="center" wrapText="1"/>
    </xf>
    <xf numFmtId="2" fontId="0" fillId="0" borderId="26" xfId="0" applyNumberFormat="1" applyBorder="1" applyAlignment="1">
      <alignment horizontal="center" vertical="center" wrapText="1"/>
    </xf>
    <xf numFmtId="2" fontId="0" fillId="0" borderId="28" xfId="0" applyNumberFormat="1" applyBorder="1" applyAlignment="1">
      <alignment horizontal="center" vertical="center" wrapText="1"/>
    </xf>
    <xf numFmtId="2" fontId="0" fillId="0" borderId="45" xfId="0" applyNumberFormat="1" applyBorder="1" applyAlignment="1">
      <alignment horizontal="center" vertical="center" wrapText="1"/>
    </xf>
    <xf numFmtId="0" fontId="0" fillId="4" borderId="0" xfId="0" applyFill="1"/>
    <xf numFmtId="0" fontId="0" fillId="4" borderId="2" xfId="0" applyFill="1" applyBorder="1" applyAlignment="1">
      <alignment vertical="center" wrapText="1"/>
    </xf>
    <xf numFmtId="0" fontId="1" fillId="0" borderId="1" xfId="0" applyFont="1" applyBorder="1" applyAlignment="1">
      <alignment horizontal="right" wrapText="1"/>
    </xf>
    <xf numFmtId="0" fontId="1" fillId="4" borderId="1" xfId="0" applyFont="1" applyFill="1" applyBorder="1" applyAlignment="1">
      <alignment horizontal="right"/>
    </xf>
    <xf numFmtId="0" fontId="22" fillId="0" borderId="0" xfId="4"/>
    <xf numFmtId="164" fontId="1" fillId="4" borderId="1"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46" xfId="0" applyBorder="1" applyAlignment="1">
      <alignment horizontal="center" vertical="center" wrapText="1"/>
    </xf>
    <xf numFmtId="0" fontId="0" fillId="0" borderId="28" xfId="0" applyBorder="1" applyAlignment="1">
      <alignment horizontal="center" vertical="center" wrapText="1"/>
    </xf>
    <xf numFmtId="2" fontId="0" fillId="0" borderId="46" xfId="0" applyNumberFormat="1" applyBorder="1" applyAlignment="1">
      <alignment horizontal="center" vertical="center" wrapText="1"/>
    </xf>
    <xf numFmtId="2" fontId="0" fillId="0" borderId="48" xfId="0" applyNumberFormat="1" applyBorder="1" applyAlignment="1">
      <alignment horizontal="center" vertical="center" wrapText="1"/>
    </xf>
    <xf numFmtId="0" fontId="2" fillId="3" borderId="33" xfId="0" applyFont="1" applyFill="1" applyBorder="1" applyAlignment="1">
      <alignment horizontal="center" vertical="center" wrapText="1"/>
    </xf>
    <xf numFmtId="2" fontId="0" fillId="0" borderId="33" xfId="0" applyNumberFormat="1" applyBorder="1" applyAlignment="1">
      <alignment horizontal="center" vertical="center" wrapText="1"/>
    </xf>
    <xf numFmtId="2" fontId="0" fillId="0" borderId="49" xfId="0" applyNumberFormat="1" applyBorder="1" applyAlignment="1">
      <alignment horizontal="center" vertical="center" wrapText="1"/>
    </xf>
    <xf numFmtId="2" fontId="0" fillId="0" borderId="51" xfId="0" applyNumberFormat="1" applyBorder="1" applyAlignment="1">
      <alignment horizontal="center" vertical="center" wrapText="1"/>
    </xf>
    <xf numFmtId="2" fontId="0" fillId="0" borderId="22" xfId="0" applyNumberFormat="1" applyBorder="1" applyAlignment="1">
      <alignment horizontal="center"/>
    </xf>
    <xf numFmtId="0" fontId="2" fillId="3" borderId="12" xfId="0" applyFont="1" applyFill="1" applyBorder="1" applyAlignment="1">
      <alignment horizontal="center" vertical="center" wrapText="1"/>
    </xf>
    <xf numFmtId="2" fontId="0" fillId="0" borderId="52" xfId="0" applyNumberFormat="1" applyBorder="1" applyAlignment="1">
      <alignment horizontal="center" vertical="center" wrapText="1"/>
    </xf>
    <xf numFmtId="2" fontId="0" fillId="0" borderId="8" xfId="0" applyNumberFormat="1" applyBorder="1" applyAlignment="1">
      <alignment horizontal="center" vertical="center" wrapText="1"/>
    </xf>
    <xf numFmtId="2" fontId="0" fillId="0" borderId="9" xfId="0" applyNumberFormat="1" applyBorder="1" applyAlignment="1">
      <alignment horizontal="center" vertical="center" wrapText="1"/>
    </xf>
    <xf numFmtId="2" fontId="0" fillId="0" borderId="53" xfId="0" applyNumberFormat="1" applyBorder="1" applyAlignment="1">
      <alignment horizontal="center" vertical="center" wrapText="1"/>
    </xf>
    <xf numFmtId="2" fontId="0" fillId="0" borderId="18" xfId="0" applyNumberFormat="1" applyBorder="1" applyAlignment="1">
      <alignment horizontal="center" vertical="center" wrapText="1"/>
    </xf>
    <xf numFmtId="2" fontId="0" fillId="0" borderId="54" xfId="0" applyNumberFormat="1" applyBorder="1" applyAlignment="1">
      <alignment horizontal="center" vertical="center" wrapText="1"/>
    </xf>
    <xf numFmtId="2" fontId="0" fillId="0" borderId="55" xfId="0" applyNumberFormat="1" applyBorder="1" applyAlignment="1">
      <alignment horizontal="center" vertical="center" wrapText="1"/>
    </xf>
    <xf numFmtId="2" fontId="0" fillId="0" borderId="12" xfId="0" applyNumberFormat="1" applyBorder="1" applyAlignment="1">
      <alignment horizontal="center"/>
    </xf>
    <xf numFmtId="0" fontId="23" fillId="7" borderId="0" xfId="0" applyFont="1" applyFill="1" applyAlignment="1">
      <alignment horizontal="center" vertical="center" wrapText="1"/>
    </xf>
    <xf numFmtId="0" fontId="23" fillId="7" borderId="1" xfId="0" applyFont="1" applyFill="1" applyBorder="1" applyAlignment="1">
      <alignment horizontal="center" vertical="center" wrapText="1"/>
    </xf>
    <xf numFmtId="2" fontId="26" fillId="0" borderId="2" xfId="0" applyNumberFormat="1" applyFont="1" applyBorder="1" applyAlignment="1">
      <alignment horizontal="center" vertical="center" wrapText="1"/>
    </xf>
    <xf numFmtId="2" fontId="20" fillId="0" borderId="2" xfId="0" applyNumberFormat="1" applyFont="1" applyBorder="1" applyAlignment="1">
      <alignment horizontal="center" vertical="center" wrapText="1"/>
    </xf>
    <xf numFmtId="2" fontId="20" fillId="0" borderId="47" xfId="0" applyNumberFormat="1" applyFont="1" applyBorder="1" applyAlignment="1">
      <alignment horizontal="center" vertical="center" wrapText="1"/>
    </xf>
    <xf numFmtId="2" fontId="20" fillId="0" borderId="48" xfId="0" applyNumberFormat="1" applyFont="1" applyBorder="1" applyAlignment="1">
      <alignment horizontal="center" vertical="center" wrapText="1"/>
    </xf>
    <xf numFmtId="0" fontId="2" fillId="8" borderId="56" xfId="0" applyFont="1" applyFill="1" applyBorder="1"/>
    <xf numFmtId="0" fontId="2" fillId="8" borderId="36" xfId="0" applyFont="1" applyFill="1" applyBorder="1" applyAlignment="1">
      <alignment horizontal="center"/>
    </xf>
    <xf numFmtId="0" fontId="2" fillId="8" borderId="33" xfId="0" applyFont="1" applyFill="1" applyBorder="1"/>
    <xf numFmtId="0" fontId="2" fillId="8" borderId="1" xfId="0" applyFont="1" applyFill="1" applyBorder="1"/>
    <xf numFmtId="0" fontId="2" fillId="8" borderId="22" xfId="0" applyFont="1" applyFill="1" applyBorder="1"/>
    <xf numFmtId="0" fontId="2" fillId="8" borderId="21" xfId="0" applyFont="1" applyFill="1" applyBorder="1"/>
    <xf numFmtId="0" fontId="0" fillId="0" borderId="36" xfId="0" applyBorder="1" applyAlignment="1">
      <alignment horizontal="center"/>
    </xf>
    <xf numFmtId="165" fontId="0" fillId="0" borderId="28" xfId="2" applyNumberFormat="1" applyFont="1" applyBorder="1" applyAlignment="1">
      <alignment horizontal="center" vertical="center" wrapText="1"/>
    </xf>
    <xf numFmtId="165" fontId="0" fillId="0" borderId="6" xfId="2" applyNumberFormat="1" applyFont="1" applyBorder="1" applyAlignment="1">
      <alignment horizontal="center" vertical="center" wrapText="1"/>
    </xf>
    <xf numFmtId="165" fontId="0" fillId="0" borderId="57" xfId="2" applyNumberFormat="1" applyFont="1" applyBorder="1" applyAlignment="1">
      <alignment horizontal="center" vertical="center" wrapText="1"/>
    </xf>
    <xf numFmtId="0" fontId="0" fillId="0" borderId="58" xfId="0" applyBorder="1" applyAlignment="1">
      <alignment horizontal="center"/>
    </xf>
    <xf numFmtId="165" fontId="0" fillId="0" borderId="51" xfId="2" applyNumberFormat="1" applyFont="1" applyBorder="1" applyAlignment="1">
      <alignment horizontal="center" vertical="center" wrapText="1"/>
    </xf>
    <xf numFmtId="165" fontId="0" fillId="0" borderId="29" xfId="2" applyNumberFormat="1" applyFont="1" applyBorder="1" applyAlignment="1">
      <alignment horizontal="center" vertical="center" wrapText="1"/>
    </xf>
    <xf numFmtId="165" fontId="0" fillId="0" borderId="59" xfId="2" applyNumberFormat="1" applyFont="1" applyBorder="1" applyAlignment="1">
      <alignment horizontal="center" vertical="center" wrapText="1"/>
    </xf>
    <xf numFmtId="0" fontId="29" fillId="0" borderId="0" xfId="0" applyFont="1" applyAlignment="1">
      <alignment horizontal="left" vertical="center"/>
    </xf>
    <xf numFmtId="9" fontId="0" fillId="0" borderId="1" xfId="3" applyFont="1" applyBorder="1" applyAlignment="1">
      <alignment horizontal="center"/>
    </xf>
    <xf numFmtId="9" fontId="0" fillId="0" borderId="1" xfId="3" applyFont="1" applyBorder="1" applyAlignment="1">
      <alignment horizontal="center" wrapText="1"/>
    </xf>
    <xf numFmtId="0" fontId="0" fillId="9" borderId="0" xfId="0" applyFill="1"/>
    <xf numFmtId="43" fontId="0" fillId="0" borderId="0" xfId="0" applyNumberFormat="1"/>
    <xf numFmtId="0" fontId="0" fillId="4" borderId="0" xfId="0" applyFill="1" applyAlignment="1">
      <alignment horizontal="left" vertical="top" wrapText="1"/>
    </xf>
    <xf numFmtId="0" fontId="0" fillId="0" borderId="48" xfId="0" applyBorder="1" applyAlignment="1">
      <alignment horizontal="left" vertical="center" wrapText="1"/>
    </xf>
    <xf numFmtId="0" fontId="0" fillId="0" borderId="0" xfId="0" applyAlignment="1">
      <alignment horizontal="left" vertical="center" wrapText="1"/>
    </xf>
    <xf numFmtId="0" fontId="0" fillId="10" borderId="2" xfId="0" applyFill="1" applyBorder="1" applyAlignment="1">
      <alignment horizontal="left" vertical="center" wrapText="1"/>
    </xf>
    <xf numFmtId="0" fontId="0" fillId="10" borderId="2" xfId="0" applyFill="1" applyBorder="1" applyAlignment="1">
      <alignment horizontal="center" vertical="center" wrapText="1"/>
    </xf>
    <xf numFmtId="2" fontId="0" fillId="10" borderId="2" xfId="0" applyNumberFormat="1" applyFill="1" applyBorder="1" applyAlignment="1">
      <alignment horizontal="center" vertical="center" wrapText="1"/>
    </xf>
    <xf numFmtId="0" fontId="0" fillId="10" borderId="1" xfId="0" applyFill="1" applyBorder="1" applyAlignment="1">
      <alignment horizontal="left" vertical="center" wrapText="1"/>
    </xf>
    <xf numFmtId="0" fontId="1" fillId="4" borderId="1" xfId="0" applyFont="1" applyFill="1" applyBorder="1" applyAlignment="1">
      <alignment horizontal="left"/>
    </xf>
    <xf numFmtId="164" fontId="0" fillId="0" borderId="1" xfId="0" applyNumberFormat="1" applyBorder="1" applyAlignment="1">
      <alignment horizontal="left"/>
    </xf>
    <xf numFmtId="0" fontId="34" fillId="0" borderId="1" xfId="0" applyFont="1" applyBorder="1"/>
    <xf numFmtId="0" fontId="0" fillId="0" borderId="1" xfId="0" applyBorder="1" applyAlignment="1">
      <alignment horizontal="left" vertical="center" indent="2"/>
    </xf>
    <xf numFmtId="0" fontId="35" fillId="0" borderId="1" xfId="0" applyFont="1" applyBorder="1" applyAlignment="1">
      <alignment vertical="center"/>
    </xf>
    <xf numFmtId="0" fontId="36" fillId="12" borderId="1" xfId="0" applyFont="1" applyFill="1" applyBorder="1" applyAlignment="1">
      <alignment horizontal="center" vertical="center"/>
    </xf>
    <xf numFmtId="0" fontId="36" fillId="12" borderId="1" xfId="0" applyFont="1" applyFill="1" applyBorder="1" applyAlignment="1">
      <alignment vertical="center"/>
    </xf>
    <xf numFmtId="0" fontId="35" fillId="4" borderId="1" xfId="0" applyFont="1" applyFill="1" applyBorder="1" applyAlignment="1">
      <alignment horizontal="center" vertical="center"/>
    </xf>
    <xf numFmtId="0" fontId="35" fillId="4" borderId="1" xfId="0" applyFont="1" applyFill="1" applyBorder="1" applyAlignment="1">
      <alignment horizontal="center" vertical="center" wrapText="1"/>
    </xf>
    <xf numFmtId="0" fontId="0" fillId="4" borderId="2" xfId="0" applyFill="1" applyBorder="1" applyAlignment="1">
      <alignment horizontal="center" vertical="center" wrapText="1"/>
    </xf>
    <xf numFmtId="0" fontId="36" fillId="4" borderId="1" xfId="0" applyFont="1" applyFill="1" applyBorder="1" applyAlignment="1">
      <alignment horizontal="center" vertical="center"/>
    </xf>
    <xf numFmtId="0" fontId="0" fillId="4" borderId="0" xfId="0" applyFill="1" applyAlignment="1">
      <alignment horizontal="center"/>
    </xf>
    <xf numFmtId="0" fontId="0" fillId="5" borderId="2" xfId="0" applyFill="1" applyBorder="1" applyAlignment="1">
      <alignment horizontal="center" vertical="center" wrapText="1"/>
    </xf>
    <xf numFmtId="0" fontId="35" fillId="5" borderId="1" xfId="0" applyFont="1" applyFill="1" applyBorder="1" applyAlignment="1">
      <alignment horizontal="center" vertical="center"/>
    </xf>
    <xf numFmtId="0" fontId="0" fillId="4" borderId="4" xfId="0" applyFill="1" applyBorder="1" applyAlignment="1">
      <alignment horizontal="left" vertical="top" wrapText="1"/>
    </xf>
    <xf numFmtId="0" fontId="0" fillId="4" borderId="27" xfId="0" applyFill="1" applyBorder="1" applyAlignment="1">
      <alignment horizontal="left" vertical="top"/>
    </xf>
    <xf numFmtId="0" fontId="0" fillId="4" borderId="5" xfId="0" applyFill="1" applyBorder="1" applyAlignment="1">
      <alignment horizontal="left" vertical="top"/>
    </xf>
    <xf numFmtId="0" fontId="0" fillId="4" borderId="23" xfId="0" applyFill="1" applyBorder="1" applyAlignment="1">
      <alignment horizontal="left" vertical="top"/>
    </xf>
    <xf numFmtId="0" fontId="0" fillId="4" borderId="0" xfId="0" applyFill="1" applyAlignment="1">
      <alignment horizontal="left" vertical="top"/>
    </xf>
    <xf numFmtId="0" fontId="0" fillId="4" borderId="39" xfId="0" applyFill="1" applyBorder="1" applyAlignment="1">
      <alignment horizontal="left" vertical="top"/>
    </xf>
    <xf numFmtId="0" fontId="0" fillId="4" borderId="40" xfId="0" applyFill="1" applyBorder="1" applyAlignment="1">
      <alignment horizontal="left" vertical="top"/>
    </xf>
    <xf numFmtId="0" fontId="0" fillId="4" borderId="37" xfId="0" applyFill="1" applyBorder="1" applyAlignment="1">
      <alignment horizontal="left" vertical="top"/>
    </xf>
    <xf numFmtId="0" fontId="0" fillId="4" borderId="38" xfId="0" applyFill="1" applyBorder="1" applyAlignment="1">
      <alignment horizontal="left" vertical="top"/>
    </xf>
    <xf numFmtId="0" fontId="0" fillId="0" borderId="0" xfId="0" applyAlignment="1">
      <alignment horizontal="center"/>
    </xf>
    <xf numFmtId="0" fontId="2" fillId="0" borderId="1" xfId="0" applyFont="1" applyBorder="1" applyAlignment="1">
      <alignment horizontal="center"/>
    </xf>
    <xf numFmtId="0" fontId="2" fillId="0" borderId="33" xfId="0"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0" fillId="0" borderId="12" xfId="0" applyBorder="1" applyAlignment="1">
      <alignment horizontal="center"/>
    </xf>
    <xf numFmtId="0" fontId="0" fillId="0" borderId="60" xfId="0" applyBorder="1" applyAlignment="1">
      <alignment horizontal="center"/>
    </xf>
    <xf numFmtId="0" fontId="0" fillId="0" borderId="33" xfId="0" applyBorder="1" applyAlignment="1">
      <alignment horizontal="center"/>
    </xf>
    <xf numFmtId="0" fontId="36" fillId="11" borderId="12" xfId="0" applyFont="1" applyFill="1" applyBorder="1" applyAlignment="1">
      <alignment horizontal="center" vertical="center"/>
    </xf>
    <xf numFmtId="0" fontId="36" fillId="11" borderId="60" xfId="0" applyFont="1" applyFill="1" applyBorder="1" applyAlignment="1">
      <alignment horizontal="center" vertical="center"/>
    </xf>
    <xf numFmtId="0" fontId="36" fillId="11" borderId="33" xfId="0" applyFont="1" applyFill="1" applyBorder="1" applyAlignment="1">
      <alignment horizontal="center" vertical="center"/>
    </xf>
    <xf numFmtId="0" fontId="36" fillId="11" borderId="1" xfId="0" applyFont="1" applyFill="1" applyBorder="1" applyAlignment="1">
      <alignment horizontal="center" vertical="center" textRotation="90" wrapText="1"/>
    </xf>
    <xf numFmtId="0" fontId="24" fillId="4" borderId="4" xfId="0" applyFont="1" applyFill="1" applyBorder="1" applyAlignment="1">
      <alignment horizontal="left" vertical="top" wrapText="1"/>
    </xf>
    <xf numFmtId="0" fontId="0" fillId="4" borderId="27" xfId="0" applyFill="1" applyBorder="1" applyAlignment="1">
      <alignment horizontal="left" vertical="top" wrapText="1"/>
    </xf>
    <xf numFmtId="0" fontId="0" fillId="4" borderId="5" xfId="0" applyFill="1" applyBorder="1" applyAlignment="1">
      <alignment horizontal="left" vertical="top" wrapText="1"/>
    </xf>
    <xf numFmtId="0" fontId="0" fillId="4" borderId="23" xfId="0" applyFill="1" applyBorder="1" applyAlignment="1">
      <alignment horizontal="left" vertical="top" wrapText="1"/>
    </xf>
    <xf numFmtId="0" fontId="0" fillId="4" borderId="0" xfId="0" applyFill="1" applyAlignment="1">
      <alignment horizontal="left" vertical="top" wrapText="1"/>
    </xf>
    <xf numFmtId="0" fontId="0" fillId="4" borderId="39" xfId="0" applyFill="1" applyBorder="1" applyAlignment="1">
      <alignment horizontal="left" vertical="top" wrapText="1"/>
    </xf>
    <xf numFmtId="0" fontId="0" fillId="4" borderId="40" xfId="0" applyFill="1" applyBorder="1" applyAlignment="1">
      <alignment horizontal="left" vertical="top" wrapText="1"/>
    </xf>
    <xf numFmtId="0" fontId="0" fillId="4" borderId="37" xfId="0" applyFill="1" applyBorder="1" applyAlignment="1">
      <alignment horizontal="left" vertical="top" wrapText="1"/>
    </xf>
    <xf numFmtId="0" fontId="0" fillId="4" borderId="38" xfId="0" applyFill="1" applyBorder="1" applyAlignment="1">
      <alignment horizontal="left" vertical="top" wrapText="1"/>
    </xf>
    <xf numFmtId="0" fontId="5" fillId="0" borderId="4" xfId="0" applyFont="1" applyBorder="1" applyAlignment="1">
      <alignment horizontal="center" vertical="center"/>
    </xf>
    <xf numFmtId="0" fontId="5" fillId="0" borderId="27" xfId="0" applyFont="1" applyBorder="1" applyAlignment="1">
      <alignment horizontal="center" vertical="center"/>
    </xf>
    <xf numFmtId="0" fontId="5" fillId="0" borderId="5" xfId="0" applyFont="1" applyBorder="1" applyAlignment="1">
      <alignment horizontal="center" vertical="center"/>
    </xf>
    <xf numFmtId="0" fontId="4" fillId="0" borderId="0" xfId="0" applyFont="1" applyAlignment="1">
      <alignment horizontal="center" vertical="center"/>
    </xf>
    <xf numFmtId="0" fontId="0" fillId="0" borderId="34" xfId="0" applyBorder="1" applyAlignment="1">
      <alignment horizontal="center" vertical="center" wrapText="1"/>
    </xf>
    <xf numFmtId="0" fontId="0" fillId="0" borderId="31" xfId="0" applyBorder="1" applyAlignment="1">
      <alignment horizontal="center" vertical="center" wrapText="1"/>
    </xf>
    <xf numFmtId="0" fontId="0" fillId="0" borderId="23" xfId="0" quotePrefix="1" applyBorder="1" applyAlignment="1">
      <alignment horizontal="left"/>
    </xf>
    <xf numFmtId="0" fontId="0" fillId="0" borderId="0" xfId="0" quotePrefix="1" applyAlignment="1">
      <alignment horizontal="left"/>
    </xf>
    <xf numFmtId="0" fontId="0" fillId="0" borderId="39" xfId="0" quotePrefix="1" applyBorder="1" applyAlignment="1">
      <alignment horizontal="left"/>
    </xf>
    <xf numFmtId="0" fontId="0" fillId="0" borderId="17" xfId="0" applyBorder="1" applyAlignment="1">
      <alignment horizontal="center"/>
    </xf>
    <xf numFmtId="0" fontId="0" fillId="0" borderId="4" xfId="0" applyBorder="1" applyAlignment="1">
      <alignment horizontal="center"/>
    </xf>
    <xf numFmtId="0" fontId="0" fillId="0" borderId="27" xfId="0" applyBorder="1" applyAlignment="1">
      <alignment horizontal="center"/>
    </xf>
    <xf numFmtId="0" fontId="0" fillId="0" borderId="5" xfId="0" applyBorder="1" applyAlignment="1">
      <alignment horizontal="center"/>
    </xf>
    <xf numFmtId="0" fontId="9" fillId="2" borderId="0" xfId="0" applyFont="1" applyFill="1" applyAlignment="1">
      <alignment horizontal="left" vertical="center" wrapText="1"/>
    </xf>
    <xf numFmtId="0" fontId="0" fillId="0" borderId="1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2" xfId="0" applyBorder="1" applyAlignment="1">
      <alignment horizontal="center" wrapText="1"/>
    </xf>
    <xf numFmtId="0" fontId="0" fillId="0" borderId="17" xfId="0" applyBorder="1" applyAlignment="1">
      <alignment horizontal="center" wrapText="1"/>
    </xf>
    <xf numFmtId="0" fontId="24" fillId="4" borderId="27" xfId="0" applyFont="1" applyFill="1" applyBorder="1" applyAlignment="1">
      <alignment horizontal="left" vertical="top" wrapText="1"/>
    </xf>
    <xf numFmtId="0" fontId="24" fillId="4" borderId="5"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0" xfId="0" applyFont="1" applyFill="1" applyAlignment="1">
      <alignment horizontal="left" vertical="top" wrapText="1"/>
    </xf>
    <xf numFmtId="0" fontId="24" fillId="4" borderId="39" xfId="0" applyFont="1" applyFill="1" applyBorder="1" applyAlignment="1">
      <alignment horizontal="left" vertical="top" wrapText="1"/>
    </xf>
    <xf numFmtId="0" fontId="24" fillId="4" borderId="40" xfId="0" applyFont="1" applyFill="1" applyBorder="1" applyAlignment="1">
      <alignment horizontal="left" vertical="top" wrapText="1"/>
    </xf>
    <xf numFmtId="0" fontId="24" fillId="4" borderId="37" xfId="0" applyFont="1" applyFill="1" applyBorder="1" applyAlignment="1">
      <alignment horizontal="left" vertical="top" wrapText="1"/>
    </xf>
    <xf numFmtId="0" fontId="24" fillId="4" borderId="38" xfId="0" applyFont="1" applyFill="1" applyBorder="1" applyAlignment="1">
      <alignment horizontal="left" vertical="top" wrapText="1"/>
    </xf>
    <xf numFmtId="0" fontId="0" fillId="0" borderId="37" xfId="0" applyBorder="1" applyAlignment="1">
      <alignment horizontal="center"/>
    </xf>
    <xf numFmtId="0" fontId="2" fillId="8" borderId="50" xfId="0" applyFont="1" applyFill="1" applyBorder="1" applyAlignment="1">
      <alignment horizontal="center"/>
    </xf>
    <xf numFmtId="0" fontId="2" fillId="8" borderId="20" xfId="0" applyFont="1" applyFill="1" applyBorder="1" applyAlignment="1">
      <alignment horizontal="center"/>
    </xf>
    <xf numFmtId="0" fontId="2" fillId="8" borderId="19" xfId="0" applyFont="1" applyFill="1" applyBorder="1" applyAlignment="1">
      <alignment horizontal="center"/>
    </xf>
    <xf numFmtId="0" fontId="29" fillId="0" borderId="0" xfId="0" applyFont="1" applyAlignment="1">
      <alignment horizontal="left" vertical="center"/>
    </xf>
    <xf numFmtId="0" fontId="0" fillId="0" borderId="19" xfId="0" applyBorder="1" applyAlignment="1">
      <alignment horizontal="center"/>
    </xf>
    <xf numFmtId="0" fontId="0" fillId="0" borderId="16" xfId="0" applyBorder="1" applyAlignment="1">
      <alignment horizontal="center"/>
    </xf>
    <xf numFmtId="0" fontId="0" fillId="0" borderId="21" xfId="0" applyBorder="1" applyAlignment="1">
      <alignment horizontal="center"/>
    </xf>
    <xf numFmtId="0" fontId="0" fillId="0" borderId="1" xfId="0" applyBorder="1" applyAlignment="1">
      <alignment horizontal="center"/>
    </xf>
    <xf numFmtId="0" fontId="0" fillId="0" borderId="22" xfId="0" applyBorder="1" applyAlignment="1">
      <alignment horizontal="center"/>
    </xf>
    <xf numFmtId="0" fontId="0" fillId="0" borderId="18"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0" fillId="0" borderId="20" xfId="0" applyBorder="1" applyAlignment="1">
      <alignment horizontal="center"/>
    </xf>
    <xf numFmtId="0" fontId="0" fillId="0" borderId="44" xfId="0" applyBorder="1" applyAlignment="1">
      <alignment horizontal="center"/>
    </xf>
  </cellXfs>
  <cellStyles count="5">
    <cellStyle name="Comma" xfId="2" builtinId="3"/>
    <cellStyle name="Hyperlink" xfId="4" builtinId="8"/>
    <cellStyle name="Normal" xfId="0" builtinId="0"/>
    <cellStyle name="Normal 2" xfId="1" xr:uid="{015B4121-7D39-454B-9541-BF95F2A13D07}"/>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360533</xdr:colOff>
      <xdr:row>43</xdr:row>
      <xdr:rowOff>56119</xdr:rowOff>
    </xdr:to>
    <xdr:pic>
      <xdr:nvPicPr>
        <xdr:cNvPr id="3" name="Picture 2">
          <a:extLst>
            <a:ext uri="{FF2B5EF4-FFF2-40B4-BE49-F238E27FC236}">
              <a16:creationId xmlns:a16="http://schemas.microsoft.com/office/drawing/2014/main" id="{79B102C6-537E-F481-B1F5-4BC0D08DA414}"/>
            </a:ext>
          </a:extLst>
        </xdr:cNvPr>
        <xdr:cNvPicPr>
          <a:picLocks noChangeAspect="1"/>
        </xdr:cNvPicPr>
      </xdr:nvPicPr>
      <xdr:blipFill>
        <a:blip xmlns:r="http://schemas.openxmlformats.org/officeDocument/2006/relationships" r:embed="rId1"/>
        <a:stretch>
          <a:fillRect/>
        </a:stretch>
      </xdr:blipFill>
      <xdr:spPr>
        <a:xfrm>
          <a:off x="0" y="0"/>
          <a:ext cx="11333333" cy="8247619"/>
        </a:xfrm>
        <a:prstGeom prst="rect">
          <a:avLst/>
        </a:prstGeom>
      </xdr:spPr>
    </xdr:pic>
    <xdr:clientData/>
  </xdr:twoCellAnchor>
  <xdr:twoCellAnchor editAs="oneCell">
    <xdr:from>
      <xdr:col>19</xdr:col>
      <xdr:colOff>0</xdr:colOff>
      <xdr:row>0</xdr:row>
      <xdr:rowOff>0</xdr:rowOff>
    </xdr:from>
    <xdr:to>
      <xdr:col>37</xdr:col>
      <xdr:colOff>360533</xdr:colOff>
      <xdr:row>43</xdr:row>
      <xdr:rowOff>56119</xdr:rowOff>
    </xdr:to>
    <xdr:pic>
      <xdr:nvPicPr>
        <xdr:cNvPr id="4" name="Picture 3">
          <a:extLst>
            <a:ext uri="{FF2B5EF4-FFF2-40B4-BE49-F238E27FC236}">
              <a16:creationId xmlns:a16="http://schemas.microsoft.com/office/drawing/2014/main" id="{3B0DED90-2462-C220-2C1D-01970DAABEC0}"/>
            </a:ext>
          </a:extLst>
        </xdr:cNvPr>
        <xdr:cNvPicPr>
          <a:picLocks noChangeAspect="1"/>
        </xdr:cNvPicPr>
      </xdr:nvPicPr>
      <xdr:blipFill>
        <a:blip xmlns:r="http://schemas.openxmlformats.org/officeDocument/2006/relationships" r:embed="rId2"/>
        <a:stretch>
          <a:fillRect/>
        </a:stretch>
      </xdr:blipFill>
      <xdr:spPr>
        <a:xfrm>
          <a:off x="11582400" y="0"/>
          <a:ext cx="11333333" cy="8247619"/>
        </a:xfrm>
        <a:prstGeom prst="rect">
          <a:avLst/>
        </a:prstGeom>
      </xdr:spPr>
    </xdr:pic>
    <xdr:clientData/>
  </xdr:twoCellAnchor>
  <xdr:twoCellAnchor editAs="oneCell">
    <xdr:from>
      <xdr:col>0</xdr:col>
      <xdr:colOff>0</xdr:colOff>
      <xdr:row>44</xdr:row>
      <xdr:rowOff>0</xdr:rowOff>
    </xdr:from>
    <xdr:to>
      <xdr:col>18</xdr:col>
      <xdr:colOff>236724</xdr:colOff>
      <xdr:row>86</xdr:row>
      <xdr:rowOff>113281</xdr:rowOff>
    </xdr:to>
    <xdr:pic>
      <xdr:nvPicPr>
        <xdr:cNvPr id="5" name="Picture 4">
          <a:extLst>
            <a:ext uri="{FF2B5EF4-FFF2-40B4-BE49-F238E27FC236}">
              <a16:creationId xmlns:a16="http://schemas.microsoft.com/office/drawing/2014/main" id="{06BB927F-7345-DE62-EED2-210D5B3F4ED5}"/>
            </a:ext>
          </a:extLst>
        </xdr:cNvPr>
        <xdr:cNvPicPr>
          <a:picLocks noChangeAspect="1"/>
        </xdr:cNvPicPr>
      </xdr:nvPicPr>
      <xdr:blipFill>
        <a:blip xmlns:r="http://schemas.openxmlformats.org/officeDocument/2006/relationships" r:embed="rId3"/>
        <a:stretch>
          <a:fillRect/>
        </a:stretch>
      </xdr:blipFill>
      <xdr:spPr>
        <a:xfrm>
          <a:off x="0" y="8382000"/>
          <a:ext cx="11209524" cy="81523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lemu/Dropbox%20(SPIA)/SPIA%20General/5.%20OBJ.3%20-%20Data%20collection/Country%20teams/Ethiopia/ESS5_DNA_Data/Maize_MOA_seed%20distribution/MoA_Maize%20seed%20distribution_summary_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data"/>
      <sheetName val="oromia19_21"/>
      <sheetName val="Amhara_19_21"/>
      <sheetName val="SNNP_19_21"/>
      <sheetName val="oromia_amhara_snnp"/>
      <sheetName val="seed distibution_by year "/>
      <sheetName val="National _level_county wide"/>
    </sheetNames>
    <sheetDataSet>
      <sheetData sheetId="0"/>
      <sheetData sheetId="1"/>
      <sheetData sheetId="2"/>
      <sheetData sheetId="3"/>
      <sheetData sheetId="4">
        <row r="2">
          <cell r="B2" t="str">
            <v>Year_2019</v>
          </cell>
          <cell r="C2" t="str">
            <v>Year_2021</v>
          </cell>
        </row>
        <row r="3">
          <cell r="A3" t="str">
            <v>Aba Raya</v>
          </cell>
          <cell r="B3">
            <v>34.9</v>
          </cell>
        </row>
        <row r="4">
          <cell r="A4" t="str">
            <v>BH-140</v>
          </cell>
          <cell r="B4">
            <v>1436.575</v>
          </cell>
          <cell r="C4">
            <v>1081.03</v>
          </cell>
        </row>
        <row r="5">
          <cell r="A5" t="str">
            <v>BH-540</v>
          </cell>
          <cell r="B5">
            <v>5293.7919999999995</v>
          </cell>
          <cell r="C5">
            <v>2426.1999999999998</v>
          </cell>
        </row>
        <row r="6">
          <cell r="A6" t="str">
            <v>BH-545</v>
          </cell>
          <cell r="B6">
            <v>0.95</v>
          </cell>
          <cell r="C6">
            <v>0</v>
          </cell>
        </row>
        <row r="7">
          <cell r="A7" t="str">
            <v>BH-546</v>
          </cell>
          <cell r="B7">
            <v>872.07500000000005</v>
          </cell>
          <cell r="C7">
            <v>2708.6379999999999</v>
          </cell>
        </row>
        <row r="8">
          <cell r="A8" t="str">
            <v>BH-547</v>
          </cell>
          <cell r="B8">
            <v>177.78749999999999</v>
          </cell>
          <cell r="C8">
            <v>441.1</v>
          </cell>
        </row>
        <row r="9">
          <cell r="A9" t="str">
            <v>BH-548</v>
          </cell>
          <cell r="B9">
            <v>0</v>
          </cell>
          <cell r="C9">
            <v>0.3</v>
          </cell>
        </row>
        <row r="10">
          <cell r="A10" t="str">
            <v>BH-660</v>
          </cell>
          <cell r="B10">
            <v>1202.845</v>
          </cell>
          <cell r="C10">
            <v>1639.6380000000001</v>
          </cell>
        </row>
        <row r="11">
          <cell r="A11" t="str">
            <v>BH-661</v>
          </cell>
          <cell r="B11">
            <v>7682.2690000000002</v>
          </cell>
          <cell r="C11">
            <v>11241.98</v>
          </cell>
        </row>
        <row r="12">
          <cell r="A12" t="str">
            <v>Damot/P3506W</v>
          </cell>
          <cell r="B12">
            <v>1169.0530000000001</v>
          </cell>
          <cell r="C12">
            <v>2147.643</v>
          </cell>
        </row>
        <row r="13">
          <cell r="A13" t="str">
            <v>Gebe 1</v>
          </cell>
          <cell r="B13">
            <v>0</v>
          </cell>
          <cell r="C13">
            <v>74.599999999999994</v>
          </cell>
        </row>
        <row r="14">
          <cell r="A14" t="str">
            <v>Gebe 2</v>
          </cell>
          <cell r="B14">
            <v>36.289000000000001</v>
          </cell>
          <cell r="C14">
            <v>0</v>
          </cell>
        </row>
        <row r="15">
          <cell r="A15" t="str">
            <v>Hawassa 1</v>
          </cell>
          <cell r="B15">
            <v>6.11</v>
          </cell>
          <cell r="C15">
            <v>6</v>
          </cell>
        </row>
        <row r="16">
          <cell r="A16" t="str">
            <v>Jabi (PHB 3253)</v>
          </cell>
          <cell r="B16">
            <v>16.55</v>
          </cell>
          <cell r="C16">
            <v>7.7</v>
          </cell>
        </row>
        <row r="17">
          <cell r="A17" t="str">
            <v>Jibat/AMH-851</v>
          </cell>
          <cell r="B17">
            <v>9.65</v>
          </cell>
          <cell r="C17">
            <v>105.5</v>
          </cell>
        </row>
        <row r="18">
          <cell r="A18" t="str">
            <v>Kortu/P2809W</v>
          </cell>
          <cell r="B18">
            <v>8.8375000000000004</v>
          </cell>
          <cell r="C18">
            <v>239.96250000000001</v>
          </cell>
        </row>
        <row r="19">
          <cell r="A19" t="str">
            <v>Leku/DK 777</v>
          </cell>
          <cell r="B19">
            <v>20.2925</v>
          </cell>
          <cell r="C19">
            <v>15.219999999999999</v>
          </cell>
        </row>
        <row r="20">
          <cell r="A20" t="str">
            <v>Limu/P3812W</v>
          </cell>
          <cell r="B20">
            <v>4386.7209999999995</v>
          </cell>
          <cell r="C20">
            <v>7329.9880000000003</v>
          </cell>
        </row>
        <row r="21">
          <cell r="A21" t="str">
            <v>MH-130Q</v>
          </cell>
          <cell r="B21">
            <v>0</v>
          </cell>
          <cell r="C21">
            <v>0.2</v>
          </cell>
        </row>
        <row r="22">
          <cell r="A22" t="str">
            <v>MH-138Q</v>
          </cell>
          <cell r="B22">
            <v>112.38</v>
          </cell>
          <cell r="C22">
            <v>62.563000000000002</v>
          </cell>
        </row>
        <row r="23">
          <cell r="A23" t="str">
            <v>MH-140</v>
          </cell>
          <cell r="B23">
            <v>61.5</v>
          </cell>
          <cell r="C23">
            <v>160</v>
          </cell>
        </row>
        <row r="24">
          <cell r="A24" t="str">
            <v>Melkasa-2</v>
          </cell>
          <cell r="B24">
            <v>726.14250000000004</v>
          </cell>
          <cell r="C24">
            <v>693.61249999999995</v>
          </cell>
        </row>
        <row r="25">
          <cell r="A25" t="str">
            <v>Melkasa-4</v>
          </cell>
          <cell r="B25">
            <v>68.8125</v>
          </cell>
          <cell r="C25">
            <v>12.2</v>
          </cell>
        </row>
        <row r="26">
          <cell r="A26" t="str">
            <v>Melkassa-6Q</v>
          </cell>
          <cell r="B26">
            <v>48.6</v>
          </cell>
          <cell r="C26">
            <v>4.9000000000000004</v>
          </cell>
        </row>
        <row r="27">
          <cell r="A27" t="str">
            <v>Shala (P2859W)</v>
          </cell>
          <cell r="B27">
            <v>1.675</v>
          </cell>
          <cell r="C27">
            <v>0.2</v>
          </cell>
        </row>
        <row r="28">
          <cell r="A28" t="str">
            <v>Shone/P30G19</v>
          </cell>
          <cell r="B28">
            <v>3126.6279999999997</v>
          </cell>
          <cell r="C28">
            <v>4609.2629999999999</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tma.cimmyt.org/companies-stocking-dt-seeds/" TargetMode="External"/><Relationship Id="rId1" Type="http://schemas.openxmlformats.org/officeDocument/2006/relationships/hyperlink" Target="https://repository.cimmyt.org/bitstream/handle/10883/19327/59263.pdf?sequence=1&amp;isAllowed=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CAB9B-3B94-4F6A-B745-6713D8A9D089}">
  <sheetPr>
    <pageSetUpPr fitToPage="1"/>
  </sheetPr>
  <dimension ref="A1:L22"/>
  <sheetViews>
    <sheetView tabSelected="1" zoomScale="80" zoomScaleNormal="80" workbookViewId="0">
      <selection activeCell="J30" sqref="J30"/>
    </sheetView>
  </sheetViews>
  <sheetFormatPr defaultRowHeight="15" x14ac:dyDescent="0.25"/>
  <cols>
    <col min="1" max="1" width="3.5703125" customWidth="1"/>
    <col min="2" max="2" width="12.85546875" customWidth="1"/>
    <col min="3" max="3" width="14.140625" customWidth="1"/>
    <col min="4" max="4" width="13.42578125" customWidth="1"/>
    <col min="5" max="5" width="16.7109375" customWidth="1"/>
    <col min="6" max="6" width="12.85546875" customWidth="1"/>
    <col min="7" max="7" width="11.140625" customWidth="1"/>
    <col min="8" max="8" width="12.7109375" style="3" customWidth="1"/>
    <col min="9" max="9" width="10.7109375" style="3" customWidth="1"/>
    <col min="10" max="10" width="15.42578125" style="3" customWidth="1"/>
    <col min="11" max="11" width="12.28515625" style="3" customWidth="1"/>
    <col min="12" max="12" width="28.42578125" customWidth="1"/>
  </cols>
  <sheetData>
    <row r="1" spans="1:12" ht="31.5" customHeight="1" thickBot="1" x14ac:dyDescent="0.3">
      <c r="A1" s="205" t="s">
        <v>195</v>
      </c>
      <c r="B1" s="205"/>
      <c r="C1" s="205"/>
      <c r="D1" s="205"/>
      <c r="E1" s="205"/>
      <c r="F1" s="205"/>
      <c r="G1" s="205"/>
      <c r="H1" s="205"/>
      <c r="I1" s="205"/>
      <c r="J1" s="205"/>
      <c r="K1" s="205"/>
    </row>
    <row r="2" spans="1:12" x14ac:dyDescent="0.25">
      <c r="B2" s="206" t="s">
        <v>58</v>
      </c>
      <c r="C2" s="202" t="s">
        <v>60</v>
      </c>
      <c r="D2" s="203"/>
      <c r="E2" s="204"/>
      <c r="F2" s="202" t="s">
        <v>61</v>
      </c>
      <c r="G2" s="203"/>
      <c r="H2" s="204"/>
      <c r="I2" s="202" t="s">
        <v>62</v>
      </c>
      <c r="J2" s="203"/>
      <c r="K2" s="204"/>
      <c r="L2" s="43"/>
    </row>
    <row r="3" spans="1:12" ht="26.25" customHeight="1" thickBot="1" x14ac:dyDescent="0.3">
      <c r="B3" s="207"/>
      <c r="C3" s="47" t="s">
        <v>63</v>
      </c>
      <c r="D3" s="46" t="s">
        <v>64</v>
      </c>
      <c r="E3" s="48" t="s">
        <v>86</v>
      </c>
      <c r="F3" s="47" t="s">
        <v>63</v>
      </c>
      <c r="G3" s="46" t="s">
        <v>64</v>
      </c>
      <c r="H3" s="48" t="s">
        <v>86</v>
      </c>
      <c r="I3" s="47" t="s">
        <v>63</v>
      </c>
      <c r="J3" s="46" t="s">
        <v>65</v>
      </c>
      <c r="K3" s="48" t="s">
        <v>86</v>
      </c>
      <c r="L3" s="44" t="s">
        <v>89</v>
      </c>
    </row>
    <row r="4" spans="1:12" ht="15.75" thickBot="1" x14ac:dyDescent="0.3">
      <c r="B4" s="33" t="s">
        <v>88</v>
      </c>
      <c r="C4" s="37">
        <v>26</v>
      </c>
      <c r="D4" s="35">
        <v>90</v>
      </c>
      <c r="E4" s="38">
        <v>97</v>
      </c>
      <c r="F4" s="25"/>
      <c r="G4" s="4"/>
      <c r="H4" s="42"/>
      <c r="I4" s="25"/>
      <c r="J4" s="4"/>
      <c r="K4" s="42"/>
      <c r="L4" s="42">
        <v>90</v>
      </c>
    </row>
    <row r="5" spans="1:12" ht="15.75" thickBot="1" x14ac:dyDescent="0.3">
      <c r="B5" s="33" t="s">
        <v>11</v>
      </c>
      <c r="C5" s="37">
        <v>33</v>
      </c>
      <c r="D5" s="35">
        <v>125</v>
      </c>
      <c r="E5" s="38">
        <v>134</v>
      </c>
      <c r="F5" s="25">
        <v>22</v>
      </c>
      <c r="G5" s="4">
        <v>110</v>
      </c>
      <c r="H5" s="42">
        <v>111</v>
      </c>
      <c r="I5" s="25">
        <v>21</v>
      </c>
      <c r="J5" s="4">
        <v>60</v>
      </c>
      <c r="K5" s="42">
        <v>63</v>
      </c>
      <c r="L5" s="42">
        <v>65</v>
      </c>
    </row>
    <row r="6" spans="1:12" ht="15.75" thickBot="1" x14ac:dyDescent="0.3">
      <c r="B6" s="33" t="s">
        <v>66</v>
      </c>
      <c r="C6" s="37">
        <v>28</v>
      </c>
      <c r="D6" s="35">
        <v>100</v>
      </c>
      <c r="E6" s="38">
        <v>107</v>
      </c>
      <c r="F6" s="25">
        <v>20</v>
      </c>
      <c r="G6" s="4">
        <v>108</v>
      </c>
      <c r="H6" s="42">
        <v>123</v>
      </c>
      <c r="I6" s="25">
        <v>20</v>
      </c>
      <c r="J6" s="4">
        <v>61</v>
      </c>
      <c r="K6" s="42">
        <v>74</v>
      </c>
      <c r="L6" s="42">
        <v>39</v>
      </c>
    </row>
    <row r="7" spans="1:12" ht="15.75" thickBot="1" x14ac:dyDescent="0.3">
      <c r="B7" s="34" t="s">
        <v>8</v>
      </c>
      <c r="C7" s="37">
        <v>21</v>
      </c>
      <c r="D7" s="35">
        <v>83</v>
      </c>
      <c r="E7" s="38">
        <v>103</v>
      </c>
      <c r="F7" s="25">
        <v>21</v>
      </c>
      <c r="G7" s="4">
        <v>136</v>
      </c>
      <c r="H7" s="42">
        <v>146</v>
      </c>
      <c r="I7" s="25">
        <v>20</v>
      </c>
      <c r="J7" s="4">
        <v>72</v>
      </c>
      <c r="K7" s="42">
        <v>96</v>
      </c>
      <c r="L7" s="42">
        <v>11</v>
      </c>
    </row>
    <row r="8" spans="1:12" ht="15.75" thickBot="1" x14ac:dyDescent="0.3">
      <c r="B8" s="33" t="s">
        <v>155</v>
      </c>
      <c r="C8" s="37">
        <v>12</v>
      </c>
      <c r="D8" s="35">
        <v>47</v>
      </c>
      <c r="E8" s="38">
        <v>63</v>
      </c>
      <c r="F8" s="25">
        <v>13</v>
      </c>
      <c r="G8" s="4">
        <v>74</v>
      </c>
      <c r="H8" s="42">
        <v>91</v>
      </c>
      <c r="I8" s="25">
        <v>11</v>
      </c>
      <c r="J8" s="4">
        <v>35</v>
      </c>
      <c r="K8" s="42">
        <v>56</v>
      </c>
      <c r="L8" s="42">
        <v>12</v>
      </c>
    </row>
    <row r="9" spans="1:12" ht="15.75" thickBot="1" x14ac:dyDescent="0.3">
      <c r="B9" s="34" t="s">
        <v>59</v>
      </c>
      <c r="C9" s="37">
        <v>2</v>
      </c>
      <c r="D9" s="35">
        <v>2</v>
      </c>
      <c r="E9" s="38">
        <v>2</v>
      </c>
      <c r="F9" s="25">
        <v>2</v>
      </c>
      <c r="G9" s="4">
        <v>16</v>
      </c>
      <c r="H9" s="42">
        <v>17</v>
      </c>
      <c r="I9" s="25">
        <v>2</v>
      </c>
      <c r="J9" s="4">
        <v>2</v>
      </c>
      <c r="K9" s="42">
        <v>3</v>
      </c>
      <c r="L9" s="42"/>
    </row>
    <row r="10" spans="1:12" ht="16.5" thickBot="1" x14ac:dyDescent="0.3">
      <c r="B10" s="36" t="s">
        <v>53</v>
      </c>
      <c r="C10" s="39">
        <f>SUM(C4:C9)</f>
        <v>122</v>
      </c>
      <c r="D10" s="40">
        <f>SUM(D4:D9)</f>
        <v>447</v>
      </c>
      <c r="E10" s="41">
        <f>SUM(E4:E9)</f>
        <v>506</v>
      </c>
      <c r="F10" s="39">
        <f>SUM(F4:F9)</f>
        <v>78</v>
      </c>
      <c r="G10" s="40">
        <f>SUM(G5:G9)</f>
        <v>444</v>
      </c>
      <c r="H10" s="41">
        <f>SUM(H5:H9)</f>
        <v>488</v>
      </c>
      <c r="I10" s="39">
        <f>SUM(I5:I9)</f>
        <v>74</v>
      </c>
      <c r="J10" s="40">
        <f>SUM(J5:J9)</f>
        <v>230</v>
      </c>
      <c r="K10" s="41">
        <v>292</v>
      </c>
      <c r="L10" s="41">
        <v>217</v>
      </c>
    </row>
    <row r="11" spans="1:12" x14ac:dyDescent="0.25">
      <c r="B11" s="14"/>
    </row>
    <row r="12" spans="1:12" ht="54" customHeight="1" thickBot="1" x14ac:dyDescent="0.3">
      <c r="B12" s="15" t="s">
        <v>87</v>
      </c>
      <c r="C12" s="16"/>
      <c r="D12" s="16"/>
      <c r="E12" s="16"/>
      <c r="F12" s="16"/>
      <c r="G12" s="16"/>
      <c r="H12" s="17"/>
      <c r="I12" s="17"/>
      <c r="J12" s="17"/>
      <c r="K12" s="17"/>
    </row>
    <row r="13" spans="1:12" x14ac:dyDescent="0.25">
      <c r="B13" s="193" t="s">
        <v>196</v>
      </c>
      <c r="C13" s="194"/>
      <c r="D13" s="194"/>
      <c r="E13" s="194"/>
      <c r="F13" s="194"/>
      <c r="G13" s="194"/>
      <c r="H13" s="194"/>
      <c r="I13" s="194"/>
      <c r="J13" s="194"/>
      <c r="K13" s="194"/>
      <c r="L13" s="195"/>
    </row>
    <row r="14" spans="1:12" x14ac:dyDescent="0.25">
      <c r="B14" s="196"/>
      <c r="C14" s="197"/>
      <c r="D14" s="197"/>
      <c r="E14" s="197"/>
      <c r="F14" s="197"/>
      <c r="G14" s="197"/>
      <c r="H14" s="197"/>
      <c r="I14" s="197"/>
      <c r="J14" s="197"/>
      <c r="K14" s="197"/>
      <c r="L14" s="198"/>
    </row>
    <row r="15" spans="1:12" x14ac:dyDescent="0.25">
      <c r="B15" s="196"/>
      <c r="C15" s="197"/>
      <c r="D15" s="197"/>
      <c r="E15" s="197"/>
      <c r="F15" s="197"/>
      <c r="G15" s="197"/>
      <c r="H15" s="197"/>
      <c r="I15" s="197"/>
      <c r="J15" s="197"/>
      <c r="K15" s="197"/>
      <c r="L15" s="198"/>
    </row>
    <row r="16" spans="1:12" x14ac:dyDescent="0.25">
      <c r="B16" s="196"/>
      <c r="C16" s="197"/>
      <c r="D16" s="197"/>
      <c r="E16" s="197"/>
      <c r="F16" s="197"/>
      <c r="G16" s="197"/>
      <c r="H16" s="197"/>
      <c r="I16" s="197"/>
      <c r="J16" s="197"/>
      <c r="K16" s="197"/>
      <c r="L16" s="198"/>
    </row>
    <row r="17" spans="2:12" x14ac:dyDescent="0.25">
      <c r="B17" s="196"/>
      <c r="C17" s="197"/>
      <c r="D17" s="197"/>
      <c r="E17" s="197"/>
      <c r="F17" s="197"/>
      <c r="G17" s="197"/>
      <c r="H17" s="197"/>
      <c r="I17" s="197"/>
      <c r="J17" s="197"/>
      <c r="K17" s="197"/>
      <c r="L17" s="198"/>
    </row>
    <row r="18" spans="2:12" x14ac:dyDescent="0.25">
      <c r="B18" s="196"/>
      <c r="C18" s="197"/>
      <c r="D18" s="197"/>
      <c r="E18" s="197"/>
      <c r="F18" s="197"/>
      <c r="G18" s="197"/>
      <c r="H18" s="197"/>
      <c r="I18" s="197"/>
      <c r="J18" s="197"/>
      <c r="K18" s="197"/>
      <c r="L18" s="198"/>
    </row>
    <row r="19" spans="2:12" x14ac:dyDescent="0.25">
      <c r="B19" s="196"/>
      <c r="C19" s="197"/>
      <c r="D19" s="197"/>
      <c r="E19" s="197"/>
      <c r="F19" s="197"/>
      <c r="G19" s="197"/>
      <c r="H19" s="197"/>
      <c r="I19" s="197"/>
      <c r="J19" s="197"/>
      <c r="K19" s="197"/>
      <c r="L19" s="198"/>
    </row>
    <row r="20" spans="2:12" x14ac:dyDescent="0.25">
      <c r="B20" s="196"/>
      <c r="C20" s="197"/>
      <c r="D20" s="197"/>
      <c r="E20" s="197"/>
      <c r="F20" s="197"/>
      <c r="G20" s="197"/>
      <c r="H20" s="197"/>
      <c r="I20" s="197"/>
      <c r="J20" s="197"/>
      <c r="K20" s="197"/>
      <c r="L20" s="198"/>
    </row>
    <row r="21" spans="2:12" x14ac:dyDescent="0.25">
      <c r="B21" s="196"/>
      <c r="C21" s="197"/>
      <c r="D21" s="197"/>
      <c r="E21" s="197"/>
      <c r="F21" s="197"/>
      <c r="G21" s="197"/>
      <c r="H21" s="197"/>
      <c r="I21" s="197"/>
      <c r="J21" s="197"/>
      <c r="K21" s="197"/>
      <c r="L21" s="198"/>
    </row>
    <row r="22" spans="2:12" ht="15.75" thickBot="1" x14ac:dyDescent="0.3">
      <c r="B22" s="199"/>
      <c r="C22" s="200"/>
      <c r="D22" s="200"/>
      <c r="E22" s="200"/>
      <c r="F22" s="200"/>
      <c r="G22" s="200"/>
      <c r="H22" s="200"/>
      <c r="I22" s="200"/>
      <c r="J22" s="200"/>
      <c r="K22" s="200"/>
      <c r="L22" s="201"/>
    </row>
  </sheetData>
  <mergeCells count="6">
    <mergeCell ref="B13:L22"/>
    <mergeCell ref="I2:K2"/>
    <mergeCell ref="A1:K1"/>
    <mergeCell ref="B2:B3"/>
    <mergeCell ref="F2:H2"/>
    <mergeCell ref="C2:E2"/>
  </mergeCells>
  <pageMargins left="0.7" right="0.7" top="0.75" bottom="0.75" header="0.3" footer="0.3"/>
  <pageSetup scale="4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752D-8C57-4D9C-B83C-CD25FDA9B023}">
  <dimension ref="A1:Q25"/>
  <sheetViews>
    <sheetView zoomScale="70" zoomScaleNormal="70" workbookViewId="0">
      <selection activeCell="L20" sqref="L20"/>
    </sheetView>
  </sheetViews>
  <sheetFormatPr defaultRowHeight="15" x14ac:dyDescent="0.25"/>
  <cols>
    <col min="2" max="2" width="18.28515625" customWidth="1"/>
    <col min="3" max="3" width="15.85546875" customWidth="1"/>
    <col min="4" max="4" width="10.42578125" customWidth="1"/>
    <col min="5" max="5" width="14.140625" customWidth="1"/>
    <col min="6" max="13" width="8.7109375" customWidth="1"/>
  </cols>
  <sheetData>
    <row r="1" spans="1:17" ht="31.5" customHeight="1" thickBot="1" x14ac:dyDescent="0.3">
      <c r="A1" s="238" t="s">
        <v>179</v>
      </c>
      <c r="B1" s="238"/>
      <c r="C1" s="238"/>
      <c r="D1" s="238"/>
      <c r="E1" s="238"/>
      <c r="F1" s="240"/>
      <c r="G1" s="240"/>
      <c r="H1" s="240"/>
      <c r="I1" s="240"/>
      <c r="J1" s="240"/>
      <c r="K1" s="240"/>
      <c r="L1" s="240"/>
      <c r="M1" s="240"/>
      <c r="N1" s="240"/>
      <c r="O1" s="240"/>
      <c r="P1" s="240"/>
      <c r="Q1" s="240"/>
    </row>
    <row r="2" spans="1:17" ht="31.5" customHeight="1" x14ac:dyDescent="0.25">
      <c r="A2" s="3"/>
      <c r="B2" s="3"/>
      <c r="C2" s="3"/>
      <c r="D2" s="3"/>
      <c r="E2" s="3"/>
      <c r="F2" s="235" t="s">
        <v>126</v>
      </c>
      <c r="G2" s="236"/>
      <c r="H2" s="242" t="s">
        <v>127</v>
      </c>
      <c r="I2" s="243"/>
      <c r="J2" s="235" t="s">
        <v>126</v>
      </c>
      <c r="K2" s="236"/>
      <c r="L2" s="242" t="s">
        <v>127</v>
      </c>
      <c r="M2" s="243"/>
      <c r="N2" s="218" t="s">
        <v>126</v>
      </c>
      <c r="O2" s="244"/>
      <c r="P2" s="244" t="s">
        <v>127</v>
      </c>
      <c r="Q2" s="219"/>
    </row>
    <row r="3" spans="1:17" x14ac:dyDescent="0.25">
      <c r="F3" s="237" t="s">
        <v>20</v>
      </c>
      <c r="G3" s="238"/>
      <c r="H3" s="238" t="s">
        <v>20</v>
      </c>
      <c r="I3" s="239"/>
      <c r="J3" s="237" t="s">
        <v>17</v>
      </c>
      <c r="K3" s="238"/>
      <c r="L3" s="238" t="s">
        <v>17</v>
      </c>
      <c r="M3" s="239"/>
      <c r="N3" s="237" t="s">
        <v>144</v>
      </c>
      <c r="O3" s="238"/>
      <c r="P3" s="238" t="s">
        <v>144</v>
      </c>
      <c r="Q3" s="239"/>
    </row>
    <row r="4" spans="1:17" x14ac:dyDescent="0.25">
      <c r="A4" s="71" t="s">
        <v>12</v>
      </c>
      <c r="B4" s="70" t="s">
        <v>13</v>
      </c>
      <c r="C4" s="70" t="s">
        <v>75</v>
      </c>
      <c r="D4" s="70" t="s">
        <v>14</v>
      </c>
      <c r="E4" s="87" t="s">
        <v>145</v>
      </c>
      <c r="F4" s="88" t="s">
        <v>2</v>
      </c>
      <c r="G4" s="85" t="s">
        <v>146</v>
      </c>
      <c r="H4" s="85" t="s">
        <v>2</v>
      </c>
      <c r="I4" s="89" t="s">
        <v>146</v>
      </c>
      <c r="J4" s="88" t="s">
        <v>2</v>
      </c>
      <c r="K4" s="85" t="s">
        <v>146</v>
      </c>
      <c r="L4" s="85" t="s">
        <v>2</v>
      </c>
      <c r="M4" s="89" t="s">
        <v>146</v>
      </c>
      <c r="N4" s="88" t="s">
        <v>2</v>
      </c>
      <c r="O4" s="85" t="s">
        <v>146</v>
      </c>
      <c r="P4" s="85" t="s">
        <v>2</v>
      </c>
      <c r="Q4" s="89" t="s">
        <v>146</v>
      </c>
    </row>
    <row r="5" spans="1:17" x14ac:dyDescent="0.25">
      <c r="A5" s="11">
        <v>1</v>
      </c>
      <c r="B5" s="1" t="s">
        <v>23</v>
      </c>
      <c r="C5" s="1" t="s">
        <v>121</v>
      </c>
      <c r="D5" s="11" t="s">
        <v>20</v>
      </c>
      <c r="E5" s="83" t="s">
        <v>51</v>
      </c>
      <c r="F5" s="90">
        <v>93.057140000000004</v>
      </c>
      <c r="G5" s="7">
        <v>3.1597749999999998</v>
      </c>
      <c r="H5" s="7">
        <v>89.971429999999998</v>
      </c>
      <c r="I5" s="31">
        <v>2.5156209999999999</v>
      </c>
      <c r="J5" s="90"/>
      <c r="K5" s="7"/>
      <c r="L5" s="7"/>
      <c r="M5" s="31"/>
      <c r="N5" s="90">
        <v>93.057140000000004</v>
      </c>
      <c r="O5" s="7">
        <v>3.1597749999999998</v>
      </c>
      <c r="P5" s="7">
        <v>89.971429999999998</v>
      </c>
      <c r="Q5" s="31">
        <v>2.5156209999999999</v>
      </c>
    </row>
    <row r="6" spans="1:17" x14ac:dyDescent="0.25">
      <c r="A6" s="11">
        <v>2</v>
      </c>
      <c r="B6" s="1" t="s">
        <v>24</v>
      </c>
      <c r="C6" s="1" t="s">
        <v>24</v>
      </c>
      <c r="D6" s="11" t="s">
        <v>20</v>
      </c>
      <c r="E6" s="83" t="s">
        <v>51</v>
      </c>
      <c r="F6" s="90">
        <v>93.757140000000007</v>
      </c>
      <c r="G6" s="7">
        <v>2.8128039999999999</v>
      </c>
      <c r="H6" s="7">
        <v>87.842860000000002</v>
      </c>
      <c r="I6" s="31">
        <v>4.2229619999999999</v>
      </c>
      <c r="J6" s="90"/>
      <c r="K6" s="7"/>
      <c r="L6" s="7"/>
      <c r="M6" s="31"/>
      <c r="N6" s="90">
        <v>93.757140000000007</v>
      </c>
      <c r="O6" s="7">
        <v>2.8128039999999999</v>
      </c>
      <c r="P6" s="7">
        <v>87.842860000000002</v>
      </c>
      <c r="Q6" s="31">
        <v>4.2229619999999999</v>
      </c>
    </row>
    <row r="7" spans="1:17" x14ac:dyDescent="0.25">
      <c r="A7" s="11">
        <v>3</v>
      </c>
      <c r="B7" s="1" t="s">
        <v>39</v>
      </c>
      <c r="C7" s="1" t="s">
        <v>118</v>
      </c>
      <c r="D7" s="11" t="s">
        <v>17</v>
      </c>
      <c r="E7" s="83" t="s">
        <v>51</v>
      </c>
      <c r="F7" s="90"/>
      <c r="G7" s="7"/>
      <c r="H7" s="7"/>
      <c r="I7" s="31"/>
      <c r="J7" s="90">
        <v>96.909090000000006</v>
      </c>
      <c r="K7" s="7">
        <v>3.5512640000000002</v>
      </c>
      <c r="L7" s="7">
        <v>94.433329999999998</v>
      </c>
      <c r="M7" s="31">
        <v>3.5430980000000001</v>
      </c>
      <c r="N7" s="90">
        <v>96.909090000000006</v>
      </c>
      <c r="O7" s="7">
        <v>3.5512640000000002</v>
      </c>
      <c r="P7" s="7">
        <v>94.433329999999998</v>
      </c>
      <c r="Q7" s="31">
        <v>3.5430980000000001</v>
      </c>
    </row>
    <row r="8" spans="1:17" x14ac:dyDescent="0.25">
      <c r="A8" s="11">
        <v>4</v>
      </c>
      <c r="B8" s="1" t="s">
        <v>43</v>
      </c>
      <c r="C8" s="1" t="s">
        <v>44</v>
      </c>
      <c r="D8" s="11" t="s">
        <v>17</v>
      </c>
      <c r="E8" s="83" t="s">
        <v>51</v>
      </c>
      <c r="F8" s="90"/>
      <c r="G8" s="7"/>
      <c r="H8" s="7"/>
      <c r="I8" s="31"/>
      <c r="J8" s="90">
        <v>97.75</v>
      </c>
      <c r="K8" s="7">
        <v>1.4829030000000001</v>
      </c>
      <c r="L8" s="7">
        <v>95.783330000000007</v>
      </c>
      <c r="M8" s="31">
        <v>2.7600120000000001</v>
      </c>
      <c r="N8" s="90">
        <v>97.75</v>
      </c>
      <c r="O8" s="7">
        <v>1.4829030000000001</v>
      </c>
      <c r="P8" s="7">
        <v>95.783330000000007</v>
      </c>
      <c r="Q8" s="31">
        <v>2.7600120000000001</v>
      </c>
    </row>
    <row r="9" spans="1:17" x14ac:dyDescent="0.25">
      <c r="A9" s="11">
        <v>5</v>
      </c>
      <c r="B9" s="1" t="s">
        <v>41</v>
      </c>
      <c r="C9" s="1" t="s">
        <v>42</v>
      </c>
      <c r="D9" s="11" t="s">
        <v>17</v>
      </c>
      <c r="E9" s="83" t="s">
        <v>12</v>
      </c>
      <c r="F9" s="90"/>
      <c r="G9" s="7"/>
      <c r="H9" s="7"/>
      <c r="I9" s="31"/>
      <c r="J9" s="90"/>
      <c r="K9" s="7"/>
      <c r="L9" s="7"/>
      <c r="M9" s="31"/>
      <c r="N9" s="27"/>
      <c r="O9" s="94"/>
      <c r="P9" s="94"/>
      <c r="Q9" s="95"/>
    </row>
    <row r="10" spans="1:17" x14ac:dyDescent="0.25">
      <c r="A10" s="11">
        <v>6</v>
      </c>
      <c r="B10" s="1" t="s">
        <v>30</v>
      </c>
      <c r="C10" s="1" t="s">
        <v>32</v>
      </c>
      <c r="D10" s="11" t="s">
        <v>17</v>
      </c>
      <c r="E10" s="83" t="s">
        <v>12</v>
      </c>
      <c r="F10" s="90"/>
      <c r="G10" s="7"/>
      <c r="H10" s="7"/>
      <c r="I10" s="31"/>
      <c r="J10" s="90"/>
      <c r="K10" s="7"/>
      <c r="L10" s="7"/>
      <c r="M10" s="31"/>
      <c r="N10" s="27"/>
      <c r="O10" s="94"/>
      <c r="P10" s="94"/>
      <c r="Q10" s="116"/>
    </row>
    <row r="11" spans="1:17" ht="15.6" customHeight="1" x14ac:dyDescent="0.25">
      <c r="A11" s="11">
        <v>7</v>
      </c>
      <c r="B11" s="1" t="s">
        <v>35</v>
      </c>
      <c r="C11" s="1" t="s">
        <v>36</v>
      </c>
      <c r="D11" s="11" t="s">
        <v>17</v>
      </c>
      <c r="E11" s="83" t="s">
        <v>12</v>
      </c>
      <c r="F11" s="90"/>
      <c r="G11" s="7"/>
      <c r="H11" s="7"/>
      <c r="I11" s="31"/>
      <c r="J11" s="90"/>
      <c r="K11" s="7"/>
      <c r="L11" s="7"/>
      <c r="M11" s="31"/>
      <c r="N11" s="27"/>
      <c r="O11" s="94"/>
      <c r="P11" s="94"/>
      <c r="Q11" s="116"/>
    </row>
    <row r="12" spans="1:17" x14ac:dyDescent="0.25">
      <c r="A12" s="11">
        <v>8</v>
      </c>
      <c r="B12" s="1" t="s">
        <v>25</v>
      </c>
      <c r="C12" s="1" t="s">
        <v>117</v>
      </c>
      <c r="D12" s="11" t="s">
        <v>20</v>
      </c>
      <c r="E12" s="83" t="s">
        <v>51</v>
      </c>
      <c r="F12" s="90">
        <v>96.55</v>
      </c>
      <c r="G12" s="7">
        <v>0.63639610000000002</v>
      </c>
      <c r="H12" s="7">
        <v>93.5</v>
      </c>
      <c r="I12" s="31">
        <v>0.98994519999999997</v>
      </c>
      <c r="J12" s="90"/>
      <c r="K12" s="7"/>
      <c r="L12" s="7"/>
      <c r="M12" s="31"/>
      <c r="N12" s="90">
        <v>96.55</v>
      </c>
      <c r="O12" s="7">
        <v>0.63639610000000002</v>
      </c>
      <c r="P12" s="7">
        <v>93.5</v>
      </c>
      <c r="Q12" s="31">
        <v>0.98994519999999997</v>
      </c>
    </row>
    <row r="13" spans="1:17" x14ac:dyDescent="0.25">
      <c r="A13" s="11">
        <v>9</v>
      </c>
      <c r="B13" s="1" t="s">
        <v>56</v>
      </c>
      <c r="C13" s="1" t="s">
        <v>73</v>
      </c>
      <c r="D13" s="11" t="s">
        <v>17</v>
      </c>
      <c r="E13" s="83" t="s">
        <v>12</v>
      </c>
      <c r="F13" s="90"/>
      <c r="G13" s="7"/>
      <c r="H13" s="7"/>
      <c r="I13" s="31"/>
      <c r="J13" s="90"/>
      <c r="K13" s="7"/>
      <c r="L13" s="7"/>
      <c r="M13" s="31"/>
      <c r="N13" s="27"/>
      <c r="O13" s="94"/>
      <c r="P13" s="94"/>
      <c r="Q13" s="95"/>
    </row>
    <row r="14" spans="1:17" x14ac:dyDescent="0.25">
      <c r="A14" s="11">
        <v>10</v>
      </c>
      <c r="B14" s="1" t="s">
        <v>16</v>
      </c>
      <c r="C14" s="1" t="s">
        <v>116</v>
      </c>
      <c r="D14" s="11" t="s">
        <v>17</v>
      </c>
      <c r="E14" s="83" t="s">
        <v>51</v>
      </c>
      <c r="F14" s="90"/>
      <c r="G14" s="7"/>
      <c r="H14" s="7"/>
      <c r="I14" s="31"/>
      <c r="J14" s="90">
        <v>97</v>
      </c>
      <c r="K14" s="7">
        <v>2.0674350000000001</v>
      </c>
      <c r="L14" s="7">
        <v>93.137500000000003</v>
      </c>
      <c r="M14" s="31">
        <v>4.7859720000000001</v>
      </c>
      <c r="N14" s="90">
        <v>97</v>
      </c>
      <c r="O14" s="7">
        <v>2.0674350000000001</v>
      </c>
      <c r="P14" s="7">
        <v>93.137500000000003</v>
      </c>
      <c r="Q14" s="31">
        <v>4.7859720000000001</v>
      </c>
    </row>
    <row r="15" spans="1:17" x14ac:dyDescent="0.25">
      <c r="A15" s="11">
        <v>11</v>
      </c>
      <c r="B15" s="1" t="s">
        <v>33</v>
      </c>
      <c r="C15" s="1" t="s">
        <v>34</v>
      </c>
      <c r="D15" s="11" t="s">
        <v>17</v>
      </c>
      <c r="E15" s="83" t="s">
        <v>12</v>
      </c>
      <c r="F15" s="119"/>
      <c r="G15" s="111"/>
      <c r="H15" s="111"/>
      <c r="I15" s="120"/>
      <c r="J15" s="119"/>
      <c r="K15" s="111"/>
      <c r="L15" s="111"/>
      <c r="M15" s="120"/>
      <c r="N15" s="121"/>
      <c r="O15" s="122"/>
      <c r="P15" s="122"/>
      <c r="Q15" s="123"/>
    </row>
    <row r="16" spans="1:17" x14ac:dyDescent="0.25">
      <c r="A16" s="11">
        <v>12</v>
      </c>
      <c r="B16" s="1" t="s">
        <v>54</v>
      </c>
      <c r="C16" s="1" t="s">
        <v>69</v>
      </c>
      <c r="D16" s="11" t="s">
        <v>17</v>
      </c>
      <c r="E16" s="83" t="s">
        <v>51</v>
      </c>
      <c r="F16" s="27"/>
      <c r="G16" s="94"/>
      <c r="H16" s="94"/>
      <c r="I16" s="95"/>
      <c r="J16" s="27"/>
      <c r="K16" s="94"/>
      <c r="L16" s="94"/>
      <c r="M16" s="95"/>
      <c r="N16" s="27"/>
      <c r="O16" s="94"/>
      <c r="P16" s="94"/>
      <c r="Q16" s="95"/>
    </row>
    <row r="17" spans="1:17" x14ac:dyDescent="0.25">
      <c r="A17" s="11">
        <v>13</v>
      </c>
      <c r="B17" s="1" t="s">
        <v>57</v>
      </c>
      <c r="C17" s="1" t="s">
        <v>74</v>
      </c>
      <c r="D17" s="11" t="s">
        <v>17</v>
      </c>
      <c r="E17" s="83" t="s">
        <v>12</v>
      </c>
      <c r="F17" s="27"/>
      <c r="G17" s="94"/>
      <c r="H17" s="94"/>
      <c r="I17" s="95"/>
      <c r="J17" s="27"/>
      <c r="K17" s="94"/>
      <c r="L17" s="94"/>
      <c r="M17" s="95"/>
      <c r="N17" s="27"/>
      <c r="O17" s="94"/>
      <c r="P17" s="94"/>
      <c r="Q17" s="116"/>
    </row>
    <row r="18" spans="1:17" x14ac:dyDescent="0.25">
      <c r="A18" s="11">
        <v>14</v>
      </c>
      <c r="B18" s="1" t="s">
        <v>19</v>
      </c>
      <c r="C18" s="1" t="s">
        <v>19</v>
      </c>
      <c r="D18" s="11" t="s">
        <v>17</v>
      </c>
      <c r="E18" s="83" t="s">
        <v>12</v>
      </c>
      <c r="F18" s="27"/>
      <c r="G18" s="94"/>
      <c r="H18" s="94"/>
      <c r="I18" s="95"/>
      <c r="J18" s="27"/>
      <c r="K18" s="94"/>
      <c r="L18" s="94"/>
      <c r="M18" s="95"/>
      <c r="N18" s="27"/>
      <c r="O18" s="94"/>
      <c r="P18" s="94"/>
      <c r="Q18" s="95"/>
    </row>
    <row r="19" spans="1:17" x14ac:dyDescent="0.25">
      <c r="A19" s="11">
        <v>15</v>
      </c>
      <c r="B19" s="1" t="s">
        <v>70</v>
      </c>
      <c r="C19" s="1" t="s">
        <v>71</v>
      </c>
      <c r="D19" s="11" t="s">
        <v>20</v>
      </c>
      <c r="E19" s="83" t="s">
        <v>51</v>
      </c>
      <c r="F19" s="27"/>
      <c r="G19" s="94"/>
      <c r="H19" s="94"/>
      <c r="I19" s="95"/>
      <c r="J19" s="27"/>
      <c r="K19" s="94"/>
      <c r="L19" s="94"/>
      <c r="M19" s="95"/>
      <c r="N19" s="27"/>
      <c r="O19" s="94"/>
      <c r="P19" s="94"/>
      <c r="Q19" s="95"/>
    </row>
    <row r="20" spans="1:17" x14ac:dyDescent="0.25">
      <c r="A20" s="11">
        <v>16</v>
      </c>
      <c r="B20" s="1" t="s">
        <v>55</v>
      </c>
      <c r="C20" s="1" t="s">
        <v>72</v>
      </c>
      <c r="D20" s="11" t="s">
        <v>20</v>
      </c>
      <c r="E20" s="83" t="s">
        <v>51</v>
      </c>
      <c r="F20" s="27"/>
      <c r="G20" s="94"/>
      <c r="H20" s="94"/>
      <c r="I20" s="95"/>
      <c r="J20" s="27"/>
      <c r="K20" s="94"/>
      <c r="L20" s="94"/>
      <c r="M20" s="95"/>
      <c r="N20" s="27"/>
      <c r="O20" s="94"/>
      <c r="P20" s="94"/>
      <c r="Q20" s="95"/>
    </row>
    <row r="21" spans="1:17" x14ac:dyDescent="0.25">
      <c r="A21" s="11">
        <v>17</v>
      </c>
      <c r="B21" s="53" t="s">
        <v>37</v>
      </c>
      <c r="C21" s="10" t="s">
        <v>38</v>
      </c>
      <c r="D21" s="11" t="s">
        <v>17</v>
      </c>
      <c r="E21" s="84" t="s">
        <v>51</v>
      </c>
      <c r="F21" s="27"/>
      <c r="G21" s="94"/>
      <c r="H21" s="94"/>
      <c r="I21" s="95"/>
      <c r="J21" s="27"/>
      <c r="K21" s="94"/>
      <c r="L21" s="94"/>
      <c r="M21" s="95"/>
      <c r="N21" s="27"/>
      <c r="O21" s="94"/>
      <c r="P21" s="94"/>
      <c r="Q21" s="95"/>
    </row>
    <row r="22" spans="1:17" x14ac:dyDescent="0.25">
      <c r="A22" s="11">
        <v>18</v>
      </c>
      <c r="B22" s="10" t="s">
        <v>45</v>
      </c>
      <c r="C22" s="10" t="s">
        <v>46</v>
      </c>
      <c r="D22" s="11" t="s">
        <v>20</v>
      </c>
      <c r="E22" s="84" t="s">
        <v>51</v>
      </c>
      <c r="F22" s="27"/>
      <c r="G22" s="94"/>
      <c r="H22" s="94"/>
      <c r="I22" s="95"/>
      <c r="J22" s="27"/>
      <c r="K22" s="94"/>
      <c r="L22" s="94"/>
      <c r="M22" s="95"/>
      <c r="N22" s="27"/>
      <c r="O22" s="94"/>
      <c r="P22" s="94"/>
      <c r="Q22" s="95"/>
    </row>
    <row r="23" spans="1:17" x14ac:dyDescent="0.25">
      <c r="A23" s="11">
        <v>19</v>
      </c>
      <c r="B23" s="10" t="s">
        <v>26</v>
      </c>
      <c r="C23" s="10" t="s">
        <v>27</v>
      </c>
      <c r="D23" s="11" t="s">
        <v>17</v>
      </c>
      <c r="E23" s="84" t="s">
        <v>51</v>
      </c>
      <c r="F23" s="27"/>
      <c r="G23" s="94"/>
      <c r="H23" s="94"/>
      <c r="I23" s="95"/>
      <c r="J23" s="27"/>
      <c r="K23" s="94"/>
      <c r="L23" s="94"/>
      <c r="M23" s="95"/>
      <c r="N23" s="27"/>
      <c r="O23" s="94"/>
      <c r="P23" s="94"/>
      <c r="Q23" s="95"/>
    </row>
    <row r="24" spans="1:17" x14ac:dyDescent="0.25">
      <c r="A24" s="11">
        <v>20</v>
      </c>
      <c r="B24" s="10" t="s">
        <v>28</v>
      </c>
      <c r="C24" s="10" t="s">
        <v>29</v>
      </c>
      <c r="D24" s="11" t="s">
        <v>17</v>
      </c>
      <c r="E24" s="84" t="s">
        <v>51</v>
      </c>
      <c r="F24" s="27"/>
      <c r="G24" s="94"/>
      <c r="H24" s="94"/>
      <c r="I24" s="95"/>
      <c r="J24" s="27"/>
      <c r="K24" s="94"/>
      <c r="L24" s="94"/>
      <c r="M24" s="95"/>
      <c r="N24" s="27"/>
      <c r="O24" s="94"/>
      <c r="P24" s="94"/>
      <c r="Q24" s="95"/>
    </row>
    <row r="25" spans="1:17" ht="15.75" thickBot="1" x14ac:dyDescent="0.3">
      <c r="A25" s="11">
        <v>21</v>
      </c>
      <c r="B25" s="10" t="s">
        <v>21</v>
      </c>
      <c r="C25" s="10" t="s">
        <v>21</v>
      </c>
      <c r="D25" s="11" t="s">
        <v>20</v>
      </c>
      <c r="E25" s="84" t="s">
        <v>51</v>
      </c>
      <c r="F25" s="96"/>
      <c r="G25" s="97"/>
      <c r="H25" s="97"/>
      <c r="I25" s="98"/>
      <c r="J25" s="96"/>
      <c r="K25" s="97"/>
      <c r="L25" s="97"/>
      <c r="M25" s="98"/>
      <c r="N25" s="96"/>
      <c r="O25" s="97"/>
      <c r="P25" s="97"/>
      <c r="Q25" s="98"/>
    </row>
  </sheetData>
  <mergeCells count="13">
    <mergeCell ref="P3:Q3"/>
    <mergeCell ref="A1:Q1"/>
    <mergeCell ref="F2:G2"/>
    <mergeCell ref="H2:I2"/>
    <mergeCell ref="J2:K2"/>
    <mergeCell ref="L2:M2"/>
    <mergeCell ref="N2:O2"/>
    <mergeCell ref="P2:Q2"/>
    <mergeCell ref="F3:G3"/>
    <mergeCell ref="H3:I3"/>
    <mergeCell ref="J3:K3"/>
    <mergeCell ref="L3:M3"/>
    <mergeCell ref="N3:O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DB268-3559-4ACD-A6C3-059083C893D2}">
  <dimension ref="V47:AN77"/>
  <sheetViews>
    <sheetView zoomScale="60" zoomScaleNormal="60" workbookViewId="0">
      <selection activeCell="V48" sqref="V48:AN77"/>
    </sheetView>
  </sheetViews>
  <sheetFormatPr defaultColWidth="9.140625" defaultRowHeight="15" x14ac:dyDescent="0.25"/>
  <cols>
    <col min="1" max="39" width="9.140625" style="101"/>
    <col min="40" max="40" width="15.42578125" style="101" customWidth="1"/>
    <col min="41" max="16384" width="9.140625" style="101"/>
  </cols>
  <sheetData>
    <row r="47" spans="22:40" ht="15.75" thickBot="1" x14ac:dyDescent="0.3"/>
    <row r="48" spans="22:40" x14ac:dyDescent="0.25">
      <c r="V48" s="172" t="s">
        <v>204</v>
      </c>
      <c r="W48" s="173"/>
      <c r="X48" s="173"/>
      <c r="Y48" s="173"/>
      <c r="Z48" s="173"/>
      <c r="AA48" s="173"/>
      <c r="AB48" s="173"/>
      <c r="AC48" s="173"/>
      <c r="AD48" s="173"/>
      <c r="AE48" s="173"/>
      <c r="AF48" s="173"/>
      <c r="AG48" s="173"/>
      <c r="AH48" s="173"/>
      <c r="AI48" s="173"/>
      <c r="AJ48" s="173"/>
      <c r="AK48" s="173"/>
      <c r="AL48" s="173"/>
      <c r="AM48" s="173"/>
      <c r="AN48" s="174"/>
    </row>
    <row r="49" spans="22:40" x14ac:dyDescent="0.25">
      <c r="V49" s="175"/>
      <c r="W49" s="176"/>
      <c r="X49" s="176"/>
      <c r="Y49" s="176"/>
      <c r="Z49" s="176"/>
      <c r="AA49" s="176"/>
      <c r="AB49" s="176"/>
      <c r="AC49" s="176"/>
      <c r="AD49" s="176"/>
      <c r="AE49" s="176"/>
      <c r="AF49" s="176"/>
      <c r="AG49" s="176"/>
      <c r="AH49" s="176"/>
      <c r="AI49" s="176"/>
      <c r="AJ49" s="176"/>
      <c r="AK49" s="176"/>
      <c r="AL49" s="176"/>
      <c r="AM49" s="176"/>
      <c r="AN49" s="177"/>
    </row>
    <row r="50" spans="22:40" x14ac:dyDescent="0.25">
      <c r="V50" s="175"/>
      <c r="W50" s="176"/>
      <c r="X50" s="176"/>
      <c r="Y50" s="176"/>
      <c r="Z50" s="176"/>
      <c r="AA50" s="176"/>
      <c r="AB50" s="176"/>
      <c r="AC50" s="176"/>
      <c r="AD50" s="176"/>
      <c r="AE50" s="176"/>
      <c r="AF50" s="176"/>
      <c r="AG50" s="176"/>
      <c r="AH50" s="176"/>
      <c r="AI50" s="176"/>
      <c r="AJ50" s="176"/>
      <c r="AK50" s="176"/>
      <c r="AL50" s="176"/>
      <c r="AM50" s="176"/>
      <c r="AN50" s="177"/>
    </row>
    <row r="51" spans="22:40" x14ac:dyDescent="0.25">
      <c r="V51" s="175"/>
      <c r="W51" s="176"/>
      <c r="X51" s="176"/>
      <c r="Y51" s="176"/>
      <c r="Z51" s="176"/>
      <c r="AA51" s="176"/>
      <c r="AB51" s="176"/>
      <c r="AC51" s="176"/>
      <c r="AD51" s="176"/>
      <c r="AE51" s="176"/>
      <c r="AF51" s="176"/>
      <c r="AG51" s="176"/>
      <c r="AH51" s="176"/>
      <c r="AI51" s="176"/>
      <c r="AJ51" s="176"/>
      <c r="AK51" s="176"/>
      <c r="AL51" s="176"/>
      <c r="AM51" s="176"/>
      <c r="AN51" s="177"/>
    </row>
    <row r="52" spans="22:40" x14ac:dyDescent="0.25">
      <c r="V52" s="175"/>
      <c r="W52" s="176"/>
      <c r="X52" s="176"/>
      <c r="Y52" s="176"/>
      <c r="Z52" s="176"/>
      <c r="AA52" s="176"/>
      <c r="AB52" s="176"/>
      <c r="AC52" s="176"/>
      <c r="AD52" s="176"/>
      <c r="AE52" s="176"/>
      <c r="AF52" s="176"/>
      <c r="AG52" s="176"/>
      <c r="AH52" s="176"/>
      <c r="AI52" s="176"/>
      <c r="AJ52" s="176"/>
      <c r="AK52" s="176"/>
      <c r="AL52" s="176"/>
      <c r="AM52" s="176"/>
      <c r="AN52" s="177"/>
    </row>
    <row r="53" spans="22:40" x14ac:dyDescent="0.25">
      <c r="V53" s="175"/>
      <c r="W53" s="176"/>
      <c r="X53" s="176"/>
      <c r="Y53" s="176"/>
      <c r="Z53" s="176"/>
      <c r="AA53" s="176"/>
      <c r="AB53" s="176"/>
      <c r="AC53" s="176"/>
      <c r="AD53" s="176"/>
      <c r="AE53" s="176"/>
      <c r="AF53" s="176"/>
      <c r="AG53" s="176"/>
      <c r="AH53" s="176"/>
      <c r="AI53" s="176"/>
      <c r="AJ53" s="176"/>
      <c r="AK53" s="176"/>
      <c r="AL53" s="176"/>
      <c r="AM53" s="176"/>
      <c r="AN53" s="177"/>
    </row>
    <row r="54" spans="22:40" x14ac:dyDescent="0.25">
      <c r="V54" s="175"/>
      <c r="W54" s="176"/>
      <c r="X54" s="176"/>
      <c r="Y54" s="176"/>
      <c r="Z54" s="176"/>
      <c r="AA54" s="176"/>
      <c r="AB54" s="176"/>
      <c r="AC54" s="176"/>
      <c r="AD54" s="176"/>
      <c r="AE54" s="176"/>
      <c r="AF54" s="176"/>
      <c r="AG54" s="176"/>
      <c r="AH54" s="176"/>
      <c r="AI54" s="176"/>
      <c r="AJ54" s="176"/>
      <c r="AK54" s="176"/>
      <c r="AL54" s="176"/>
      <c r="AM54" s="176"/>
      <c r="AN54" s="177"/>
    </row>
    <row r="55" spans="22:40" x14ac:dyDescent="0.25">
      <c r="V55" s="175"/>
      <c r="W55" s="176"/>
      <c r="X55" s="176"/>
      <c r="Y55" s="176"/>
      <c r="Z55" s="176"/>
      <c r="AA55" s="176"/>
      <c r="AB55" s="176"/>
      <c r="AC55" s="176"/>
      <c r="AD55" s="176"/>
      <c r="AE55" s="176"/>
      <c r="AF55" s="176"/>
      <c r="AG55" s="176"/>
      <c r="AH55" s="176"/>
      <c r="AI55" s="176"/>
      <c r="AJ55" s="176"/>
      <c r="AK55" s="176"/>
      <c r="AL55" s="176"/>
      <c r="AM55" s="176"/>
      <c r="AN55" s="177"/>
    </row>
    <row r="56" spans="22:40" x14ac:dyDescent="0.25">
      <c r="V56" s="175"/>
      <c r="W56" s="176"/>
      <c r="X56" s="176"/>
      <c r="Y56" s="176"/>
      <c r="Z56" s="176"/>
      <c r="AA56" s="176"/>
      <c r="AB56" s="176"/>
      <c r="AC56" s="176"/>
      <c r="AD56" s="176"/>
      <c r="AE56" s="176"/>
      <c r="AF56" s="176"/>
      <c r="AG56" s="176"/>
      <c r="AH56" s="176"/>
      <c r="AI56" s="176"/>
      <c r="AJ56" s="176"/>
      <c r="AK56" s="176"/>
      <c r="AL56" s="176"/>
      <c r="AM56" s="176"/>
      <c r="AN56" s="177"/>
    </row>
    <row r="57" spans="22:40" x14ac:dyDescent="0.25">
      <c r="V57" s="175"/>
      <c r="W57" s="176"/>
      <c r="X57" s="176"/>
      <c r="Y57" s="176"/>
      <c r="Z57" s="176"/>
      <c r="AA57" s="176"/>
      <c r="AB57" s="176"/>
      <c r="AC57" s="176"/>
      <c r="AD57" s="176"/>
      <c r="AE57" s="176"/>
      <c r="AF57" s="176"/>
      <c r="AG57" s="176"/>
      <c r="AH57" s="176"/>
      <c r="AI57" s="176"/>
      <c r="AJ57" s="176"/>
      <c r="AK57" s="176"/>
      <c r="AL57" s="176"/>
      <c r="AM57" s="176"/>
      <c r="AN57" s="177"/>
    </row>
    <row r="58" spans="22:40" x14ac:dyDescent="0.25">
      <c r="V58" s="175"/>
      <c r="W58" s="176"/>
      <c r="X58" s="176"/>
      <c r="Y58" s="176"/>
      <c r="Z58" s="176"/>
      <c r="AA58" s="176"/>
      <c r="AB58" s="176"/>
      <c r="AC58" s="176"/>
      <c r="AD58" s="176"/>
      <c r="AE58" s="176"/>
      <c r="AF58" s="176"/>
      <c r="AG58" s="176"/>
      <c r="AH58" s="176"/>
      <c r="AI58" s="176"/>
      <c r="AJ58" s="176"/>
      <c r="AK58" s="176"/>
      <c r="AL58" s="176"/>
      <c r="AM58" s="176"/>
      <c r="AN58" s="177"/>
    </row>
    <row r="59" spans="22:40" x14ac:dyDescent="0.25">
      <c r="V59" s="175"/>
      <c r="W59" s="176"/>
      <c r="X59" s="176"/>
      <c r="Y59" s="176"/>
      <c r="Z59" s="176"/>
      <c r="AA59" s="176"/>
      <c r="AB59" s="176"/>
      <c r="AC59" s="176"/>
      <c r="AD59" s="176"/>
      <c r="AE59" s="176"/>
      <c r="AF59" s="176"/>
      <c r="AG59" s="176"/>
      <c r="AH59" s="176"/>
      <c r="AI59" s="176"/>
      <c r="AJ59" s="176"/>
      <c r="AK59" s="176"/>
      <c r="AL59" s="176"/>
      <c r="AM59" s="176"/>
      <c r="AN59" s="177"/>
    </row>
    <row r="60" spans="22:40" x14ac:dyDescent="0.25">
      <c r="V60" s="175"/>
      <c r="W60" s="176"/>
      <c r="X60" s="176"/>
      <c r="Y60" s="176"/>
      <c r="Z60" s="176"/>
      <c r="AA60" s="176"/>
      <c r="AB60" s="176"/>
      <c r="AC60" s="176"/>
      <c r="AD60" s="176"/>
      <c r="AE60" s="176"/>
      <c r="AF60" s="176"/>
      <c r="AG60" s="176"/>
      <c r="AH60" s="176"/>
      <c r="AI60" s="176"/>
      <c r="AJ60" s="176"/>
      <c r="AK60" s="176"/>
      <c r="AL60" s="176"/>
      <c r="AM60" s="176"/>
      <c r="AN60" s="177"/>
    </row>
    <row r="61" spans="22:40" x14ac:dyDescent="0.25">
      <c r="V61" s="175"/>
      <c r="W61" s="176"/>
      <c r="X61" s="176"/>
      <c r="Y61" s="176"/>
      <c r="Z61" s="176"/>
      <c r="AA61" s="176"/>
      <c r="AB61" s="176"/>
      <c r="AC61" s="176"/>
      <c r="AD61" s="176"/>
      <c r="AE61" s="176"/>
      <c r="AF61" s="176"/>
      <c r="AG61" s="176"/>
      <c r="AH61" s="176"/>
      <c r="AI61" s="176"/>
      <c r="AJ61" s="176"/>
      <c r="AK61" s="176"/>
      <c r="AL61" s="176"/>
      <c r="AM61" s="176"/>
      <c r="AN61" s="177"/>
    </row>
    <row r="62" spans="22:40" x14ac:dyDescent="0.25">
      <c r="V62" s="175"/>
      <c r="W62" s="176"/>
      <c r="X62" s="176"/>
      <c r="Y62" s="176"/>
      <c r="Z62" s="176"/>
      <c r="AA62" s="176"/>
      <c r="AB62" s="176"/>
      <c r="AC62" s="176"/>
      <c r="AD62" s="176"/>
      <c r="AE62" s="176"/>
      <c r="AF62" s="176"/>
      <c r="AG62" s="176"/>
      <c r="AH62" s="176"/>
      <c r="AI62" s="176"/>
      <c r="AJ62" s="176"/>
      <c r="AK62" s="176"/>
      <c r="AL62" s="176"/>
      <c r="AM62" s="176"/>
      <c r="AN62" s="177"/>
    </row>
    <row r="63" spans="22:40" x14ac:dyDescent="0.25">
      <c r="V63" s="175"/>
      <c r="W63" s="176"/>
      <c r="X63" s="176"/>
      <c r="Y63" s="176"/>
      <c r="Z63" s="176"/>
      <c r="AA63" s="176"/>
      <c r="AB63" s="176"/>
      <c r="AC63" s="176"/>
      <c r="AD63" s="176"/>
      <c r="AE63" s="176"/>
      <c r="AF63" s="176"/>
      <c r="AG63" s="176"/>
      <c r="AH63" s="176"/>
      <c r="AI63" s="176"/>
      <c r="AJ63" s="176"/>
      <c r="AK63" s="176"/>
      <c r="AL63" s="176"/>
      <c r="AM63" s="176"/>
      <c r="AN63" s="177"/>
    </row>
    <row r="64" spans="22:40" x14ac:dyDescent="0.25">
      <c r="V64" s="175"/>
      <c r="W64" s="176"/>
      <c r="X64" s="176"/>
      <c r="Y64" s="176"/>
      <c r="Z64" s="176"/>
      <c r="AA64" s="176"/>
      <c r="AB64" s="176"/>
      <c r="AC64" s="176"/>
      <c r="AD64" s="176"/>
      <c r="AE64" s="176"/>
      <c r="AF64" s="176"/>
      <c r="AG64" s="176"/>
      <c r="AH64" s="176"/>
      <c r="AI64" s="176"/>
      <c r="AJ64" s="176"/>
      <c r="AK64" s="176"/>
      <c r="AL64" s="176"/>
      <c r="AM64" s="176"/>
      <c r="AN64" s="177"/>
    </row>
    <row r="65" spans="22:40" x14ac:dyDescent="0.25">
      <c r="V65" s="175"/>
      <c r="W65" s="176"/>
      <c r="X65" s="176"/>
      <c r="Y65" s="176"/>
      <c r="Z65" s="176"/>
      <c r="AA65" s="176"/>
      <c r="AB65" s="176"/>
      <c r="AC65" s="176"/>
      <c r="AD65" s="176"/>
      <c r="AE65" s="176"/>
      <c r="AF65" s="176"/>
      <c r="AG65" s="176"/>
      <c r="AH65" s="176"/>
      <c r="AI65" s="176"/>
      <c r="AJ65" s="176"/>
      <c r="AK65" s="176"/>
      <c r="AL65" s="176"/>
      <c r="AM65" s="176"/>
      <c r="AN65" s="177"/>
    </row>
    <row r="66" spans="22:40" x14ac:dyDescent="0.25">
      <c r="V66" s="175"/>
      <c r="W66" s="176"/>
      <c r="X66" s="176"/>
      <c r="Y66" s="176"/>
      <c r="Z66" s="176"/>
      <c r="AA66" s="176"/>
      <c r="AB66" s="176"/>
      <c r="AC66" s="176"/>
      <c r="AD66" s="176"/>
      <c r="AE66" s="176"/>
      <c r="AF66" s="176"/>
      <c r="AG66" s="176"/>
      <c r="AH66" s="176"/>
      <c r="AI66" s="176"/>
      <c r="AJ66" s="176"/>
      <c r="AK66" s="176"/>
      <c r="AL66" s="176"/>
      <c r="AM66" s="176"/>
      <c r="AN66" s="177"/>
    </row>
    <row r="67" spans="22:40" x14ac:dyDescent="0.25">
      <c r="V67" s="175"/>
      <c r="W67" s="176"/>
      <c r="X67" s="176"/>
      <c r="Y67" s="176"/>
      <c r="Z67" s="176"/>
      <c r="AA67" s="176"/>
      <c r="AB67" s="176"/>
      <c r="AC67" s="176"/>
      <c r="AD67" s="176"/>
      <c r="AE67" s="176"/>
      <c r="AF67" s="176"/>
      <c r="AG67" s="176"/>
      <c r="AH67" s="176"/>
      <c r="AI67" s="176"/>
      <c r="AJ67" s="176"/>
      <c r="AK67" s="176"/>
      <c r="AL67" s="176"/>
      <c r="AM67" s="176"/>
      <c r="AN67" s="177"/>
    </row>
    <row r="68" spans="22:40" x14ac:dyDescent="0.25">
      <c r="V68" s="175"/>
      <c r="W68" s="176"/>
      <c r="X68" s="176"/>
      <c r="Y68" s="176"/>
      <c r="Z68" s="176"/>
      <c r="AA68" s="176"/>
      <c r="AB68" s="176"/>
      <c r="AC68" s="176"/>
      <c r="AD68" s="176"/>
      <c r="AE68" s="176"/>
      <c r="AF68" s="176"/>
      <c r="AG68" s="176"/>
      <c r="AH68" s="176"/>
      <c r="AI68" s="176"/>
      <c r="AJ68" s="176"/>
      <c r="AK68" s="176"/>
      <c r="AL68" s="176"/>
      <c r="AM68" s="176"/>
      <c r="AN68" s="177"/>
    </row>
    <row r="69" spans="22:40" x14ac:dyDescent="0.25">
      <c r="V69" s="175"/>
      <c r="W69" s="176"/>
      <c r="X69" s="176"/>
      <c r="Y69" s="176"/>
      <c r="Z69" s="176"/>
      <c r="AA69" s="176"/>
      <c r="AB69" s="176"/>
      <c r="AC69" s="176"/>
      <c r="AD69" s="176"/>
      <c r="AE69" s="176"/>
      <c r="AF69" s="176"/>
      <c r="AG69" s="176"/>
      <c r="AH69" s="176"/>
      <c r="AI69" s="176"/>
      <c r="AJ69" s="176"/>
      <c r="AK69" s="176"/>
      <c r="AL69" s="176"/>
      <c r="AM69" s="176"/>
      <c r="AN69" s="177"/>
    </row>
    <row r="70" spans="22:40" x14ac:dyDescent="0.25">
      <c r="V70" s="175"/>
      <c r="W70" s="176"/>
      <c r="X70" s="176"/>
      <c r="Y70" s="176"/>
      <c r="Z70" s="176"/>
      <c r="AA70" s="176"/>
      <c r="AB70" s="176"/>
      <c r="AC70" s="176"/>
      <c r="AD70" s="176"/>
      <c r="AE70" s="176"/>
      <c r="AF70" s="176"/>
      <c r="AG70" s="176"/>
      <c r="AH70" s="176"/>
      <c r="AI70" s="176"/>
      <c r="AJ70" s="176"/>
      <c r="AK70" s="176"/>
      <c r="AL70" s="176"/>
      <c r="AM70" s="176"/>
      <c r="AN70" s="177"/>
    </row>
    <row r="71" spans="22:40" x14ac:dyDescent="0.25">
      <c r="V71" s="175"/>
      <c r="W71" s="176"/>
      <c r="X71" s="176"/>
      <c r="Y71" s="176"/>
      <c r="Z71" s="176"/>
      <c r="AA71" s="176"/>
      <c r="AB71" s="176"/>
      <c r="AC71" s="176"/>
      <c r="AD71" s="176"/>
      <c r="AE71" s="176"/>
      <c r="AF71" s="176"/>
      <c r="AG71" s="176"/>
      <c r="AH71" s="176"/>
      <c r="AI71" s="176"/>
      <c r="AJ71" s="176"/>
      <c r="AK71" s="176"/>
      <c r="AL71" s="176"/>
      <c r="AM71" s="176"/>
      <c r="AN71" s="177"/>
    </row>
    <row r="72" spans="22:40" x14ac:dyDescent="0.25">
      <c r="V72" s="175"/>
      <c r="W72" s="176"/>
      <c r="X72" s="176"/>
      <c r="Y72" s="176"/>
      <c r="Z72" s="176"/>
      <c r="AA72" s="176"/>
      <c r="AB72" s="176"/>
      <c r="AC72" s="176"/>
      <c r="AD72" s="176"/>
      <c r="AE72" s="176"/>
      <c r="AF72" s="176"/>
      <c r="AG72" s="176"/>
      <c r="AH72" s="176"/>
      <c r="AI72" s="176"/>
      <c r="AJ72" s="176"/>
      <c r="AK72" s="176"/>
      <c r="AL72" s="176"/>
      <c r="AM72" s="176"/>
      <c r="AN72" s="177"/>
    </row>
    <row r="73" spans="22:40" x14ac:dyDescent="0.25">
      <c r="V73" s="175"/>
      <c r="W73" s="176"/>
      <c r="X73" s="176"/>
      <c r="Y73" s="176"/>
      <c r="Z73" s="176"/>
      <c r="AA73" s="176"/>
      <c r="AB73" s="176"/>
      <c r="AC73" s="176"/>
      <c r="AD73" s="176"/>
      <c r="AE73" s="176"/>
      <c r="AF73" s="176"/>
      <c r="AG73" s="176"/>
      <c r="AH73" s="176"/>
      <c r="AI73" s="176"/>
      <c r="AJ73" s="176"/>
      <c r="AK73" s="176"/>
      <c r="AL73" s="176"/>
      <c r="AM73" s="176"/>
      <c r="AN73" s="177"/>
    </row>
    <row r="74" spans="22:40" x14ac:dyDescent="0.25">
      <c r="V74" s="175"/>
      <c r="W74" s="176"/>
      <c r="X74" s="176"/>
      <c r="Y74" s="176"/>
      <c r="Z74" s="176"/>
      <c r="AA74" s="176"/>
      <c r="AB74" s="176"/>
      <c r="AC74" s="176"/>
      <c r="AD74" s="176"/>
      <c r="AE74" s="176"/>
      <c r="AF74" s="176"/>
      <c r="AG74" s="176"/>
      <c r="AH74" s="176"/>
      <c r="AI74" s="176"/>
      <c r="AJ74" s="176"/>
      <c r="AK74" s="176"/>
      <c r="AL74" s="176"/>
      <c r="AM74" s="176"/>
      <c r="AN74" s="177"/>
    </row>
    <row r="75" spans="22:40" x14ac:dyDescent="0.25">
      <c r="V75" s="175"/>
      <c r="W75" s="176"/>
      <c r="X75" s="176"/>
      <c r="Y75" s="176"/>
      <c r="Z75" s="176"/>
      <c r="AA75" s="176"/>
      <c r="AB75" s="176"/>
      <c r="AC75" s="176"/>
      <c r="AD75" s="176"/>
      <c r="AE75" s="176"/>
      <c r="AF75" s="176"/>
      <c r="AG75" s="176"/>
      <c r="AH75" s="176"/>
      <c r="AI75" s="176"/>
      <c r="AJ75" s="176"/>
      <c r="AK75" s="176"/>
      <c r="AL75" s="176"/>
      <c r="AM75" s="176"/>
      <c r="AN75" s="177"/>
    </row>
    <row r="76" spans="22:40" x14ac:dyDescent="0.25">
      <c r="V76" s="175"/>
      <c r="W76" s="176"/>
      <c r="X76" s="176"/>
      <c r="Y76" s="176"/>
      <c r="Z76" s="176"/>
      <c r="AA76" s="176"/>
      <c r="AB76" s="176"/>
      <c r="AC76" s="176"/>
      <c r="AD76" s="176"/>
      <c r="AE76" s="176"/>
      <c r="AF76" s="176"/>
      <c r="AG76" s="176"/>
      <c r="AH76" s="176"/>
      <c r="AI76" s="176"/>
      <c r="AJ76" s="176"/>
      <c r="AK76" s="176"/>
      <c r="AL76" s="176"/>
      <c r="AM76" s="176"/>
      <c r="AN76" s="177"/>
    </row>
    <row r="77" spans="22:40" ht="15.75" thickBot="1" x14ac:dyDescent="0.3">
      <c r="V77" s="178"/>
      <c r="W77" s="179"/>
      <c r="X77" s="179"/>
      <c r="Y77" s="179"/>
      <c r="Z77" s="179"/>
      <c r="AA77" s="179"/>
      <c r="AB77" s="179"/>
      <c r="AC77" s="179"/>
      <c r="AD77" s="179"/>
      <c r="AE77" s="179"/>
      <c r="AF77" s="179"/>
      <c r="AG77" s="179"/>
      <c r="AH77" s="179"/>
      <c r="AI77" s="179"/>
      <c r="AJ77" s="179"/>
      <c r="AK77" s="179"/>
      <c r="AL77" s="179"/>
      <c r="AM77" s="179"/>
      <c r="AN77" s="180"/>
    </row>
  </sheetData>
  <mergeCells count="1">
    <mergeCell ref="V48:AN7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A8A1D-614E-48A6-B6F2-ECD077390DC9}">
  <sheetPr>
    <pageSetUpPr fitToPage="1"/>
  </sheetPr>
  <dimension ref="A1:R35"/>
  <sheetViews>
    <sheetView zoomScale="50" zoomScaleNormal="50" workbookViewId="0">
      <selection activeCell="Q35" sqref="Q35"/>
    </sheetView>
  </sheetViews>
  <sheetFormatPr defaultRowHeight="15" x14ac:dyDescent="0.25"/>
  <cols>
    <col min="2" max="3" width="19.140625" customWidth="1"/>
    <col min="4" max="4" width="9.140625" customWidth="1"/>
    <col min="5" max="5" width="17.7109375" customWidth="1"/>
    <col min="6" max="6" width="15.42578125" customWidth="1"/>
    <col min="7" max="7" width="13.28515625" customWidth="1"/>
    <col min="8" max="8" width="25.85546875" customWidth="1"/>
    <col min="9" max="9" width="16.42578125" customWidth="1"/>
    <col min="10" max="10" width="11.42578125" customWidth="1"/>
    <col min="11" max="11" width="15.140625" customWidth="1"/>
    <col min="12" max="12" width="11.140625" customWidth="1"/>
    <col min="13" max="13" width="13.28515625" customWidth="1"/>
    <col min="14" max="14" width="17.42578125" customWidth="1"/>
    <col min="15" max="15" width="3.28515625" customWidth="1"/>
    <col min="16" max="16" width="50.140625" customWidth="1"/>
    <col min="17" max="17" width="27.42578125" customWidth="1"/>
    <col min="18" max="18" width="21.7109375" customWidth="1"/>
  </cols>
  <sheetData>
    <row r="1" spans="1:18" ht="48.6" customHeight="1" x14ac:dyDescent="0.35">
      <c r="A1" s="185" t="s">
        <v>248</v>
      </c>
      <c r="B1" s="185"/>
      <c r="C1" s="185"/>
      <c r="D1" s="185"/>
      <c r="E1" s="185"/>
      <c r="F1" s="185"/>
      <c r="G1" s="185"/>
      <c r="H1" s="185"/>
      <c r="I1" s="185"/>
      <c r="J1" s="185"/>
      <c r="K1" s="185"/>
      <c r="L1" s="185"/>
      <c r="M1" s="185"/>
      <c r="N1" s="185"/>
      <c r="O1" s="77"/>
      <c r="P1" s="181" t="s">
        <v>120</v>
      </c>
      <c r="Q1" s="181"/>
      <c r="R1" s="181"/>
    </row>
    <row r="2" spans="1:18" x14ac:dyDescent="0.25">
      <c r="A2" s="3"/>
      <c r="B2" s="3"/>
      <c r="C2" s="3"/>
      <c r="D2" s="3"/>
      <c r="E2" s="3"/>
      <c r="F2" s="3"/>
      <c r="G2" s="3"/>
      <c r="H2" s="3"/>
      <c r="I2" s="183" t="s">
        <v>126</v>
      </c>
      <c r="J2" s="182"/>
      <c r="K2" s="182" t="s">
        <v>127</v>
      </c>
      <c r="L2" s="182"/>
      <c r="M2" s="184" t="s">
        <v>130</v>
      </c>
      <c r="N2" s="183"/>
      <c r="O2" s="77"/>
    </row>
    <row r="3" spans="1:18" s="23" customFormat="1" ht="58.5" customHeight="1" x14ac:dyDescent="0.25">
      <c r="A3" s="71" t="s">
        <v>12</v>
      </c>
      <c r="B3" s="70" t="s">
        <v>13</v>
      </c>
      <c r="C3" s="70" t="s">
        <v>75</v>
      </c>
      <c r="D3" s="70" t="s">
        <v>14</v>
      </c>
      <c r="E3" s="70" t="s">
        <v>131</v>
      </c>
      <c r="F3" s="70" t="s">
        <v>132</v>
      </c>
      <c r="G3" s="70" t="s">
        <v>52</v>
      </c>
      <c r="H3" s="126" t="s">
        <v>193</v>
      </c>
      <c r="I3" s="70" t="s">
        <v>133</v>
      </c>
      <c r="J3" s="70" t="s">
        <v>129</v>
      </c>
      <c r="K3" s="70" t="s">
        <v>133</v>
      </c>
      <c r="L3" s="70" t="s">
        <v>129</v>
      </c>
      <c r="M3" s="70" t="s">
        <v>128</v>
      </c>
      <c r="N3" s="70" t="s">
        <v>129</v>
      </c>
      <c r="O3" s="77"/>
      <c r="P3" s="70" t="s">
        <v>142</v>
      </c>
      <c r="Q3" s="78" t="s">
        <v>126</v>
      </c>
      <c r="R3" s="78" t="s">
        <v>127</v>
      </c>
    </row>
    <row r="4" spans="1:18" x14ac:dyDescent="0.25">
      <c r="A4" s="11">
        <v>1</v>
      </c>
      <c r="B4" s="1" t="s">
        <v>23</v>
      </c>
      <c r="C4" s="1" t="s">
        <v>121</v>
      </c>
      <c r="D4" s="11" t="s">
        <v>20</v>
      </c>
      <c r="E4" s="5">
        <v>18</v>
      </c>
      <c r="F4" s="5">
        <f>2022-G4</f>
        <v>21</v>
      </c>
      <c r="G4" s="5">
        <v>2001</v>
      </c>
      <c r="H4" s="10" t="s">
        <v>113</v>
      </c>
      <c r="I4" s="4">
        <v>130</v>
      </c>
      <c r="J4" s="74">
        <v>25.69</v>
      </c>
      <c r="K4" s="11">
        <v>68</v>
      </c>
      <c r="L4" s="72">
        <v>13.93</v>
      </c>
      <c r="M4" s="5">
        <f>K4-I4</f>
        <v>-62</v>
      </c>
      <c r="N4" s="13">
        <f>(M4/I4)*100</f>
        <v>-47.692307692307693</v>
      </c>
      <c r="O4" s="77"/>
      <c r="P4" s="1" t="s">
        <v>137</v>
      </c>
      <c r="Q4" s="53" t="s">
        <v>159</v>
      </c>
      <c r="R4" s="53" t="s">
        <v>165</v>
      </c>
    </row>
    <row r="5" spans="1:18" x14ac:dyDescent="0.25">
      <c r="A5" s="11">
        <v>2</v>
      </c>
      <c r="B5" s="1" t="s">
        <v>24</v>
      </c>
      <c r="C5" s="1" t="s">
        <v>198</v>
      </c>
      <c r="D5" s="11" t="s">
        <v>20</v>
      </c>
      <c r="E5" s="5">
        <v>24</v>
      </c>
      <c r="F5" s="5">
        <f t="shared" ref="F5:F24" si="0">2022-G5</f>
        <v>27</v>
      </c>
      <c r="G5" s="5">
        <v>1995</v>
      </c>
      <c r="H5" s="10" t="s">
        <v>113</v>
      </c>
      <c r="I5" s="4">
        <v>68</v>
      </c>
      <c r="J5" s="106">
        <v>12.25</v>
      </c>
      <c r="K5" s="11">
        <v>101</v>
      </c>
      <c r="L5" s="72">
        <v>20.7</v>
      </c>
      <c r="M5" s="5">
        <f t="shared" ref="M5:M24" si="1">K5-I5</f>
        <v>33</v>
      </c>
      <c r="N5" s="73">
        <f t="shared" ref="N5:N24" si="2">(M5/I5)*100</f>
        <v>48.529411764705884</v>
      </c>
      <c r="O5" s="77"/>
      <c r="P5" s="1" t="s">
        <v>135</v>
      </c>
      <c r="Q5" s="53" t="s">
        <v>160</v>
      </c>
      <c r="R5" s="53" t="s">
        <v>166</v>
      </c>
    </row>
    <row r="6" spans="1:18" x14ac:dyDescent="0.25">
      <c r="A6" s="11">
        <v>3</v>
      </c>
      <c r="B6" s="1" t="s">
        <v>39</v>
      </c>
      <c r="C6" s="1" t="s">
        <v>118</v>
      </c>
      <c r="D6" s="11" t="s">
        <v>17</v>
      </c>
      <c r="E6" s="5">
        <v>8</v>
      </c>
      <c r="F6" s="5">
        <f t="shared" si="0"/>
        <v>11</v>
      </c>
      <c r="G6" s="5">
        <v>2011</v>
      </c>
      <c r="H6" s="10" t="s">
        <v>113</v>
      </c>
      <c r="I6" s="4">
        <v>61</v>
      </c>
      <c r="J6" s="74">
        <v>12.06</v>
      </c>
      <c r="K6" s="11">
        <v>110</v>
      </c>
      <c r="L6" s="72">
        <v>22.54</v>
      </c>
      <c r="M6" s="5">
        <f t="shared" si="1"/>
        <v>49</v>
      </c>
      <c r="N6" s="73">
        <f t="shared" si="2"/>
        <v>80.327868852459019</v>
      </c>
      <c r="O6" s="77"/>
      <c r="P6" s="1" t="s">
        <v>141</v>
      </c>
      <c r="Q6" s="53" t="s">
        <v>161</v>
      </c>
      <c r="R6" s="53" t="s">
        <v>167</v>
      </c>
    </row>
    <row r="7" spans="1:18" x14ac:dyDescent="0.25">
      <c r="A7" s="11">
        <v>4</v>
      </c>
      <c r="B7" s="1" t="s">
        <v>43</v>
      </c>
      <c r="C7" s="1" t="s">
        <v>44</v>
      </c>
      <c r="D7" s="11" t="s">
        <v>17</v>
      </c>
      <c r="E7" s="5">
        <v>26</v>
      </c>
      <c r="F7" s="5">
        <f t="shared" si="0"/>
        <v>29</v>
      </c>
      <c r="G7" s="5">
        <v>1993</v>
      </c>
      <c r="H7" s="10" t="s">
        <v>113</v>
      </c>
      <c r="I7" s="4">
        <v>52</v>
      </c>
      <c r="J7" s="74">
        <v>10.28</v>
      </c>
      <c r="K7" s="11">
        <v>26</v>
      </c>
      <c r="L7" s="72">
        <v>5.33</v>
      </c>
      <c r="M7" s="5">
        <f t="shared" si="1"/>
        <v>-26</v>
      </c>
      <c r="N7" s="13">
        <f t="shared" si="2"/>
        <v>-50</v>
      </c>
      <c r="O7" s="77"/>
      <c r="P7" s="76" t="s">
        <v>136</v>
      </c>
      <c r="Q7" s="53">
        <v>17</v>
      </c>
      <c r="R7" s="53">
        <v>19</v>
      </c>
    </row>
    <row r="8" spans="1:18" x14ac:dyDescent="0.25">
      <c r="A8" s="11">
        <v>5</v>
      </c>
      <c r="B8" s="1" t="s">
        <v>41</v>
      </c>
      <c r="C8" s="1" t="s">
        <v>42</v>
      </c>
      <c r="D8" s="11" t="s">
        <v>17</v>
      </c>
      <c r="E8" s="5">
        <v>24</v>
      </c>
      <c r="F8" s="5">
        <f t="shared" si="0"/>
        <v>27</v>
      </c>
      <c r="G8" s="5">
        <v>1995</v>
      </c>
      <c r="H8" s="10" t="s">
        <v>18</v>
      </c>
      <c r="I8" s="4">
        <v>45</v>
      </c>
      <c r="J8" s="74">
        <v>8.89</v>
      </c>
      <c r="K8" s="11">
        <v>27</v>
      </c>
      <c r="L8" s="72">
        <v>5.53</v>
      </c>
      <c r="M8" s="5">
        <f t="shared" si="1"/>
        <v>-18</v>
      </c>
      <c r="N8" s="13">
        <f t="shared" si="2"/>
        <v>-40</v>
      </c>
      <c r="O8" s="77"/>
      <c r="P8" s="1" t="s">
        <v>138</v>
      </c>
      <c r="Q8" s="53" t="s">
        <v>162</v>
      </c>
      <c r="R8" s="53" t="s">
        <v>168</v>
      </c>
    </row>
    <row r="9" spans="1:18" x14ac:dyDescent="0.25">
      <c r="A9" s="11">
        <v>6</v>
      </c>
      <c r="B9" s="1" t="s">
        <v>30</v>
      </c>
      <c r="C9" s="1" t="s">
        <v>32</v>
      </c>
      <c r="D9" s="11" t="s">
        <v>17</v>
      </c>
      <c r="E9" s="5">
        <v>13</v>
      </c>
      <c r="F9" s="5">
        <f t="shared" si="0"/>
        <v>16</v>
      </c>
      <c r="G9" s="5">
        <v>2006</v>
      </c>
      <c r="H9" s="10" t="s">
        <v>115</v>
      </c>
      <c r="I9" s="4">
        <v>38</v>
      </c>
      <c r="J9" s="74">
        <v>7.51</v>
      </c>
      <c r="K9" s="11">
        <v>23</v>
      </c>
      <c r="L9" s="72">
        <v>4.71</v>
      </c>
      <c r="M9" s="5">
        <f t="shared" si="1"/>
        <v>-15</v>
      </c>
      <c r="N9" s="13">
        <f t="shared" si="2"/>
        <v>-39.473684210526315</v>
      </c>
      <c r="O9" s="77"/>
      <c r="P9" s="1" t="s">
        <v>140</v>
      </c>
      <c r="Q9" s="53" t="s">
        <v>163</v>
      </c>
      <c r="R9" s="53" t="s">
        <v>169</v>
      </c>
    </row>
    <row r="10" spans="1:18" x14ac:dyDescent="0.25">
      <c r="A10" s="11">
        <v>7</v>
      </c>
      <c r="B10" s="1" t="s">
        <v>35</v>
      </c>
      <c r="C10" s="1" t="s">
        <v>36</v>
      </c>
      <c r="D10" s="11" t="s">
        <v>17</v>
      </c>
      <c r="E10" s="5">
        <v>7</v>
      </c>
      <c r="F10" s="5">
        <f t="shared" si="0"/>
        <v>10</v>
      </c>
      <c r="G10" s="5">
        <v>2012</v>
      </c>
      <c r="H10" s="10" t="s">
        <v>115</v>
      </c>
      <c r="I10" s="4">
        <v>28</v>
      </c>
      <c r="J10" s="74">
        <v>5.53</v>
      </c>
      <c r="K10" s="11">
        <v>49</v>
      </c>
      <c r="L10" s="72">
        <v>10.039999999999999</v>
      </c>
      <c r="M10" s="5">
        <f t="shared" si="1"/>
        <v>21</v>
      </c>
      <c r="N10" s="73">
        <f t="shared" si="2"/>
        <v>75</v>
      </c>
      <c r="O10" s="77"/>
      <c r="P10" s="1" t="s">
        <v>139</v>
      </c>
      <c r="Q10" s="53" t="s">
        <v>164</v>
      </c>
      <c r="R10" s="53" t="s">
        <v>170</v>
      </c>
    </row>
    <row r="11" spans="1:18" x14ac:dyDescent="0.25">
      <c r="A11" s="11">
        <v>8</v>
      </c>
      <c r="B11" s="1" t="s">
        <v>25</v>
      </c>
      <c r="C11" s="1" t="s">
        <v>117</v>
      </c>
      <c r="D11" s="11" t="s">
        <v>20</v>
      </c>
      <c r="E11" s="5">
        <v>15</v>
      </c>
      <c r="F11" s="5">
        <f t="shared" si="0"/>
        <v>18</v>
      </c>
      <c r="G11" s="5">
        <v>2004</v>
      </c>
      <c r="H11" s="10" t="s">
        <v>113</v>
      </c>
      <c r="I11" s="4">
        <v>26</v>
      </c>
      <c r="J11" s="74">
        <v>5.14</v>
      </c>
      <c r="K11" s="11">
        <v>21</v>
      </c>
      <c r="L11" s="72">
        <v>4.3</v>
      </c>
      <c r="M11" s="5">
        <f t="shared" si="1"/>
        <v>-5</v>
      </c>
      <c r="N11" s="13">
        <f t="shared" si="2"/>
        <v>-19.230769230769234</v>
      </c>
      <c r="O11" s="77"/>
    </row>
    <row r="12" spans="1:18" x14ac:dyDescent="0.25">
      <c r="A12" s="11">
        <v>9</v>
      </c>
      <c r="B12" s="1" t="s">
        <v>56</v>
      </c>
      <c r="C12" s="1" t="s">
        <v>73</v>
      </c>
      <c r="D12" s="11" t="s">
        <v>17</v>
      </c>
      <c r="E12" s="5">
        <v>11</v>
      </c>
      <c r="F12" s="45" t="s">
        <v>134</v>
      </c>
      <c r="G12" s="5">
        <v>2008</v>
      </c>
      <c r="H12" s="10" t="s">
        <v>18</v>
      </c>
      <c r="I12" s="4">
        <v>26</v>
      </c>
      <c r="J12" s="74">
        <v>5.14</v>
      </c>
      <c r="K12" s="5">
        <v>0</v>
      </c>
      <c r="L12" s="13"/>
      <c r="M12" s="5">
        <f t="shared" si="1"/>
        <v>-26</v>
      </c>
      <c r="N12" s="13">
        <f t="shared" si="2"/>
        <v>-100</v>
      </c>
      <c r="O12" s="77"/>
    </row>
    <row r="13" spans="1:18" x14ac:dyDescent="0.25">
      <c r="A13" s="11">
        <v>10</v>
      </c>
      <c r="B13" s="1" t="s">
        <v>16</v>
      </c>
      <c r="C13" s="1" t="s">
        <v>116</v>
      </c>
      <c r="D13" s="11" t="s">
        <v>17</v>
      </c>
      <c r="E13" s="5">
        <v>31</v>
      </c>
      <c r="F13" s="5">
        <f t="shared" si="0"/>
        <v>34</v>
      </c>
      <c r="G13" s="5">
        <v>1988</v>
      </c>
      <c r="H13" s="10" t="s">
        <v>113</v>
      </c>
      <c r="I13" s="4">
        <v>10</v>
      </c>
      <c r="J13" s="74">
        <v>1.98</v>
      </c>
      <c r="K13" s="11">
        <v>26</v>
      </c>
      <c r="L13" s="72">
        <v>5.33</v>
      </c>
      <c r="M13" s="5">
        <f t="shared" si="1"/>
        <v>16</v>
      </c>
      <c r="N13" s="13">
        <f t="shared" si="2"/>
        <v>160</v>
      </c>
      <c r="O13" s="77"/>
    </row>
    <row r="14" spans="1:18" x14ac:dyDescent="0.25">
      <c r="A14" s="11">
        <v>11</v>
      </c>
      <c r="B14" s="1" t="s">
        <v>33</v>
      </c>
      <c r="C14" s="1" t="s">
        <v>34</v>
      </c>
      <c r="D14" s="11" t="s">
        <v>17</v>
      </c>
      <c r="E14" s="5">
        <v>4</v>
      </c>
      <c r="F14" s="5">
        <f t="shared" si="0"/>
        <v>7</v>
      </c>
      <c r="G14" s="5">
        <v>2015</v>
      </c>
      <c r="H14" s="10" t="s">
        <v>115</v>
      </c>
      <c r="I14" s="4">
        <v>6</v>
      </c>
      <c r="J14" s="74">
        <v>1.19</v>
      </c>
      <c r="K14" s="11">
        <v>8</v>
      </c>
      <c r="L14" s="72">
        <v>1.64</v>
      </c>
      <c r="M14" s="5">
        <f t="shared" si="1"/>
        <v>2</v>
      </c>
      <c r="N14" s="13">
        <f t="shared" si="2"/>
        <v>33.333333333333329</v>
      </c>
      <c r="O14" s="77"/>
    </row>
    <row r="15" spans="1:18" x14ac:dyDescent="0.25">
      <c r="A15" s="11">
        <v>12</v>
      </c>
      <c r="B15" s="1" t="s">
        <v>54</v>
      </c>
      <c r="C15" s="1" t="s">
        <v>69</v>
      </c>
      <c r="D15" s="11" t="s">
        <v>17</v>
      </c>
      <c r="E15" s="5">
        <v>3</v>
      </c>
      <c r="F15" s="45" t="s">
        <v>134</v>
      </c>
      <c r="G15" s="5">
        <v>2016</v>
      </c>
      <c r="H15" s="10" t="s">
        <v>113</v>
      </c>
      <c r="I15" s="4">
        <v>5</v>
      </c>
      <c r="J15" s="74">
        <v>0.99</v>
      </c>
      <c r="K15" s="5">
        <v>0</v>
      </c>
      <c r="L15" s="13"/>
      <c r="M15" s="5">
        <f t="shared" si="1"/>
        <v>-5</v>
      </c>
      <c r="N15" s="13">
        <f t="shared" si="2"/>
        <v>-100</v>
      </c>
      <c r="O15" s="77"/>
    </row>
    <row r="16" spans="1:18" x14ac:dyDescent="0.25">
      <c r="A16" s="11">
        <v>13</v>
      </c>
      <c r="B16" s="1" t="s">
        <v>57</v>
      </c>
      <c r="C16" s="1" t="s">
        <v>74</v>
      </c>
      <c r="D16" s="11" t="s">
        <v>17</v>
      </c>
      <c r="E16" s="5">
        <v>24</v>
      </c>
      <c r="F16" s="45" t="s">
        <v>134</v>
      </c>
      <c r="G16" s="5">
        <v>1995</v>
      </c>
      <c r="H16" s="10" t="s">
        <v>115</v>
      </c>
      <c r="I16" s="4">
        <v>5</v>
      </c>
      <c r="J16" s="74">
        <v>0.99</v>
      </c>
      <c r="K16" s="5">
        <v>0</v>
      </c>
      <c r="L16" s="13"/>
      <c r="M16" s="5">
        <f t="shared" si="1"/>
        <v>-5</v>
      </c>
      <c r="N16" s="13">
        <f t="shared" si="2"/>
        <v>-100</v>
      </c>
      <c r="O16" s="77"/>
    </row>
    <row r="17" spans="1:15" x14ac:dyDescent="0.25">
      <c r="A17" s="11">
        <v>14</v>
      </c>
      <c r="B17" s="1" t="s">
        <v>19</v>
      </c>
      <c r="C17" s="1" t="s">
        <v>19</v>
      </c>
      <c r="D17" s="11" t="s">
        <v>17</v>
      </c>
      <c r="E17" s="5">
        <v>17</v>
      </c>
      <c r="F17" s="5">
        <f t="shared" si="0"/>
        <v>20</v>
      </c>
      <c r="G17" s="5">
        <v>2002</v>
      </c>
      <c r="H17" s="10" t="s">
        <v>18</v>
      </c>
      <c r="I17" s="4">
        <v>3</v>
      </c>
      <c r="J17" s="74">
        <v>0.59</v>
      </c>
      <c r="K17" s="11">
        <v>3</v>
      </c>
      <c r="L17" s="72">
        <v>0.61</v>
      </c>
      <c r="M17" s="5">
        <f t="shared" si="1"/>
        <v>0</v>
      </c>
      <c r="N17" s="13">
        <f t="shared" si="2"/>
        <v>0</v>
      </c>
      <c r="O17" s="77"/>
    </row>
    <row r="18" spans="1:15" x14ac:dyDescent="0.25">
      <c r="A18" s="11">
        <v>15</v>
      </c>
      <c r="B18" s="1" t="s">
        <v>70</v>
      </c>
      <c r="C18" s="1" t="s">
        <v>71</v>
      </c>
      <c r="D18" s="11" t="s">
        <v>20</v>
      </c>
      <c r="E18" s="5">
        <v>18</v>
      </c>
      <c r="F18" s="45" t="s">
        <v>134</v>
      </c>
      <c r="G18" s="5">
        <v>2001</v>
      </c>
      <c r="H18" s="10" t="s">
        <v>113</v>
      </c>
      <c r="I18" s="4">
        <v>2</v>
      </c>
      <c r="J18" s="74">
        <v>0.4</v>
      </c>
      <c r="K18" s="5">
        <v>0</v>
      </c>
      <c r="L18" s="13"/>
      <c r="M18" s="5">
        <f t="shared" si="1"/>
        <v>-2</v>
      </c>
      <c r="N18" s="13">
        <f t="shared" si="2"/>
        <v>-100</v>
      </c>
      <c r="O18" s="77"/>
    </row>
    <row r="19" spans="1:15" x14ac:dyDescent="0.25">
      <c r="A19" s="11">
        <v>16</v>
      </c>
      <c r="B19" s="1" t="s">
        <v>55</v>
      </c>
      <c r="C19" s="1" t="s">
        <v>72</v>
      </c>
      <c r="D19" s="11" t="s">
        <v>20</v>
      </c>
      <c r="E19" s="5">
        <v>6</v>
      </c>
      <c r="F19" s="45" t="s">
        <v>134</v>
      </c>
      <c r="G19" s="5">
        <v>2013</v>
      </c>
      <c r="H19" s="10" t="s">
        <v>113</v>
      </c>
      <c r="I19" s="4">
        <v>1</v>
      </c>
      <c r="J19" s="74">
        <v>0.2</v>
      </c>
      <c r="K19" s="5">
        <v>0</v>
      </c>
      <c r="L19" s="13"/>
      <c r="M19" s="5">
        <f t="shared" si="1"/>
        <v>-1</v>
      </c>
      <c r="N19" s="13">
        <f t="shared" si="2"/>
        <v>-100</v>
      </c>
      <c r="O19" s="77"/>
    </row>
    <row r="20" spans="1:15" x14ac:dyDescent="0.25">
      <c r="A20" s="11">
        <v>17</v>
      </c>
      <c r="B20" s="53" t="s">
        <v>37</v>
      </c>
      <c r="C20" s="10" t="s">
        <v>38</v>
      </c>
      <c r="D20" s="11" t="s">
        <v>17</v>
      </c>
      <c r="E20" s="75" t="s">
        <v>134</v>
      </c>
      <c r="F20" s="5">
        <f t="shared" si="0"/>
        <v>9</v>
      </c>
      <c r="G20" s="11">
        <v>2013</v>
      </c>
      <c r="H20" s="10" t="s">
        <v>113</v>
      </c>
      <c r="I20" s="4">
        <v>0</v>
      </c>
      <c r="J20" s="75" t="s">
        <v>134</v>
      </c>
      <c r="K20" s="11">
        <v>1</v>
      </c>
      <c r="L20" s="72">
        <v>0.2</v>
      </c>
      <c r="M20" s="5">
        <f t="shared" si="1"/>
        <v>1</v>
      </c>
      <c r="N20" s="13" t="e">
        <f t="shared" si="2"/>
        <v>#DIV/0!</v>
      </c>
      <c r="O20" s="77"/>
    </row>
    <row r="21" spans="1:15" x14ac:dyDescent="0.25">
      <c r="A21" s="11">
        <v>18</v>
      </c>
      <c r="B21" s="10" t="s">
        <v>45</v>
      </c>
      <c r="C21" s="10" t="s">
        <v>46</v>
      </c>
      <c r="D21" s="11" t="s">
        <v>20</v>
      </c>
      <c r="E21" s="75" t="s">
        <v>134</v>
      </c>
      <c r="F21" s="5">
        <f t="shared" si="0"/>
        <v>11</v>
      </c>
      <c r="G21" s="11">
        <v>2011</v>
      </c>
      <c r="H21" s="10" t="s">
        <v>113</v>
      </c>
      <c r="I21" s="4">
        <v>0</v>
      </c>
      <c r="J21" s="75" t="s">
        <v>134</v>
      </c>
      <c r="K21" s="11">
        <v>2</v>
      </c>
      <c r="L21" s="72">
        <v>0.41</v>
      </c>
      <c r="M21" s="5">
        <f t="shared" si="1"/>
        <v>2</v>
      </c>
      <c r="N21" s="13" t="e">
        <f t="shared" si="2"/>
        <v>#DIV/0!</v>
      </c>
      <c r="O21" s="77"/>
    </row>
    <row r="22" spans="1:15" x14ac:dyDescent="0.25">
      <c r="A22" s="11">
        <v>19</v>
      </c>
      <c r="B22" s="10" t="s">
        <v>26</v>
      </c>
      <c r="C22" s="10" t="s">
        <v>27</v>
      </c>
      <c r="D22" s="11" t="s">
        <v>17</v>
      </c>
      <c r="E22" s="75" t="s">
        <v>134</v>
      </c>
      <c r="F22" s="5">
        <f t="shared" si="0"/>
        <v>9</v>
      </c>
      <c r="G22" s="11">
        <v>2013</v>
      </c>
      <c r="H22" s="10" t="s">
        <v>113</v>
      </c>
      <c r="I22" s="4">
        <v>0</v>
      </c>
      <c r="J22" s="75" t="s">
        <v>134</v>
      </c>
      <c r="K22" s="11">
        <v>1</v>
      </c>
      <c r="L22" s="72">
        <v>0.2</v>
      </c>
      <c r="M22" s="5">
        <f t="shared" si="1"/>
        <v>1</v>
      </c>
      <c r="N22" s="13" t="e">
        <f t="shared" si="2"/>
        <v>#DIV/0!</v>
      </c>
      <c r="O22" s="77"/>
    </row>
    <row r="23" spans="1:15" x14ac:dyDescent="0.25">
      <c r="A23" s="11">
        <v>20</v>
      </c>
      <c r="B23" s="10" t="s">
        <v>28</v>
      </c>
      <c r="C23" s="10" t="s">
        <v>29</v>
      </c>
      <c r="D23" s="11" t="s">
        <v>17</v>
      </c>
      <c r="E23" s="75" t="s">
        <v>134</v>
      </c>
      <c r="F23" s="5">
        <f t="shared" si="0"/>
        <v>10</v>
      </c>
      <c r="G23" s="11">
        <v>2012</v>
      </c>
      <c r="H23" s="10" t="s">
        <v>113</v>
      </c>
      <c r="I23" s="4">
        <v>0</v>
      </c>
      <c r="J23" s="75" t="s">
        <v>134</v>
      </c>
      <c r="K23" s="11">
        <v>21</v>
      </c>
      <c r="L23" s="72">
        <v>4.3</v>
      </c>
      <c r="M23" s="5">
        <f t="shared" si="1"/>
        <v>21</v>
      </c>
      <c r="N23" s="13" t="e">
        <f t="shared" si="2"/>
        <v>#DIV/0!</v>
      </c>
      <c r="O23" s="77"/>
    </row>
    <row r="24" spans="1:15" x14ac:dyDescent="0.25">
      <c r="A24" s="11">
        <v>21</v>
      </c>
      <c r="B24" s="10" t="s">
        <v>21</v>
      </c>
      <c r="C24" s="10" t="s">
        <v>21</v>
      </c>
      <c r="D24" s="11" t="s">
        <v>20</v>
      </c>
      <c r="E24" s="75" t="s">
        <v>134</v>
      </c>
      <c r="F24" s="5">
        <f t="shared" si="0"/>
        <v>20</v>
      </c>
      <c r="G24" s="11">
        <v>2002</v>
      </c>
      <c r="H24" s="10" t="s">
        <v>22</v>
      </c>
      <c r="I24" s="4">
        <v>0</v>
      </c>
      <c r="J24" s="75" t="s">
        <v>134</v>
      </c>
      <c r="K24" s="11">
        <v>1</v>
      </c>
      <c r="L24" s="72">
        <v>0.2</v>
      </c>
      <c r="M24" s="5">
        <f t="shared" si="1"/>
        <v>1</v>
      </c>
      <c r="N24" s="13" t="e">
        <f t="shared" si="2"/>
        <v>#DIV/0!</v>
      </c>
      <c r="O24" s="77"/>
    </row>
    <row r="25" spans="1:15" x14ac:dyDescent="0.25">
      <c r="C25" s="55"/>
      <c r="J25" s="55"/>
      <c r="K25" s="55"/>
    </row>
    <row r="26" spans="1:15" x14ac:dyDescent="0.25">
      <c r="B26" s="58" t="s">
        <v>119</v>
      </c>
      <c r="C26" s="58"/>
      <c r="D26" s="58"/>
      <c r="E26" s="58"/>
    </row>
    <row r="27" spans="1:15" ht="15.75" thickBot="1" x14ac:dyDescent="0.3"/>
    <row r="28" spans="1:15" x14ac:dyDescent="0.25">
      <c r="B28" s="172" t="s">
        <v>203</v>
      </c>
      <c r="C28" s="173"/>
      <c r="D28" s="173"/>
      <c r="E28" s="173"/>
      <c r="F28" s="173"/>
      <c r="G28" s="173"/>
      <c r="H28" s="173"/>
      <c r="I28" s="173"/>
      <c r="J28" s="173"/>
      <c r="K28" s="173"/>
      <c r="L28" s="173"/>
      <c r="M28" s="173"/>
      <c r="N28" s="174"/>
    </row>
    <row r="29" spans="1:15" x14ac:dyDescent="0.25">
      <c r="B29" s="175"/>
      <c r="C29" s="176"/>
      <c r="D29" s="176"/>
      <c r="E29" s="176"/>
      <c r="F29" s="176"/>
      <c r="G29" s="176"/>
      <c r="H29" s="176"/>
      <c r="I29" s="176"/>
      <c r="J29" s="176"/>
      <c r="K29" s="176"/>
      <c r="L29" s="176"/>
      <c r="M29" s="176"/>
      <c r="N29" s="177"/>
    </row>
    <row r="30" spans="1:15" x14ac:dyDescent="0.25">
      <c r="B30" s="175"/>
      <c r="C30" s="176"/>
      <c r="D30" s="176"/>
      <c r="E30" s="176"/>
      <c r="F30" s="176"/>
      <c r="G30" s="176"/>
      <c r="H30" s="176"/>
      <c r="I30" s="176"/>
      <c r="J30" s="176"/>
      <c r="K30" s="176"/>
      <c r="L30" s="176"/>
      <c r="M30" s="176"/>
      <c r="N30" s="177"/>
    </row>
    <row r="31" spans="1:15" x14ac:dyDescent="0.25">
      <c r="B31" s="175"/>
      <c r="C31" s="176"/>
      <c r="D31" s="176"/>
      <c r="E31" s="176"/>
      <c r="F31" s="176"/>
      <c r="G31" s="176"/>
      <c r="H31" s="176"/>
      <c r="I31" s="176"/>
      <c r="J31" s="176"/>
      <c r="K31" s="176"/>
      <c r="L31" s="176"/>
      <c r="M31" s="176"/>
      <c r="N31" s="177"/>
    </row>
    <row r="32" spans="1:15" x14ac:dyDescent="0.25">
      <c r="B32" s="175"/>
      <c r="C32" s="176"/>
      <c r="D32" s="176"/>
      <c r="E32" s="176"/>
      <c r="F32" s="176"/>
      <c r="G32" s="176"/>
      <c r="H32" s="176"/>
      <c r="I32" s="176"/>
      <c r="J32" s="176"/>
      <c r="K32" s="176"/>
      <c r="L32" s="176"/>
      <c r="M32" s="176"/>
      <c r="N32" s="177"/>
    </row>
    <row r="33" spans="2:14" x14ac:dyDescent="0.25">
      <c r="B33" s="175"/>
      <c r="C33" s="176"/>
      <c r="D33" s="176"/>
      <c r="E33" s="176"/>
      <c r="F33" s="176"/>
      <c r="G33" s="176"/>
      <c r="H33" s="176"/>
      <c r="I33" s="176"/>
      <c r="J33" s="176"/>
      <c r="K33" s="176"/>
      <c r="L33" s="176"/>
      <c r="M33" s="176"/>
      <c r="N33" s="177"/>
    </row>
    <row r="34" spans="2:14" x14ac:dyDescent="0.25">
      <c r="B34" s="175"/>
      <c r="C34" s="176"/>
      <c r="D34" s="176"/>
      <c r="E34" s="176"/>
      <c r="F34" s="176"/>
      <c r="G34" s="176"/>
      <c r="H34" s="176"/>
      <c r="I34" s="176"/>
      <c r="J34" s="176"/>
      <c r="K34" s="176"/>
      <c r="L34" s="176"/>
      <c r="M34" s="176"/>
      <c r="N34" s="177"/>
    </row>
    <row r="35" spans="2:14" ht="42.75" customHeight="1" thickBot="1" x14ac:dyDescent="0.3">
      <c r="B35" s="178"/>
      <c r="C35" s="179"/>
      <c r="D35" s="179"/>
      <c r="E35" s="179"/>
      <c r="F35" s="179"/>
      <c r="G35" s="179"/>
      <c r="H35" s="179"/>
      <c r="I35" s="179"/>
      <c r="J35" s="179"/>
      <c r="K35" s="179"/>
      <c r="L35" s="179"/>
      <c r="M35" s="179"/>
      <c r="N35" s="180"/>
    </row>
  </sheetData>
  <mergeCells count="6">
    <mergeCell ref="B28:N35"/>
    <mergeCell ref="P1:R1"/>
    <mergeCell ref="K2:L2"/>
    <mergeCell ref="I2:J2"/>
    <mergeCell ref="M2:N2"/>
    <mergeCell ref="A1:N1"/>
  </mergeCells>
  <pageMargins left="0.7" right="0.7" top="0.75" bottom="0.75" header="0.3" footer="0.3"/>
  <pageSetup paperSize="12" scale="4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E341C-0654-4ECA-9F98-D9F6FFAE6AA8}">
  <dimension ref="A1:R53"/>
  <sheetViews>
    <sheetView zoomScale="50" zoomScaleNormal="50" workbookViewId="0">
      <selection activeCell="Q19" sqref="Q19:Q20"/>
    </sheetView>
  </sheetViews>
  <sheetFormatPr defaultRowHeight="15" x14ac:dyDescent="0.25"/>
  <cols>
    <col min="2" max="3" width="19.140625" customWidth="1"/>
    <col min="4" max="4" width="9.140625" customWidth="1"/>
    <col min="5" max="5" width="17.7109375" customWidth="1"/>
    <col min="6" max="6" width="15.42578125" customWidth="1"/>
    <col min="7" max="7" width="13.28515625" customWidth="1"/>
    <col min="8" max="8" width="25.85546875" customWidth="1"/>
    <col min="9" max="9" width="16.42578125" customWidth="1"/>
    <col min="10" max="10" width="11.42578125" customWidth="1"/>
    <col min="11" max="11" width="15.140625" customWidth="1"/>
    <col min="12" max="12" width="11.140625" customWidth="1"/>
    <col min="13" max="13" width="13.28515625" customWidth="1"/>
    <col min="14" max="14" width="17.42578125" customWidth="1"/>
    <col min="15" max="15" width="3.28515625" customWidth="1"/>
    <col min="16" max="16" width="50.140625" customWidth="1"/>
    <col min="17" max="17" width="27.42578125" customWidth="1"/>
    <col min="18" max="18" width="21.7109375" customWidth="1"/>
  </cols>
  <sheetData>
    <row r="1" spans="1:18" ht="48.6" customHeight="1" x14ac:dyDescent="0.35">
      <c r="A1" s="185" t="s">
        <v>249</v>
      </c>
      <c r="B1" s="185"/>
      <c r="C1" s="185"/>
      <c r="D1" s="185"/>
      <c r="E1" s="185"/>
      <c r="F1" s="185"/>
      <c r="G1" s="185"/>
      <c r="H1" s="185"/>
      <c r="I1" s="185"/>
      <c r="J1" s="185"/>
      <c r="K1" s="185"/>
      <c r="L1" s="185"/>
      <c r="M1" s="185"/>
      <c r="N1" s="185"/>
      <c r="O1" s="77"/>
      <c r="P1" s="181" t="s">
        <v>120</v>
      </c>
      <c r="Q1" s="181"/>
      <c r="R1" s="181"/>
    </row>
    <row r="2" spans="1:18" x14ac:dyDescent="0.25">
      <c r="A2" s="3"/>
      <c r="B2" s="3"/>
      <c r="C2" s="3"/>
      <c r="D2" s="3"/>
      <c r="E2" s="3"/>
      <c r="F2" s="3"/>
      <c r="G2" s="3"/>
      <c r="H2" s="3"/>
      <c r="I2" s="183" t="s">
        <v>126</v>
      </c>
      <c r="J2" s="182"/>
      <c r="K2" s="182" t="s">
        <v>127</v>
      </c>
      <c r="L2" s="182"/>
      <c r="M2" s="184" t="s">
        <v>130</v>
      </c>
      <c r="N2" s="183"/>
      <c r="O2" s="77"/>
    </row>
    <row r="3" spans="1:18" s="23" customFormat="1" ht="58.5" customHeight="1" x14ac:dyDescent="0.25">
      <c r="A3" s="71" t="s">
        <v>12</v>
      </c>
      <c r="B3" s="70" t="s">
        <v>13</v>
      </c>
      <c r="C3" s="70" t="s">
        <v>75</v>
      </c>
      <c r="D3" s="70" t="s">
        <v>14</v>
      </c>
      <c r="E3" s="70" t="s">
        <v>131</v>
      </c>
      <c r="F3" s="70" t="s">
        <v>132</v>
      </c>
      <c r="G3" s="70" t="s">
        <v>52</v>
      </c>
      <c r="H3" s="126" t="s">
        <v>193</v>
      </c>
      <c r="I3" s="70" t="s">
        <v>133</v>
      </c>
      <c r="J3" s="70" t="s">
        <v>129</v>
      </c>
      <c r="K3" s="70" t="s">
        <v>133</v>
      </c>
      <c r="L3" s="70" t="s">
        <v>129</v>
      </c>
      <c r="M3" s="70" t="s">
        <v>128</v>
      </c>
      <c r="N3" s="70" t="s">
        <v>129</v>
      </c>
      <c r="O3" s="77"/>
      <c r="P3" s="70" t="s">
        <v>142</v>
      </c>
      <c r="Q3" s="78" t="s">
        <v>126</v>
      </c>
      <c r="R3" s="78" t="s">
        <v>127</v>
      </c>
    </row>
    <row r="4" spans="1:18" ht="18.75" x14ac:dyDescent="0.3">
      <c r="A4" s="11">
        <v>1</v>
      </c>
      <c r="B4" s="1" t="s">
        <v>23</v>
      </c>
      <c r="C4" s="20" t="s">
        <v>121</v>
      </c>
      <c r="D4" s="11" t="s">
        <v>20</v>
      </c>
      <c r="E4" s="5">
        <v>18</v>
      </c>
      <c r="F4" s="5">
        <f>2022-G4</f>
        <v>21</v>
      </c>
      <c r="G4" s="5">
        <v>2001</v>
      </c>
      <c r="H4" s="10" t="s">
        <v>113</v>
      </c>
      <c r="I4" s="4">
        <v>32</v>
      </c>
      <c r="J4" s="6">
        <v>10.96</v>
      </c>
      <c r="K4" s="2">
        <v>34</v>
      </c>
      <c r="L4" s="2">
        <v>11.64</v>
      </c>
      <c r="M4" s="5">
        <f>K4-I4</f>
        <v>2</v>
      </c>
      <c r="N4" s="73">
        <f>(M4/I4)*100</f>
        <v>6.25</v>
      </c>
      <c r="O4" s="77"/>
      <c r="P4" s="1" t="s">
        <v>137</v>
      </c>
      <c r="Q4" s="53" t="s">
        <v>240</v>
      </c>
      <c r="R4" s="53" t="s">
        <v>243</v>
      </c>
    </row>
    <row r="5" spans="1:18" ht="15.75" x14ac:dyDescent="0.25">
      <c r="A5" s="11">
        <v>2</v>
      </c>
      <c r="B5" s="1" t="s">
        <v>24</v>
      </c>
      <c r="C5" s="20" t="s">
        <v>198</v>
      </c>
      <c r="D5" s="11" t="s">
        <v>20</v>
      </c>
      <c r="E5" s="5">
        <v>24</v>
      </c>
      <c r="F5" s="5">
        <f t="shared" ref="F5:F21" si="0">2022-G5</f>
        <v>27</v>
      </c>
      <c r="G5" s="5">
        <v>1995</v>
      </c>
      <c r="H5" s="10" t="s">
        <v>113</v>
      </c>
      <c r="I5" s="4">
        <v>35</v>
      </c>
      <c r="J5" s="6">
        <v>11.99</v>
      </c>
      <c r="K5" s="2">
        <v>58</v>
      </c>
      <c r="L5" s="2">
        <v>19.86</v>
      </c>
      <c r="M5" s="5">
        <f t="shared" ref="M5:M21" si="1">K5-I5</f>
        <v>23</v>
      </c>
      <c r="N5" s="73">
        <f t="shared" ref="N5:N21" si="2">(M5/I5)*100</f>
        <v>65.714285714285708</v>
      </c>
      <c r="O5" s="77"/>
      <c r="P5" s="1" t="s">
        <v>135</v>
      </c>
      <c r="Q5" s="53" t="s">
        <v>241</v>
      </c>
      <c r="R5" s="53" t="s">
        <v>232</v>
      </c>
    </row>
    <row r="6" spans="1:18" ht="15.75" x14ac:dyDescent="0.25">
      <c r="A6" s="11">
        <v>3</v>
      </c>
      <c r="B6" s="1" t="s">
        <v>39</v>
      </c>
      <c r="C6" s="20" t="s">
        <v>118</v>
      </c>
      <c r="D6" s="11" t="s">
        <v>17</v>
      </c>
      <c r="E6" s="5">
        <v>8</v>
      </c>
      <c r="F6" s="5">
        <f t="shared" si="0"/>
        <v>11</v>
      </c>
      <c r="G6" s="5">
        <v>2011</v>
      </c>
      <c r="H6" s="10" t="s">
        <v>113</v>
      </c>
      <c r="I6" s="4">
        <v>52</v>
      </c>
      <c r="J6" s="6">
        <v>17.809999999999999</v>
      </c>
      <c r="K6" s="2">
        <v>78</v>
      </c>
      <c r="L6" s="2">
        <v>26.71</v>
      </c>
      <c r="M6" s="5">
        <f t="shared" si="1"/>
        <v>26</v>
      </c>
      <c r="N6" s="73">
        <f t="shared" si="2"/>
        <v>50</v>
      </c>
      <c r="O6" s="77"/>
      <c r="P6" s="1" t="s">
        <v>141</v>
      </c>
      <c r="Q6" s="53" t="s">
        <v>242</v>
      </c>
      <c r="R6" s="53" t="s">
        <v>233</v>
      </c>
    </row>
    <row r="7" spans="1:18" x14ac:dyDescent="0.25">
      <c r="A7" s="11">
        <v>4</v>
      </c>
      <c r="B7" s="1" t="s">
        <v>43</v>
      </c>
      <c r="C7" s="20" t="s">
        <v>44</v>
      </c>
      <c r="D7" s="11" t="s">
        <v>17</v>
      </c>
      <c r="E7" s="5">
        <v>26</v>
      </c>
      <c r="F7" s="5">
        <f t="shared" si="0"/>
        <v>29</v>
      </c>
      <c r="G7" s="5">
        <v>1993</v>
      </c>
      <c r="H7" s="10" t="s">
        <v>113</v>
      </c>
      <c r="I7" s="4">
        <v>51</v>
      </c>
      <c r="J7" s="6">
        <v>17.47</v>
      </c>
      <c r="K7" s="2">
        <v>18</v>
      </c>
      <c r="L7" s="2">
        <v>6.16</v>
      </c>
      <c r="M7" s="5">
        <f t="shared" si="1"/>
        <v>-33</v>
      </c>
      <c r="N7" s="13">
        <f t="shared" si="2"/>
        <v>-64.705882352941174</v>
      </c>
      <c r="O7" s="77"/>
      <c r="P7" s="76" t="s">
        <v>136</v>
      </c>
      <c r="Q7" s="159">
        <v>17.571919999999999</v>
      </c>
      <c r="R7" s="159">
        <v>18.828769999999999</v>
      </c>
    </row>
    <row r="8" spans="1:18" ht="15.75" x14ac:dyDescent="0.25">
      <c r="A8" s="11">
        <v>5</v>
      </c>
      <c r="B8" s="1" t="s">
        <v>41</v>
      </c>
      <c r="C8" s="20" t="s">
        <v>42</v>
      </c>
      <c r="D8" s="11" t="s">
        <v>17</v>
      </c>
      <c r="E8" s="5">
        <v>24</v>
      </c>
      <c r="F8" s="5">
        <f t="shared" si="0"/>
        <v>27</v>
      </c>
      <c r="G8" s="5">
        <v>1995</v>
      </c>
      <c r="H8" s="10" t="s">
        <v>18</v>
      </c>
      <c r="I8" s="4">
        <v>33</v>
      </c>
      <c r="J8" s="6">
        <v>11.3</v>
      </c>
      <c r="K8" s="2">
        <v>16</v>
      </c>
      <c r="L8" s="2">
        <v>5.48</v>
      </c>
      <c r="M8" s="5">
        <f t="shared" si="1"/>
        <v>-17</v>
      </c>
      <c r="N8" s="13">
        <f t="shared" si="2"/>
        <v>-51.515151515151516</v>
      </c>
      <c r="O8" s="77"/>
      <c r="P8" s="1" t="s">
        <v>138</v>
      </c>
      <c r="Q8" s="53" t="s">
        <v>238</v>
      </c>
      <c r="R8" s="53" t="s">
        <v>239</v>
      </c>
    </row>
    <row r="9" spans="1:18" ht="15.75" x14ac:dyDescent="0.25">
      <c r="A9" s="11">
        <v>6</v>
      </c>
      <c r="B9" s="1" t="s">
        <v>30</v>
      </c>
      <c r="C9" s="20" t="s">
        <v>32</v>
      </c>
      <c r="D9" s="11" t="s">
        <v>17</v>
      </c>
      <c r="E9" s="5">
        <v>13</v>
      </c>
      <c r="F9" s="5">
        <f t="shared" si="0"/>
        <v>16</v>
      </c>
      <c r="G9" s="5">
        <v>2006</v>
      </c>
      <c r="H9" s="10" t="s">
        <v>115</v>
      </c>
      <c r="I9" s="4">
        <v>24</v>
      </c>
      <c r="J9" s="6">
        <v>8.2200000000000006</v>
      </c>
      <c r="K9" s="2">
        <v>10</v>
      </c>
      <c r="L9" s="2">
        <v>3.42</v>
      </c>
      <c r="M9" s="5">
        <f t="shared" si="1"/>
        <v>-14</v>
      </c>
      <c r="N9" s="13">
        <f t="shared" si="2"/>
        <v>-58.333333333333336</v>
      </c>
      <c r="O9" s="77"/>
      <c r="P9" s="1" t="s">
        <v>140</v>
      </c>
      <c r="Q9" s="53" t="s">
        <v>236</v>
      </c>
      <c r="R9" s="53" t="s">
        <v>234</v>
      </c>
    </row>
    <row r="10" spans="1:18" ht="15.75" x14ac:dyDescent="0.25">
      <c r="A10" s="11">
        <v>7</v>
      </c>
      <c r="B10" s="1" t="s">
        <v>35</v>
      </c>
      <c r="C10" s="20" t="s">
        <v>36</v>
      </c>
      <c r="D10" s="11" t="s">
        <v>17</v>
      </c>
      <c r="E10" s="5">
        <v>7</v>
      </c>
      <c r="F10" s="5">
        <f t="shared" si="0"/>
        <v>10</v>
      </c>
      <c r="G10" s="5">
        <v>2012</v>
      </c>
      <c r="H10" s="10" t="s">
        <v>115</v>
      </c>
      <c r="I10" s="4">
        <v>18</v>
      </c>
      <c r="J10" s="6">
        <v>6.16</v>
      </c>
      <c r="K10" s="2">
        <v>30</v>
      </c>
      <c r="L10" s="2">
        <v>10.27</v>
      </c>
      <c r="M10" s="5">
        <f t="shared" si="1"/>
        <v>12</v>
      </c>
      <c r="N10" s="73">
        <f t="shared" si="2"/>
        <v>66.666666666666657</v>
      </c>
      <c r="O10" s="77"/>
      <c r="P10" s="1" t="s">
        <v>139</v>
      </c>
      <c r="Q10" s="53" t="s">
        <v>237</v>
      </c>
      <c r="R10" s="53" t="s">
        <v>235</v>
      </c>
    </row>
    <row r="11" spans="1:18" x14ac:dyDescent="0.25">
      <c r="A11" s="11">
        <v>8</v>
      </c>
      <c r="B11" s="1" t="s">
        <v>25</v>
      </c>
      <c r="C11" s="20" t="s">
        <v>117</v>
      </c>
      <c r="D11" s="11" t="s">
        <v>20</v>
      </c>
      <c r="E11" s="5">
        <v>15</v>
      </c>
      <c r="F11" s="5">
        <f t="shared" si="0"/>
        <v>18</v>
      </c>
      <c r="G11" s="5">
        <v>2004</v>
      </c>
      <c r="H11" s="10" t="s">
        <v>113</v>
      </c>
      <c r="I11" s="6">
        <v>3</v>
      </c>
      <c r="J11" s="6">
        <v>1.03</v>
      </c>
      <c r="K11" s="2">
        <v>6</v>
      </c>
      <c r="L11" s="2">
        <v>2.0499999999999998</v>
      </c>
      <c r="M11" s="5">
        <f t="shared" si="1"/>
        <v>3</v>
      </c>
      <c r="N11" s="13">
        <f t="shared" si="2"/>
        <v>100</v>
      </c>
      <c r="O11" s="77"/>
    </row>
    <row r="12" spans="1:18" x14ac:dyDescent="0.25">
      <c r="A12" s="11">
        <v>9</v>
      </c>
      <c r="B12" s="1" t="s">
        <v>56</v>
      </c>
      <c r="C12" s="20" t="s">
        <v>73</v>
      </c>
      <c r="D12" s="11" t="s">
        <v>17</v>
      </c>
      <c r="E12" s="5">
        <v>11</v>
      </c>
      <c r="F12" s="45" t="s">
        <v>134</v>
      </c>
      <c r="G12" s="5">
        <v>2008</v>
      </c>
      <c r="H12" s="10" t="s">
        <v>18</v>
      </c>
      <c r="I12" s="6">
        <v>18</v>
      </c>
      <c r="J12" s="6">
        <v>6.16</v>
      </c>
      <c r="K12" s="5"/>
      <c r="L12" s="13"/>
      <c r="M12" s="5">
        <f t="shared" si="1"/>
        <v>-18</v>
      </c>
      <c r="N12" s="13">
        <f t="shared" si="2"/>
        <v>-100</v>
      </c>
      <c r="O12" s="77"/>
    </row>
    <row r="13" spans="1:18" x14ac:dyDescent="0.25">
      <c r="A13" s="11">
        <v>10</v>
      </c>
      <c r="B13" s="1" t="s">
        <v>16</v>
      </c>
      <c r="C13" s="20" t="s">
        <v>116</v>
      </c>
      <c r="D13" s="11" t="s">
        <v>17</v>
      </c>
      <c r="E13" s="5">
        <v>31</v>
      </c>
      <c r="F13" s="5">
        <f t="shared" si="0"/>
        <v>34</v>
      </c>
      <c r="G13" s="5">
        <v>1988</v>
      </c>
      <c r="H13" s="10" t="s">
        <v>113</v>
      </c>
      <c r="I13" s="4">
        <v>10</v>
      </c>
      <c r="J13" s="6">
        <v>3.42</v>
      </c>
      <c r="K13" s="2">
        <v>18</v>
      </c>
      <c r="L13" s="2">
        <v>6.16</v>
      </c>
      <c r="M13" s="5">
        <f t="shared" si="1"/>
        <v>8</v>
      </c>
      <c r="N13" s="73">
        <f t="shared" si="2"/>
        <v>80</v>
      </c>
      <c r="O13" s="77"/>
    </row>
    <row r="14" spans="1:18" x14ac:dyDescent="0.25">
      <c r="A14" s="11">
        <v>11</v>
      </c>
      <c r="B14" s="1" t="s">
        <v>33</v>
      </c>
      <c r="C14" s="20" t="s">
        <v>34</v>
      </c>
      <c r="D14" s="11" t="s">
        <v>17</v>
      </c>
      <c r="E14" s="5">
        <v>4</v>
      </c>
      <c r="F14" s="5">
        <f t="shared" si="0"/>
        <v>7</v>
      </c>
      <c r="G14" s="5">
        <v>2015</v>
      </c>
      <c r="H14" s="10" t="s">
        <v>115</v>
      </c>
      <c r="I14" s="4">
        <v>6</v>
      </c>
      <c r="J14" s="6">
        <v>2.0499999999999998</v>
      </c>
      <c r="K14" s="2">
        <v>7</v>
      </c>
      <c r="L14" s="2">
        <v>2.4</v>
      </c>
      <c r="M14" s="5">
        <f t="shared" si="1"/>
        <v>1</v>
      </c>
      <c r="N14" s="73">
        <f t="shared" si="2"/>
        <v>16.666666666666664</v>
      </c>
      <c r="O14" s="77"/>
    </row>
    <row r="15" spans="1:18" x14ac:dyDescent="0.25">
      <c r="A15" s="11">
        <v>12</v>
      </c>
      <c r="B15" s="1" t="s">
        <v>54</v>
      </c>
      <c r="C15" s="20" t="s">
        <v>69</v>
      </c>
      <c r="D15" s="11" t="s">
        <v>17</v>
      </c>
      <c r="E15" s="5">
        <v>3</v>
      </c>
      <c r="F15" s="45" t="s">
        <v>134</v>
      </c>
      <c r="G15" s="5">
        <v>2016</v>
      </c>
      <c r="H15" s="10" t="s">
        <v>113</v>
      </c>
      <c r="I15" s="4">
        <v>2</v>
      </c>
      <c r="J15" s="6">
        <v>0.68</v>
      </c>
      <c r="K15" s="5"/>
      <c r="L15" s="13"/>
      <c r="M15" s="5">
        <f t="shared" si="1"/>
        <v>-2</v>
      </c>
      <c r="N15" s="13">
        <f t="shared" si="2"/>
        <v>-100</v>
      </c>
      <c r="O15" s="77"/>
    </row>
    <row r="16" spans="1:18" x14ac:dyDescent="0.25">
      <c r="A16" s="11">
        <v>13</v>
      </c>
      <c r="B16" s="1" t="s">
        <v>57</v>
      </c>
      <c r="C16" s="20" t="s">
        <v>74</v>
      </c>
      <c r="D16" s="11" t="s">
        <v>17</v>
      </c>
      <c r="E16" s="5">
        <v>24</v>
      </c>
      <c r="F16" s="45" t="s">
        <v>134</v>
      </c>
      <c r="G16" s="5">
        <v>1995</v>
      </c>
      <c r="H16" s="10" t="s">
        <v>115</v>
      </c>
      <c r="I16" s="4">
        <v>5</v>
      </c>
      <c r="J16" s="6">
        <v>1.71</v>
      </c>
      <c r="K16" s="5"/>
      <c r="L16" s="13"/>
      <c r="M16" s="5">
        <f t="shared" si="1"/>
        <v>-5</v>
      </c>
      <c r="N16" s="13">
        <f t="shared" si="2"/>
        <v>-100</v>
      </c>
      <c r="O16" s="77"/>
    </row>
    <row r="17" spans="1:15" x14ac:dyDescent="0.25">
      <c r="A17" s="11">
        <v>14</v>
      </c>
      <c r="B17" s="1" t="s">
        <v>19</v>
      </c>
      <c r="C17" s="20" t="s">
        <v>19</v>
      </c>
      <c r="D17" s="11" t="s">
        <v>17</v>
      </c>
      <c r="E17" s="5">
        <v>17</v>
      </c>
      <c r="F17" s="5">
        <f t="shared" si="0"/>
        <v>20</v>
      </c>
      <c r="G17" s="5">
        <v>2002</v>
      </c>
      <c r="H17" s="10" t="s">
        <v>18</v>
      </c>
      <c r="I17" s="4">
        <v>2</v>
      </c>
      <c r="J17" s="6">
        <v>17.47</v>
      </c>
      <c r="K17" s="2">
        <v>1</v>
      </c>
      <c r="L17" s="2">
        <v>0.34</v>
      </c>
      <c r="M17" s="5">
        <f t="shared" si="1"/>
        <v>-1</v>
      </c>
      <c r="N17" s="13">
        <f t="shared" si="2"/>
        <v>-50</v>
      </c>
      <c r="O17" s="77"/>
    </row>
    <row r="18" spans="1:15" x14ac:dyDescent="0.25">
      <c r="A18" s="11">
        <v>15</v>
      </c>
      <c r="B18" s="1" t="s">
        <v>55</v>
      </c>
      <c r="C18" s="20" t="s">
        <v>72</v>
      </c>
      <c r="D18" s="11" t="s">
        <v>20</v>
      </c>
      <c r="E18" s="5">
        <v>6</v>
      </c>
      <c r="F18" s="45" t="s">
        <v>134</v>
      </c>
      <c r="G18" s="5">
        <v>2013</v>
      </c>
      <c r="H18" s="10" t="s">
        <v>113</v>
      </c>
      <c r="I18" s="4">
        <v>1</v>
      </c>
      <c r="J18" s="6">
        <v>0.34</v>
      </c>
      <c r="K18" s="5"/>
      <c r="L18" s="13"/>
      <c r="M18" s="5">
        <f t="shared" si="1"/>
        <v>-1</v>
      </c>
      <c r="N18" s="13">
        <f t="shared" si="2"/>
        <v>-100</v>
      </c>
      <c r="O18" s="77"/>
    </row>
    <row r="19" spans="1:15" x14ac:dyDescent="0.25">
      <c r="A19" s="11">
        <v>16</v>
      </c>
      <c r="B19" s="53" t="s">
        <v>37</v>
      </c>
      <c r="C19" s="158" t="s">
        <v>38</v>
      </c>
      <c r="D19" s="11" t="s">
        <v>17</v>
      </c>
      <c r="E19" s="75" t="s">
        <v>134</v>
      </c>
      <c r="F19" s="5">
        <f t="shared" si="0"/>
        <v>9</v>
      </c>
      <c r="G19" s="11">
        <v>2013</v>
      </c>
      <c r="H19" s="10" t="s">
        <v>113</v>
      </c>
      <c r="I19" s="4"/>
      <c r="J19" s="75"/>
      <c r="K19" s="2">
        <v>1</v>
      </c>
      <c r="L19" s="2">
        <v>0.34</v>
      </c>
      <c r="M19" s="5">
        <f t="shared" si="1"/>
        <v>1</v>
      </c>
      <c r="N19" s="13" t="e">
        <f t="shared" si="2"/>
        <v>#DIV/0!</v>
      </c>
      <c r="O19" s="77"/>
    </row>
    <row r="20" spans="1:15" x14ac:dyDescent="0.25">
      <c r="A20" s="11">
        <v>17</v>
      </c>
      <c r="B20" s="10" t="s">
        <v>26</v>
      </c>
      <c r="C20" s="158" t="s">
        <v>27</v>
      </c>
      <c r="D20" s="11" t="s">
        <v>17</v>
      </c>
      <c r="E20" s="75" t="s">
        <v>134</v>
      </c>
      <c r="F20" s="5">
        <f t="shared" si="0"/>
        <v>9</v>
      </c>
      <c r="G20" s="11">
        <v>2013</v>
      </c>
      <c r="H20" s="10" t="s">
        <v>113</v>
      </c>
      <c r="I20" s="4"/>
      <c r="J20" s="75"/>
      <c r="K20" s="2">
        <v>2</v>
      </c>
      <c r="L20" s="2">
        <v>0.68</v>
      </c>
      <c r="M20" s="5">
        <f t="shared" si="1"/>
        <v>2</v>
      </c>
      <c r="N20" s="13" t="e">
        <f t="shared" si="2"/>
        <v>#DIV/0!</v>
      </c>
      <c r="O20" s="77"/>
    </row>
    <row r="21" spans="1:15" x14ac:dyDescent="0.25">
      <c r="A21" s="11">
        <v>18</v>
      </c>
      <c r="B21" s="10" t="s">
        <v>28</v>
      </c>
      <c r="C21" s="158" t="s">
        <v>29</v>
      </c>
      <c r="D21" s="11" t="s">
        <v>17</v>
      </c>
      <c r="E21" s="75" t="s">
        <v>134</v>
      </c>
      <c r="F21" s="5">
        <f t="shared" si="0"/>
        <v>10</v>
      </c>
      <c r="G21" s="11">
        <v>2012</v>
      </c>
      <c r="H21" s="10" t="s">
        <v>113</v>
      </c>
      <c r="I21" s="4"/>
      <c r="J21" s="75"/>
      <c r="K21" s="2">
        <v>13</v>
      </c>
      <c r="L21" s="2">
        <v>4.45</v>
      </c>
      <c r="M21" s="5">
        <f t="shared" si="1"/>
        <v>13</v>
      </c>
      <c r="N21" s="13" t="e">
        <f t="shared" si="2"/>
        <v>#DIV/0!</v>
      </c>
      <c r="O21" s="77"/>
    </row>
    <row r="22" spans="1:15" x14ac:dyDescent="0.25">
      <c r="C22" s="55"/>
      <c r="J22" s="55"/>
      <c r="K22" s="55"/>
    </row>
    <row r="23" spans="1:15" x14ac:dyDescent="0.25">
      <c r="B23" s="58" t="s">
        <v>119</v>
      </c>
      <c r="C23" s="58"/>
      <c r="D23" s="58"/>
      <c r="E23" s="58"/>
    </row>
    <row r="24" spans="1:15" ht="15.75" thickBot="1" x14ac:dyDescent="0.3"/>
    <row r="25" spans="1:15" x14ac:dyDescent="0.25">
      <c r="B25" s="172" t="s">
        <v>244</v>
      </c>
      <c r="C25" s="173"/>
      <c r="D25" s="173"/>
      <c r="E25" s="173"/>
      <c r="F25" s="173"/>
      <c r="G25" s="173"/>
      <c r="H25" s="173"/>
      <c r="I25" s="173"/>
      <c r="J25" s="173"/>
      <c r="K25" s="173"/>
      <c r="L25" s="173"/>
      <c r="M25" s="173"/>
      <c r="N25" s="174"/>
    </row>
    <row r="26" spans="1:15" x14ac:dyDescent="0.25">
      <c r="B26" s="175"/>
      <c r="C26" s="176"/>
      <c r="D26" s="176"/>
      <c r="E26" s="176"/>
      <c r="F26" s="176"/>
      <c r="G26" s="176"/>
      <c r="H26" s="176"/>
      <c r="I26" s="176"/>
      <c r="J26" s="176"/>
      <c r="K26" s="176"/>
      <c r="L26" s="176"/>
      <c r="M26" s="176"/>
      <c r="N26" s="177"/>
    </row>
    <row r="27" spans="1:15" x14ac:dyDescent="0.25">
      <c r="B27" s="175"/>
      <c r="C27" s="176"/>
      <c r="D27" s="176"/>
      <c r="E27" s="176"/>
      <c r="F27" s="176"/>
      <c r="G27" s="176"/>
      <c r="H27" s="176"/>
      <c r="I27" s="176"/>
      <c r="J27" s="176"/>
      <c r="K27" s="176"/>
      <c r="L27" s="176"/>
      <c r="M27" s="176"/>
      <c r="N27" s="177"/>
    </row>
    <row r="28" spans="1:15" x14ac:dyDescent="0.25">
      <c r="B28" s="175"/>
      <c r="C28" s="176"/>
      <c r="D28" s="176"/>
      <c r="E28" s="176"/>
      <c r="F28" s="176"/>
      <c r="G28" s="176"/>
      <c r="H28" s="176"/>
      <c r="I28" s="176"/>
      <c r="J28" s="176"/>
      <c r="K28" s="176"/>
      <c r="L28" s="176"/>
      <c r="M28" s="176"/>
      <c r="N28" s="177"/>
    </row>
    <row r="29" spans="1:15" x14ac:dyDescent="0.25">
      <c r="B29" s="175"/>
      <c r="C29" s="176"/>
      <c r="D29" s="176"/>
      <c r="E29" s="176"/>
      <c r="F29" s="176"/>
      <c r="G29" s="176"/>
      <c r="H29" s="176"/>
      <c r="I29" s="176"/>
      <c r="J29" s="176"/>
      <c r="K29" s="176"/>
      <c r="L29" s="176"/>
      <c r="M29" s="176"/>
      <c r="N29" s="177"/>
    </row>
    <row r="30" spans="1:15" x14ac:dyDescent="0.25">
      <c r="B30" s="175"/>
      <c r="C30" s="176"/>
      <c r="D30" s="176"/>
      <c r="E30" s="176"/>
      <c r="F30" s="176"/>
      <c r="G30" s="176"/>
      <c r="H30" s="176"/>
      <c r="I30" s="176"/>
      <c r="J30" s="176"/>
      <c r="K30" s="176"/>
      <c r="L30" s="176"/>
      <c r="M30" s="176"/>
      <c r="N30" s="177"/>
    </row>
    <row r="31" spans="1:15" x14ac:dyDescent="0.25">
      <c r="B31" s="175"/>
      <c r="C31" s="176"/>
      <c r="D31" s="176"/>
      <c r="E31" s="176"/>
      <c r="F31" s="176"/>
      <c r="G31" s="176"/>
      <c r="H31" s="176"/>
      <c r="I31" s="176"/>
      <c r="J31" s="176"/>
      <c r="K31" s="176"/>
      <c r="L31" s="176"/>
      <c r="M31" s="176"/>
      <c r="N31" s="177"/>
    </row>
    <row r="32" spans="1:15" ht="42.75" customHeight="1" thickBot="1" x14ac:dyDescent="0.3">
      <c r="B32" s="178"/>
      <c r="C32" s="179"/>
      <c r="D32" s="179"/>
      <c r="E32" s="179"/>
      <c r="F32" s="179"/>
      <c r="G32" s="179"/>
      <c r="H32" s="179"/>
      <c r="I32" s="179"/>
      <c r="J32" s="179"/>
      <c r="K32" s="179"/>
      <c r="L32" s="179"/>
      <c r="M32" s="179"/>
      <c r="N32" s="180"/>
    </row>
    <row r="35" spans="2:13" x14ac:dyDescent="0.25">
      <c r="B35" s="161"/>
      <c r="C35" s="186" t="s">
        <v>247</v>
      </c>
      <c r="D35" s="187"/>
      <c r="E35" s="187"/>
      <c r="F35" s="187"/>
      <c r="G35" s="187"/>
      <c r="H35" s="187"/>
      <c r="I35" s="187"/>
      <c r="J35" s="187"/>
      <c r="K35" s="187"/>
      <c r="L35" s="187"/>
      <c r="M35" s="188"/>
    </row>
    <row r="36" spans="2:13" x14ac:dyDescent="0.25">
      <c r="B36" s="160"/>
      <c r="C36" s="160"/>
      <c r="D36" s="189" t="s">
        <v>127</v>
      </c>
      <c r="E36" s="190"/>
      <c r="F36" s="190"/>
      <c r="G36" s="190"/>
      <c r="H36" s="190"/>
      <c r="I36" s="190"/>
      <c r="J36" s="190"/>
      <c r="K36" s="190"/>
      <c r="L36" s="191"/>
      <c r="M36" s="162"/>
    </row>
    <row r="37" spans="2:13" x14ac:dyDescent="0.25">
      <c r="B37" s="160"/>
      <c r="C37" s="162"/>
      <c r="D37" s="164" t="s">
        <v>121</v>
      </c>
      <c r="E37" s="163" t="s">
        <v>198</v>
      </c>
      <c r="F37" s="163" t="s">
        <v>118</v>
      </c>
      <c r="G37" s="163" t="s">
        <v>36</v>
      </c>
      <c r="H37" s="163" t="s">
        <v>44</v>
      </c>
      <c r="I37" s="163" t="s">
        <v>42</v>
      </c>
      <c r="J37" s="163" t="s">
        <v>32</v>
      </c>
      <c r="K37" s="1" t="s">
        <v>16</v>
      </c>
      <c r="L37" s="163" t="s">
        <v>245</v>
      </c>
      <c r="M37" s="163" t="s">
        <v>246</v>
      </c>
    </row>
    <row r="38" spans="2:13" x14ac:dyDescent="0.25">
      <c r="B38" s="192" t="s">
        <v>126</v>
      </c>
      <c r="C38" s="164" t="s">
        <v>121</v>
      </c>
      <c r="D38" s="170">
        <v>14</v>
      </c>
      <c r="E38" s="165">
        <v>5</v>
      </c>
      <c r="F38" s="165">
        <v>7</v>
      </c>
      <c r="G38" s="165">
        <v>1</v>
      </c>
      <c r="H38" s="165">
        <v>2</v>
      </c>
      <c r="I38" s="165"/>
      <c r="J38" s="165">
        <v>1</v>
      </c>
      <c r="K38" s="165">
        <v>1</v>
      </c>
      <c r="L38" s="165">
        <v>1</v>
      </c>
      <c r="M38" s="166">
        <v>32</v>
      </c>
    </row>
    <row r="39" spans="2:13" x14ac:dyDescent="0.25">
      <c r="B39" s="192"/>
      <c r="C39" s="164" t="s">
        <v>198</v>
      </c>
      <c r="D39" s="168">
        <v>4</v>
      </c>
      <c r="E39" s="170">
        <v>14</v>
      </c>
      <c r="F39" s="165">
        <v>7</v>
      </c>
      <c r="G39" s="169">
        <v>6</v>
      </c>
      <c r="H39" s="165">
        <v>2</v>
      </c>
      <c r="I39" s="165"/>
      <c r="J39" s="165"/>
      <c r="K39" s="165"/>
      <c r="L39" s="165">
        <f>1+1</f>
        <v>2</v>
      </c>
      <c r="M39" s="166">
        <v>35</v>
      </c>
    </row>
    <row r="40" spans="2:13" x14ac:dyDescent="0.25">
      <c r="B40" s="192"/>
      <c r="C40" s="164" t="s">
        <v>118</v>
      </c>
      <c r="D40" s="168">
        <v>1</v>
      </c>
      <c r="E40" s="165">
        <v>8</v>
      </c>
      <c r="F40" s="170">
        <v>33</v>
      </c>
      <c r="G40" s="165"/>
      <c r="H40" s="165">
        <v>6</v>
      </c>
      <c r="I40" s="165"/>
      <c r="J40" s="165"/>
      <c r="K40" s="165">
        <v>1</v>
      </c>
      <c r="L40" s="165">
        <f>1+1+1</f>
        <v>3</v>
      </c>
      <c r="M40" s="166">
        <v>52</v>
      </c>
    </row>
    <row r="41" spans="2:13" x14ac:dyDescent="0.25">
      <c r="B41" s="192"/>
      <c r="C41" s="164" t="s">
        <v>36</v>
      </c>
      <c r="D41" s="168"/>
      <c r="E41" s="165">
        <v>3</v>
      </c>
      <c r="F41" s="165">
        <v>3</v>
      </c>
      <c r="G41" s="171">
        <v>10</v>
      </c>
      <c r="H41" s="165"/>
      <c r="I41" s="165"/>
      <c r="J41" s="165">
        <v>2</v>
      </c>
      <c r="K41" s="165"/>
      <c r="L41" s="165"/>
      <c r="M41" s="166">
        <v>18</v>
      </c>
    </row>
    <row r="42" spans="2:13" x14ac:dyDescent="0.25">
      <c r="B42" s="192"/>
      <c r="C42" s="164" t="s">
        <v>44</v>
      </c>
      <c r="D42" s="168"/>
      <c r="E42" s="165">
        <v>12</v>
      </c>
      <c r="F42" s="165">
        <v>23</v>
      </c>
      <c r="G42" s="165">
        <v>5</v>
      </c>
      <c r="H42" s="170">
        <v>6</v>
      </c>
      <c r="I42" s="165"/>
      <c r="J42" s="165">
        <v>2</v>
      </c>
      <c r="K42" s="165"/>
      <c r="L42" s="165">
        <f>1+2</f>
        <v>3</v>
      </c>
      <c r="M42" s="166">
        <v>51</v>
      </c>
    </row>
    <row r="43" spans="2:13" x14ac:dyDescent="0.25">
      <c r="B43" s="192"/>
      <c r="C43" s="164" t="s">
        <v>42</v>
      </c>
      <c r="D43" s="168">
        <v>2</v>
      </c>
      <c r="E43" s="165"/>
      <c r="F43" s="165"/>
      <c r="G43" s="165">
        <v>4</v>
      </c>
      <c r="H43" s="165"/>
      <c r="I43" s="170">
        <v>16</v>
      </c>
      <c r="J43" s="165"/>
      <c r="K43" s="165">
        <v>2</v>
      </c>
      <c r="L43" s="165">
        <f>1+8</f>
        <v>9</v>
      </c>
      <c r="M43" s="166">
        <v>33</v>
      </c>
    </row>
    <row r="44" spans="2:13" x14ac:dyDescent="0.25">
      <c r="B44" s="192"/>
      <c r="C44" s="164" t="s">
        <v>32</v>
      </c>
      <c r="D44" s="168">
        <v>8</v>
      </c>
      <c r="E44" s="165">
        <v>2</v>
      </c>
      <c r="F44" s="165">
        <v>3</v>
      </c>
      <c r="G44" s="165">
        <v>1</v>
      </c>
      <c r="H44" s="165">
        <v>1</v>
      </c>
      <c r="I44" s="165"/>
      <c r="J44" s="171">
        <v>4</v>
      </c>
      <c r="K44" s="165">
        <v>2</v>
      </c>
      <c r="L44" s="165">
        <f>2+1</f>
        <v>3</v>
      </c>
      <c r="M44" s="166">
        <v>24</v>
      </c>
    </row>
    <row r="45" spans="2:13" x14ac:dyDescent="0.25">
      <c r="B45" s="192"/>
      <c r="C45" s="164" t="s">
        <v>116</v>
      </c>
      <c r="D45" s="168"/>
      <c r="E45" s="165"/>
      <c r="F45" s="165"/>
      <c r="G45" s="165"/>
      <c r="H45" s="165"/>
      <c r="I45" s="165"/>
      <c r="J45" s="165">
        <v>1</v>
      </c>
      <c r="K45" s="170">
        <v>8</v>
      </c>
      <c r="L45" s="165">
        <v>1</v>
      </c>
      <c r="M45" s="166">
        <v>10</v>
      </c>
    </row>
    <row r="46" spans="2:13" x14ac:dyDescent="0.25">
      <c r="B46" s="192"/>
      <c r="C46" s="164" t="s">
        <v>117</v>
      </c>
      <c r="D46" s="168">
        <v>1</v>
      </c>
      <c r="E46" s="165"/>
      <c r="F46" s="165"/>
      <c r="G46" s="165"/>
      <c r="H46" s="165"/>
      <c r="I46" s="165"/>
      <c r="J46" s="165"/>
      <c r="K46" s="165"/>
      <c r="L46" s="165">
        <v>2</v>
      </c>
      <c r="M46" s="166">
        <v>3</v>
      </c>
    </row>
    <row r="47" spans="2:13" x14ac:dyDescent="0.25">
      <c r="B47" s="192"/>
      <c r="C47" s="164" t="s">
        <v>73</v>
      </c>
      <c r="D47" s="168"/>
      <c r="E47" s="165">
        <v>14</v>
      </c>
      <c r="F47" s="165">
        <v>2</v>
      </c>
      <c r="G47" s="165">
        <v>1</v>
      </c>
      <c r="H47" s="165"/>
      <c r="I47" s="165"/>
      <c r="J47" s="165"/>
      <c r="K47" s="165">
        <v>1</v>
      </c>
      <c r="L47" s="165"/>
      <c r="M47" s="166">
        <v>18</v>
      </c>
    </row>
    <row r="48" spans="2:13" x14ac:dyDescent="0.25">
      <c r="B48" s="192"/>
      <c r="C48" s="164" t="s">
        <v>34</v>
      </c>
      <c r="D48" s="168">
        <v>1</v>
      </c>
      <c r="E48" s="165"/>
      <c r="F48" s="165"/>
      <c r="G48" s="165"/>
      <c r="H48" s="165"/>
      <c r="I48" s="165"/>
      <c r="J48" s="165"/>
      <c r="K48" s="165"/>
      <c r="L48" s="167">
        <f>4+1</f>
        <v>5</v>
      </c>
      <c r="M48" s="166">
        <v>6</v>
      </c>
    </row>
    <row r="49" spans="2:13" x14ac:dyDescent="0.25">
      <c r="B49" s="192"/>
      <c r="C49" s="164" t="s">
        <v>69</v>
      </c>
      <c r="D49" s="168"/>
      <c r="E49" s="165"/>
      <c r="F49" s="165"/>
      <c r="G49" s="165"/>
      <c r="H49" s="165">
        <v>1</v>
      </c>
      <c r="I49" s="165"/>
      <c r="J49" s="165"/>
      <c r="K49" s="165"/>
      <c r="L49" s="165">
        <v>1</v>
      </c>
      <c r="M49" s="166">
        <v>2</v>
      </c>
    </row>
    <row r="50" spans="2:13" x14ac:dyDescent="0.25">
      <c r="B50" s="192"/>
      <c r="C50" s="164" t="s">
        <v>74</v>
      </c>
      <c r="D50" s="168"/>
      <c r="E50" s="165"/>
      <c r="F50" s="165"/>
      <c r="G50" s="165">
        <v>2</v>
      </c>
      <c r="H50" s="165"/>
      <c r="I50" s="165"/>
      <c r="J50" s="165"/>
      <c r="K50" s="165">
        <v>3</v>
      </c>
      <c r="L50" s="165"/>
      <c r="M50" s="166">
        <v>5</v>
      </c>
    </row>
    <row r="51" spans="2:13" x14ac:dyDescent="0.25">
      <c r="B51" s="192"/>
      <c r="C51" s="164" t="s">
        <v>19</v>
      </c>
      <c r="D51" s="168">
        <v>2</v>
      </c>
      <c r="E51" s="165"/>
      <c r="F51" s="165"/>
      <c r="G51" s="165"/>
      <c r="H51" s="165"/>
      <c r="I51" s="165"/>
      <c r="J51" s="165"/>
      <c r="K51" s="165"/>
      <c r="L51" s="165"/>
      <c r="M51" s="166">
        <v>2</v>
      </c>
    </row>
    <row r="52" spans="2:13" x14ac:dyDescent="0.25">
      <c r="B52" s="192"/>
      <c r="C52" s="164" t="s">
        <v>72</v>
      </c>
      <c r="D52" s="168">
        <v>1</v>
      </c>
      <c r="E52" s="165"/>
      <c r="F52" s="165"/>
      <c r="G52" s="165"/>
      <c r="H52" s="165"/>
      <c r="I52" s="165"/>
      <c r="J52" s="165"/>
      <c r="K52" s="165"/>
      <c r="L52" s="165"/>
      <c r="M52" s="166">
        <v>1</v>
      </c>
    </row>
    <row r="53" spans="2:13" ht="27.75" customHeight="1" x14ac:dyDescent="0.25">
      <c r="C53" s="162" t="s">
        <v>53</v>
      </c>
      <c r="D53" s="165">
        <f t="shared" ref="D53:M53" si="3">SUM(D38:D52)</f>
        <v>34</v>
      </c>
      <c r="E53" s="165">
        <f t="shared" si="3"/>
        <v>58</v>
      </c>
      <c r="F53" s="165">
        <f t="shared" si="3"/>
        <v>78</v>
      </c>
      <c r="G53" s="165">
        <f t="shared" si="3"/>
        <v>30</v>
      </c>
      <c r="H53" s="165">
        <f t="shared" si="3"/>
        <v>18</v>
      </c>
      <c r="I53" s="165">
        <f t="shared" si="3"/>
        <v>16</v>
      </c>
      <c r="J53" s="165">
        <f t="shared" si="3"/>
        <v>10</v>
      </c>
      <c r="K53" s="165">
        <f t="shared" si="3"/>
        <v>18</v>
      </c>
      <c r="L53" s="165">
        <f t="shared" si="3"/>
        <v>30</v>
      </c>
      <c r="M53" s="165">
        <f t="shared" si="3"/>
        <v>292</v>
      </c>
    </row>
  </sheetData>
  <mergeCells count="9">
    <mergeCell ref="P1:R1"/>
    <mergeCell ref="I2:J2"/>
    <mergeCell ref="K2:L2"/>
    <mergeCell ref="M2:N2"/>
    <mergeCell ref="C35:M35"/>
    <mergeCell ref="D36:L36"/>
    <mergeCell ref="B38:B52"/>
    <mergeCell ref="B25:N32"/>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FE9C-8A46-407F-AA81-C2D201088884}">
  <dimension ref="A1:O29"/>
  <sheetViews>
    <sheetView zoomScale="60" zoomScaleNormal="60" workbookViewId="0">
      <selection activeCell="B3" sqref="B3:C18"/>
    </sheetView>
  </sheetViews>
  <sheetFormatPr defaultRowHeight="15" x14ac:dyDescent="0.25"/>
  <cols>
    <col min="2" max="3" width="19.140625" customWidth="1"/>
    <col min="4" max="4" width="9.140625" customWidth="1"/>
    <col min="5" max="5" width="15.42578125" customWidth="1"/>
    <col min="6" max="6" width="25.85546875" customWidth="1"/>
    <col min="7" max="11" width="15.140625" customWidth="1"/>
    <col min="12" max="12" width="28.5703125" customWidth="1"/>
    <col min="13" max="13" width="3.28515625" customWidth="1"/>
    <col min="14" max="14" width="50.140625" customWidth="1"/>
    <col min="15" max="15" width="21.7109375" customWidth="1"/>
  </cols>
  <sheetData>
    <row r="1" spans="1:15" ht="48.6" customHeight="1" x14ac:dyDescent="0.25">
      <c r="A1" s="185" t="s">
        <v>197</v>
      </c>
      <c r="B1" s="185"/>
      <c r="C1" s="185"/>
      <c r="D1" s="185"/>
      <c r="E1" s="185"/>
      <c r="F1" s="185"/>
      <c r="G1" s="185"/>
      <c r="H1" s="185"/>
      <c r="I1" s="185"/>
      <c r="J1" s="185"/>
      <c r="K1" s="185"/>
      <c r="L1" s="185"/>
      <c r="M1" s="77"/>
      <c r="N1" s="181" t="s">
        <v>120</v>
      </c>
      <c r="O1" s="181"/>
    </row>
    <row r="2" spans="1:15" s="23" customFormat="1" ht="58.5" customHeight="1" x14ac:dyDescent="0.25">
      <c r="A2" s="4" t="s">
        <v>12</v>
      </c>
      <c r="B2" s="85" t="s">
        <v>13</v>
      </c>
      <c r="C2" s="85" t="s">
        <v>75</v>
      </c>
      <c r="D2" s="85" t="s">
        <v>14</v>
      </c>
      <c r="E2" s="85" t="s">
        <v>133</v>
      </c>
      <c r="F2" s="85" t="s">
        <v>129</v>
      </c>
      <c r="G2" s="85" t="s">
        <v>132</v>
      </c>
      <c r="H2" s="85" t="s">
        <v>47</v>
      </c>
      <c r="I2" s="85" t="s">
        <v>68</v>
      </c>
      <c r="J2" s="85" t="s">
        <v>48</v>
      </c>
      <c r="K2" s="85" t="s">
        <v>49</v>
      </c>
      <c r="L2" s="127" t="s">
        <v>193</v>
      </c>
      <c r="M2" s="77"/>
      <c r="N2" s="70" t="s">
        <v>142</v>
      </c>
      <c r="O2" s="78" t="s">
        <v>127</v>
      </c>
    </row>
    <row r="3" spans="1:15" x14ac:dyDescent="0.25">
      <c r="A3" s="11">
        <v>1</v>
      </c>
      <c r="B3" s="1" t="s">
        <v>23</v>
      </c>
      <c r="C3" s="1" t="s">
        <v>121</v>
      </c>
      <c r="D3" s="11" t="s">
        <v>20</v>
      </c>
      <c r="E3" s="11">
        <v>68</v>
      </c>
      <c r="F3" s="72">
        <v>13.93</v>
      </c>
      <c r="G3" s="5">
        <v>21</v>
      </c>
      <c r="H3" s="5" t="s">
        <v>51</v>
      </c>
      <c r="I3" s="5" t="s">
        <v>12</v>
      </c>
      <c r="J3" s="5"/>
      <c r="K3" s="5"/>
      <c r="L3" s="10" t="s">
        <v>113</v>
      </c>
      <c r="M3" s="77"/>
      <c r="N3" s="1" t="s">
        <v>137</v>
      </c>
      <c r="O3" s="53" t="s">
        <v>165</v>
      </c>
    </row>
    <row r="4" spans="1:15" x14ac:dyDescent="0.25">
      <c r="A4" s="11">
        <v>2</v>
      </c>
      <c r="B4" s="1" t="s">
        <v>24</v>
      </c>
      <c r="C4" s="1" t="s">
        <v>198</v>
      </c>
      <c r="D4" s="11" t="s">
        <v>20</v>
      </c>
      <c r="E4" s="11">
        <v>101</v>
      </c>
      <c r="F4" s="72">
        <v>20.7</v>
      </c>
      <c r="G4" s="5">
        <v>27</v>
      </c>
      <c r="H4" s="5" t="s">
        <v>51</v>
      </c>
      <c r="I4" s="5" t="s">
        <v>12</v>
      </c>
      <c r="J4" s="5"/>
      <c r="K4" s="5"/>
      <c r="L4" s="10" t="s">
        <v>113</v>
      </c>
      <c r="M4" s="77"/>
      <c r="N4" s="1" t="s">
        <v>135</v>
      </c>
      <c r="O4" s="53" t="s">
        <v>166</v>
      </c>
    </row>
    <row r="5" spans="1:15" x14ac:dyDescent="0.25">
      <c r="A5" s="11">
        <v>3</v>
      </c>
      <c r="B5" s="1" t="s">
        <v>39</v>
      </c>
      <c r="C5" s="1" t="s">
        <v>118</v>
      </c>
      <c r="D5" s="11" t="s">
        <v>17</v>
      </c>
      <c r="E5" s="11">
        <v>110</v>
      </c>
      <c r="F5" s="72">
        <v>22.54</v>
      </c>
      <c r="G5" s="5">
        <v>11</v>
      </c>
      <c r="H5" s="5" t="s">
        <v>51</v>
      </c>
      <c r="I5" s="5" t="s">
        <v>12</v>
      </c>
      <c r="J5" s="5" t="s">
        <v>51</v>
      </c>
      <c r="K5" s="5"/>
      <c r="L5" s="10" t="s">
        <v>113</v>
      </c>
      <c r="M5" s="77"/>
      <c r="N5" s="1" t="s">
        <v>141</v>
      </c>
      <c r="O5" s="53" t="s">
        <v>167</v>
      </c>
    </row>
    <row r="6" spans="1:15" x14ac:dyDescent="0.25">
      <c r="A6" s="11">
        <v>4</v>
      </c>
      <c r="B6" s="1" t="s">
        <v>43</v>
      </c>
      <c r="C6" s="1" t="s">
        <v>44</v>
      </c>
      <c r="D6" s="11" t="s">
        <v>17</v>
      </c>
      <c r="E6" s="11">
        <v>26</v>
      </c>
      <c r="F6" s="72">
        <v>5.33</v>
      </c>
      <c r="G6" s="5">
        <v>29</v>
      </c>
      <c r="H6" s="5" t="s">
        <v>51</v>
      </c>
      <c r="I6" s="5" t="s">
        <v>12</v>
      </c>
      <c r="J6" s="5"/>
      <c r="K6" s="5"/>
      <c r="L6" s="10" t="s">
        <v>113</v>
      </c>
      <c r="M6" s="77"/>
      <c r="N6" s="76" t="s">
        <v>136</v>
      </c>
      <c r="O6" s="53">
        <v>19</v>
      </c>
    </row>
    <row r="7" spans="1:15" x14ac:dyDescent="0.25">
      <c r="A7" s="11">
        <v>5</v>
      </c>
      <c r="B7" s="1" t="s">
        <v>41</v>
      </c>
      <c r="C7" s="1" t="s">
        <v>42</v>
      </c>
      <c r="D7" s="11" t="s">
        <v>17</v>
      </c>
      <c r="E7" s="11">
        <v>27</v>
      </c>
      <c r="F7" s="72">
        <v>5.53</v>
      </c>
      <c r="G7" s="5">
        <v>27</v>
      </c>
      <c r="H7" s="5" t="s">
        <v>12</v>
      </c>
      <c r="I7" s="5" t="s">
        <v>51</v>
      </c>
      <c r="J7" s="5"/>
      <c r="K7" s="5"/>
      <c r="L7" s="10" t="s">
        <v>18</v>
      </c>
      <c r="M7" s="77"/>
      <c r="N7" s="1" t="s">
        <v>138</v>
      </c>
      <c r="O7" s="53" t="s">
        <v>168</v>
      </c>
    </row>
    <row r="8" spans="1:15" x14ac:dyDescent="0.25">
      <c r="A8" s="11">
        <v>6</v>
      </c>
      <c r="B8" s="1" t="s">
        <v>30</v>
      </c>
      <c r="C8" s="1" t="s">
        <v>32</v>
      </c>
      <c r="D8" s="11" t="s">
        <v>17</v>
      </c>
      <c r="E8" s="11">
        <v>23</v>
      </c>
      <c r="F8" s="72">
        <v>4.71</v>
      </c>
      <c r="G8" s="5">
        <v>16</v>
      </c>
      <c r="H8" s="5" t="s">
        <v>12</v>
      </c>
      <c r="I8" s="5" t="s">
        <v>51</v>
      </c>
      <c r="J8" s="5"/>
      <c r="K8" s="5"/>
      <c r="L8" s="10" t="s">
        <v>115</v>
      </c>
      <c r="M8" s="77"/>
      <c r="N8" s="1" t="s">
        <v>140</v>
      </c>
      <c r="O8" s="53" t="s">
        <v>169</v>
      </c>
    </row>
    <row r="9" spans="1:15" x14ac:dyDescent="0.25">
      <c r="A9" s="11">
        <v>7</v>
      </c>
      <c r="B9" s="1" t="s">
        <v>35</v>
      </c>
      <c r="C9" s="1" t="s">
        <v>36</v>
      </c>
      <c r="D9" s="11" t="s">
        <v>17</v>
      </c>
      <c r="E9" s="11">
        <v>49</v>
      </c>
      <c r="F9" s="72">
        <v>10.039999999999999</v>
      </c>
      <c r="G9" s="5">
        <v>10</v>
      </c>
      <c r="H9" s="5" t="s">
        <v>12</v>
      </c>
      <c r="I9" s="5" t="s">
        <v>51</v>
      </c>
      <c r="J9" s="5"/>
      <c r="K9" s="5"/>
      <c r="L9" s="10" t="s">
        <v>115</v>
      </c>
      <c r="M9" s="77"/>
      <c r="N9" s="1" t="s">
        <v>139</v>
      </c>
      <c r="O9" s="53" t="s">
        <v>170</v>
      </c>
    </row>
    <row r="10" spans="1:15" x14ac:dyDescent="0.25">
      <c r="A10" s="11">
        <v>8</v>
      </c>
      <c r="B10" s="1" t="s">
        <v>25</v>
      </c>
      <c r="C10" s="1" t="s">
        <v>117</v>
      </c>
      <c r="D10" s="11" t="s">
        <v>20</v>
      </c>
      <c r="E10" s="11">
        <v>21</v>
      </c>
      <c r="F10" s="72">
        <v>4.3</v>
      </c>
      <c r="G10" s="5">
        <v>18</v>
      </c>
      <c r="H10" s="5" t="s">
        <v>51</v>
      </c>
      <c r="I10" s="5" t="s">
        <v>12</v>
      </c>
      <c r="J10" s="5" t="s">
        <v>51</v>
      </c>
      <c r="K10" s="5"/>
      <c r="L10" s="10" t="s">
        <v>113</v>
      </c>
      <c r="M10" s="77"/>
    </row>
    <row r="11" spans="1:15" x14ac:dyDescent="0.25">
      <c r="A11" s="11">
        <v>9</v>
      </c>
      <c r="B11" s="1" t="s">
        <v>16</v>
      </c>
      <c r="C11" s="1" t="s">
        <v>116</v>
      </c>
      <c r="D11" s="11" t="s">
        <v>17</v>
      </c>
      <c r="E11" s="11">
        <v>26</v>
      </c>
      <c r="F11" s="72">
        <v>5.33</v>
      </c>
      <c r="G11" s="5">
        <v>34</v>
      </c>
      <c r="H11" s="5" t="s">
        <v>51</v>
      </c>
      <c r="I11" s="5" t="s">
        <v>12</v>
      </c>
      <c r="J11" s="5"/>
      <c r="K11" s="5"/>
      <c r="L11" s="10" t="s">
        <v>113</v>
      </c>
      <c r="M11" s="77"/>
    </row>
    <row r="12" spans="1:15" x14ac:dyDescent="0.25">
      <c r="A12" s="11">
        <v>10</v>
      </c>
      <c r="B12" s="1" t="s">
        <v>33</v>
      </c>
      <c r="C12" s="1" t="s">
        <v>34</v>
      </c>
      <c r="D12" s="11" t="s">
        <v>17</v>
      </c>
      <c r="E12" s="11">
        <v>8</v>
      </c>
      <c r="F12" s="72">
        <v>1.64</v>
      </c>
      <c r="G12" s="5">
        <v>7</v>
      </c>
      <c r="H12" s="5" t="s">
        <v>12</v>
      </c>
      <c r="I12" s="5" t="s">
        <v>51</v>
      </c>
      <c r="J12" s="5"/>
      <c r="K12" s="5"/>
      <c r="L12" s="10" t="s">
        <v>115</v>
      </c>
      <c r="M12" s="77"/>
    </row>
    <row r="13" spans="1:15" x14ac:dyDescent="0.25">
      <c r="A13" s="11">
        <v>11</v>
      </c>
      <c r="B13" s="1" t="s">
        <v>19</v>
      </c>
      <c r="C13" s="1" t="s">
        <v>19</v>
      </c>
      <c r="D13" s="11" t="s">
        <v>17</v>
      </c>
      <c r="E13" s="11">
        <v>3</v>
      </c>
      <c r="F13" s="72">
        <v>0.61</v>
      </c>
      <c r="G13" s="5">
        <v>20</v>
      </c>
      <c r="H13" s="5" t="s">
        <v>12</v>
      </c>
      <c r="I13" s="5" t="s">
        <v>51</v>
      </c>
      <c r="J13" s="5"/>
      <c r="K13" s="5"/>
      <c r="L13" s="10" t="s">
        <v>18</v>
      </c>
      <c r="M13" s="77"/>
    </row>
    <row r="14" spans="1:15" x14ac:dyDescent="0.25">
      <c r="A14" s="11">
        <v>12</v>
      </c>
      <c r="B14" s="53" t="s">
        <v>37</v>
      </c>
      <c r="C14" s="10" t="s">
        <v>38</v>
      </c>
      <c r="D14" s="11" t="s">
        <v>17</v>
      </c>
      <c r="E14" s="11">
        <v>1</v>
      </c>
      <c r="F14" s="72">
        <v>0.2</v>
      </c>
      <c r="G14" s="5">
        <v>9</v>
      </c>
      <c r="H14" s="5" t="s">
        <v>51</v>
      </c>
      <c r="I14" s="5" t="s">
        <v>12</v>
      </c>
      <c r="J14" s="5" t="s">
        <v>51</v>
      </c>
      <c r="K14" s="5"/>
      <c r="L14" s="10" t="s">
        <v>113</v>
      </c>
      <c r="M14" s="77"/>
    </row>
    <row r="15" spans="1:15" x14ac:dyDescent="0.25">
      <c r="A15" s="11">
        <v>13</v>
      </c>
      <c r="B15" s="10" t="s">
        <v>45</v>
      </c>
      <c r="C15" s="10" t="s">
        <v>46</v>
      </c>
      <c r="D15" s="11" t="s">
        <v>20</v>
      </c>
      <c r="E15" s="11">
        <v>2</v>
      </c>
      <c r="F15" s="72">
        <v>0.41</v>
      </c>
      <c r="G15" s="5">
        <v>11</v>
      </c>
      <c r="H15" s="5" t="s">
        <v>51</v>
      </c>
      <c r="I15" s="5" t="s">
        <v>12</v>
      </c>
      <c r="J15" s="5" t="s">
        <v>51</v>
      </c>
      <c r="K15" s="5"/>
      <c r="L15" s="10" t="s">
        <v>113</v>
      </c>
      <c r="M15" s="77"/>
    </row>
    <row r="16" spans="1:15" x14ac:dyDescent="0.25">
      <c r="A16" s="11">
        <v>14</v>
      </c>
      <c r="B16" s="10" t="s">
        <v>26</v>
      </c>
      <c r="C16" s="10" t="s">
        <v>27</v>
      </c>
      <c r="D16" s="11" t="s">
        <v>17</v>
      </c>
      <c r="E16" s="11">
        <v>1</v>
      </c>
      <c r="F16" s="72">
        <v>0.2</v>
      </c>
      <c r="G16" s="5">
        <v>9</v>
      </c>
      <c r="H16" s="5" t="s">
        <v>51</v>
      </c>
      <c r="I16" s="5" t="s">
        <v>12</v>
      </c>
      <c r="J16" s="5" t="s">
        <v>51</v>
      </c>
      <c r="K16" s="5"/>
      <c r="L16" s="10" t="s">
        <v>113</v>
      </c>
      <c r="M16" s="77"/>
    </row>
    <row r="17" spans="1:13" x14ac:dyDescent="0.25">
      <c r="A17" s="11">
        <v>15</v>
      </c>
      <c r="B17" s="10" t="s">
        <v>28</v>
      </c>
      <c r="C17" s="10" t="s">
        <v>29</v>
      </c>
      <c r="D17" s="11" t="s">
        <v>17</v>
      </c>
      <c r="E17" s="11">
        <v>21</v>
      </c>
      <c r="F17" s="72">
        <v>4.3</v>
      </c>
      <c r="G17" s="5">
        <v>10</v>
      </c>
      <c r="H17" s="5" t="s">
        <v>51</v>
      </c>
      <c r="I17" s="5" t="s">
        <v>12</v>
      </c>
      <c r="J17" s="5" t="s">
        <v>51</v>
      </c>
      <c r="K17" s="5"/>
      <c r="L17" s="10" t="s">
        <v>113</v>
      </c>
      <c r="M17" s="77"/>
    </row>
    <row r="18" spans="1:13" x14ac:dyDescent="0.25">
      <c r="A18" s="11">
        <v>16</v>
      </c>
      <c r="B18" s="10" t="s">
        <v>21</v>
      </c>
      <c r="C18" s="10" t="s">
        <v>21</v>
      </c>
      <c r="D18" s="11" t="s">
        <v>20</v>
      </c>
      <c r="E18" s="11">
        <v>1</v>
      </c>
      <c r="F18" s="72">
        <v>0.2</v>
      </c>
      <c r="G18" s="5">
        <v>20</v>
      </c>
      <c r="H18" s="5" t="s">
        <v>51</v>
      </c>
      <c r="I18" s="5" t="s">
        <v>12</v>
      </c>
      <c r="J18" s="5"/>
      <c r="K18" s="5"/>
      <c r="L18" s="10" t="s">
        <v>22</v>
      </c>
      <c r="M18" s="77"/>
    </row>
    <row r="19" spans="1:13" x14ac:dyDescent="0.25">
      <c r="C19" s="55"/>
      <c r="G19" s="55"/>
      <c r="H19" s="55"/>
      <c r="I19" s="55"/>
      <c r="J19" s="55"/>
      <c r="K19" s="55"/>
    </row>
    <row r="20" spans="1:13" x14ac:dyDescent="0.25">
      <c r="B20" s="58" t="s">
        <v>119</v>
      </c>
      <c r="C20" s="58"/>
      <c r="D20" s="58"/>
    </row>
    <row r="21" spans="1:13" ht="15.75" thickBot="1" x14ac:dyDescent="0.3"/>
    <row r="22" spans="1:13" ht="15" customHeight="1" x14ac:dyDescent="0.25">
      <c r="B22" s="172" t="s">
        <v>199</v>
      </c>
      <c r="C22" s="194"/>
      <c r="D22" s="194"/>
      <c r="E22" s="194"/>
      <c r="F22" s="194"/>
      <c r="G22" s="194"/>
      <c r="H22" s="194"/>
      <c r="I22" s="194"/>
      <c r="J22" s="194"/>
      <c r="K22" s="194"/>
      <c r="L22" s="195"/>
    </row>
    <row r="23" spans="1:13" x14ac:dyDescent="0.25">
      <c r="B23" s="196"/>
      <c r="C23" s="197"/>
      <c r="D23" s="197"/>
      <c r="E23" s="197"/>
      <c r="F23" s="197"/>
      <c r="G23" s="197"/>
      <c r="H23" s="197"/>
      <c r="I23" s="197"/>
      <c r="J23" s="197"/>
      <c r="K23" s="197"/>
      <c r="L23" s="198"/>
    </row>
    <row r="24" spans="1:13" x14ac:dyDescent="0.25">
      <c r="B24" s="196"/>
      <c r="C24" s="197"/>
      <c r="D24" s="197"/>
      <c r="E24" s="197"/>
      <c r="F24" s="197"/>
      <c r="G24" s="197"/>
      <c r="H24" s="197"/>
      <c r="I24" s="197"/>
      <c r="J24" s="197"/>
      <c r="K24" s="197"/>
      <c r="L24" s="198"/>
    </row>
    <row r="25" spans="1:13" x14ac:dyDescent="0.25">
      <c r="B25" s="196"/>
      <c r="C25" s="197"/>
      <c r="D25" s="197"/>
      <c r="E25" s="197"/>
      <c r="F25" s="197"/>
      <c r="G25" s="197"/>
      <c r="H25" s="197"/>
      <c r="I25" s="197"/>
      <c r="J25" s="197"/>
      <c r="K25" s="197"/>
      <c r="L25" s="198"/>
    </row>
    <row r="26" spans="1:13" x14ac:dyDescent="0.25">
      <c r="B26" s="196"/>
      <c r="C26" s="197"/>
      <c r="D26" s="197"/>
      <c r="E26" s="197"/>
      <c r="F26" s="197"/>
      <c r="G26" s="197"/>
      <c r="H26" s="197"/>
      <c r="I26" s="197"/>
      <c r="J26" s="197"/>
      <c r="K26" s="197"/>
      <c r="L26" s="198"/>
    </row>
    <row r="27" spans="1:13" x14ac:dyDescent="0.25">
      <c r="B27" s="196"/>
      <c r="C27" s="197"/>
      <c r="D27" s="197"/>
      <c r="E27" s="197"/>
      <c r="F27" s="197"/>
      <c r="G27" s="197"/>
      <c r="H27" s="197"/>
      <c r="I27" s="197"/>
      <c r="J27" s="197"/>
      <c r="K27" s="197"/>
      <c r="L27" s="198"/>
    </row>
    <row r="28" spans="1:13" x14ac:dyDescent="0.25">
      <c r="B28" s="196"/>
      <c r="C28" s="197"/>
      <c r="D28" s="197"/>
      <c r="E28" s="197"/>
      <c r="F28" s="197"/>
      <c r="G28" s="197"/>
      <c r="H28" s="197"/>
      <c r="I28" s="197"/>
      <c r="J28" s="197"/>
      <c r="K28" s="197"/>
      <c r="L28" s="198"/>
    </row>
    <row r="29" spans="1:13" ht="42.75" customHeight="1" thickBot="1" x14ac:dyDescent="0.3">
      <c r="B29" s="199"/>
      <c r="C29" s="200"/>
      <c r="D29" s="200"/>
      <c r="E29" s="200"/>
      <c r="F29" s="200"/>
      <c r="G29" s="200"/>
      <c r="H29" s="200"/>
      <c r="I29" s="200"/>
      <c r="J29" s="200"/>
      <c r="K29" s="200"/>
      <c r="L29" s="201"/>
    </row>
  </sheetData>
  <mergeCells count="3">
    <mergeCell ref="B22:L29"/>
    <mergeCell ref="A1:L1"/>
    <mergeCell ref="N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5148-364E-4496-8147-70ABF3673BBA}">
  <sheetPr>
    <pageSetUpPr fitToPage="1"/>
  </sheetPr>
  <dimension ref="A1:Q43"/>
  <sheetViews>
    <sheetView zoomScale="60" zoomScaleNormal="60" workbookViewId="0">
      <selection activeCell="A3" sqref="A3:B18"/>
    </sheetView>
  </sheetViews>
  <sheetFormatPr defaultRowHeight="15" x14ac:dyDescent="0.25"/>
  <cols>
    <col min="2" max="3" width="19.140625" customWidth="1"/>
    <col min="4" max="4" width="9.140625" customWidth="1"/>
    <col min="5" max="5" width="12.5703125" customWidth="1"/>
    <col min="6" max="6" width="19.140625" customWidth="1"/>
    <col min="7" max="7" width="14.7109375" customWidth="1"/>
    <col min="8" max="8" width="8.85546875" customWidth="1"/>
    <col min="9" max="9" width="18.7109375" customWidth="1"/>
    <col min="10" max="10" width="15" customWidth="1"/>
    <col min="11" max="11" width="17.42578125" customWidth="1"/>
    <col min="12" max="12" width="19.85546875" customWidth="1"/>
    <col min="13" max="13" width="15.5703125" customWidth="1"/>
    <col min="14" max="14" width="13.5703125" customWidth="1"/>
    <col min="16" max="16" width="17.85546875" customWidth="1"/>
  </cols>
  <sheetData>
    <row r="1" spans="1:17" ht="48.6" customHeight="1" x14ac:dyDescent="0.3">
      <c r="A1" s="211" t="s">
        <v>200</v>
      </c>
      <c r="B1" s="211"/>
      <c r="C1" s="211"/>
      <c r="D1" s="211"/>
      <c r="E1" s="211"/>
      <c r="F1" s="211"/>
      <c r="G1" s="211"/>
      <c r="H1" s="211"/>
      <c r="I1" s="211"/>
      <c r="J1" s="211"/>
      <c r="K1" s="211"/>
      <c r="L1" s="211"/>
      <c r="M1" s="211"/>
    </row>
    <row r="2" spans="1:17" ht="39.950000000000003" customHeight="1" x14ac:dyDescent="0.25">
      <c r="A2" s="21" t="s">
        <v>12</v>
      </c>
      <c r="B2" s="22" t="s">
        <v>13</v>
      </c>
      <c r="C2" s="22" t="s">
        <v>75</v>
      </c>
      <c r="D2" s="50" t="s">
        <v>106</v>
      </c>
      <c r="E2" s="12" t="s">
        <v>107</v>
      </c>
      <c r="F2" s="49" t="s">
        <v>147</v>
      </c>
      <c r="G2" s="56" t="s">
        <v>122</v>
      </c>
      <c r="H2" s="22" t="s">
        <v>105</v>
      </c>
      <c r="I2" s="49" t="s">
        <v>112</v>
      </c>
      <c r="J2" s="49" t="s">
        <v>15</v>
      </c>
      <c r="K2" s="57" t="s">
        <v>149</v>
      </c>
      <c r="L2" s="49" t="s">
        <v>148</v>
      </c>
      <c r="M2" s="57" t="s">
        <v>150</v>
      </c>
      <c r="N2" s="57" t="s">
        <v>151</v>
      </c>
      <c r="O2" s="12" t="s">
        <v>67</v>
      </c>
      <c r="P2" s="18" t="s">
        <v>156</v>
      </c>
    </row>
    <row r="3" spans="1:17" x14ac:dyDescent="0.25">
      <c r="A3" s="11">
        <v>1</v>
      </c>
      <c r="B3" s="1" t="s">
        <v>121</v>
      </c>
      <c r="C3" s="1" t="s">
        <v>121</v>
      </c>
      <c r="D3" s="2">
        <v>130</v>
      </c>
      <c r="E3" s="2">
        <v>25.69</v>
      </c>
      <c r="F3" s="11" t="s">
        <v>20</v>
      </c>
      <c r="G3" s="11"/>
      <c r="H3" s="1">
        <v>18</v>
      </c>
      <c r="I3" s="80" t="s">
        <v>108</v>
      </c>
      <c r="J3" s="80" t="s">
        <v>18</v>
      </c>
      <c r="K3" s="81" t="s">
        <v>113</v>
      </c>
      <c r="L3" s="80" t="s">
        <v>113</v>
      </c>
      <c r="M3" s="80"/>
      <c r="N3" s="104"/>
      <c r="O3" s="1" t="s">
        <v>12</v>
      </c>
      <c r="P3" s="1"/>
    </row>
    <row r="4" spans="1:17" x14ac:dyDescent="0.25">
      <c r="A4" s="11">
        <v>2</v>
      </c>
      <c r="B4" s="1" t="s">
        <v>24</v>
      </c>
      <c r="C4" s="20" t="s">
        <v>24</v>
      </c>
      <c r="D4" s="2">
        <v>68</v>
      </c>
      <c r="E4" s="102">
        <v>12.25</v>
      </c>
      <c r="F4" s="11" t="s">
        <v>20</v>
      </c>
      <c r="G4" s="11"/>
      <c r="H4" s="1">
        <v>24</v>
      </c>
      <c r="I4" s="80" t="s">
        <v>108</v>
      </c>
      <c r="J4" s="80" t="s">
        <v>113</v>
      </c>
      <c r="K4" s="80"/>
      <c r="L4" s="80" t="s">
        <v>113</v>
      </c>
      <c r="M4" s="80"/>
      <c r="N4" s="104"/>
      <c r="O4" s="1" t="s">
        <v>12</v>
      </c>
      <c r="P4" s="1"/>
    </row>
    <row r="5" spans="1:17" x14ac:dyDescent="0.25">
      <c r="A5" s="11">
        <v>3</v>
      </c>
      <c r="B5" s="1" t="s">
        <v>39</v>
      </c>
      <c r="C5" s="1" t="s">
        <v>118</v>
      </c>
      <c r="D5" s="2">
        <v>61</v>
      </c>
      <c r="E5" s="2">
        <v>12.06</v>
      </c>
      <c r="F5" s="11" t="s">
        <v>17</v>
      </c>
      <c r="G5" s="11"/>
      <c r="H5" s="1">
        <v>8</v>
      </c>
      <c r="I5" s="80" t="s">
        <v>108</v>
      </c>
      <c r="J5" s="80" t="s">
        <v>113</v>
      </c>
      <c r="K5" s="80"/>
      <c r="L5" s="80" t="s">
        <v>113</v>
      </c>
      <c r="M5" s="80"/>
      <c r="N5" s="104"/>
      <c r="O5" s="1" t="s">
        <v>51</v>
      </c>
      <c r="P5" s="1"/>
    </row>
    <row r="6" spans="1:17" x14ac:dyDescent="0.25">
      <c r="A6" s="11">
        <v>4</v>
      </c>
      <c r="B6" s="1" t="s">
        <v>43</v>
      </c>
      <c r="C6" s="1" t="s">
        <v>44</v>
      </c>
      <c r="D6" s="2">
        <v>52</v>
      </c>
      <c r="E6" s="2">
        <v>10.28</v>
      </c>
      <c r="F6" s="11" t="s">
        <v>17</v>
      </c>
      <c r="G6" s="11"/>
      <c r="H6" s="1">
        <v>26</v>
      </c>
      <c r="I6" s="80" t="s">
        <v>108</v>
      </c>
      <c r="J6" s="80" t="s">
        <v>113</v>
      </c>
      <c r="K6" s="80"/>
      <c r="L6" s="80" t="s">
        <v>113</v>
      </c>
      <c r="M6" s="80"/>
      <c r="N6" s="104"/>
      <c r="O6" s="1" t="s">
        <v>12</v>
      </c>
      <c r="P6" s="1"/>
    </row>
    <row r="7" spans="1:17" x14ac:dyDescent="0.25">
      <c r="A7" s="11">
        <v>5</v>
      </c>
      <c r="B7" s="1" t="s">
        <v>41</v>
      </c>
      <c r="C7" s="1" t="s">
        <v>42</v>
      </c>
      <c r="D7" s="2">
        <v>45</v>
      </c>
      <c r="E7" s="2">
        <v>8.89</v>
      </c>
      <c r="F7" s="11" t="s">
        <v>17</v>
      </c>
      <c r="G7" s="11"/>
      <c r="H7" s="1">
        <v>24</v>
      </c>
      <c r="I7" s="80" t="s">
        <v>108</v>
      </c>
      <c r="J7" s="80" t="s">
        <v>18</v>
      </c>
      <c r="K7" s="80"/>
      <c r="L7" s="80" t="s">
        <v>18</v>
      </c>
      <c r="M7" s="80"/>
      <c r="N7" s="104"/>
      <c r="O7" s="1" t="s">
        <v>12</v>
      </c>
      <c r="P7" s="1"/>
    </row>
    <row r="8" spans="1:17" ht="30" x14ac:dyDescent="0.25">
      <c r="A8" s="11">
        <v>6</v>
      </c>
      <c r="B8" s="1" t="s">
        <v>30</v>
      </c>
      <c r="C8" s="1" t="s">
        <v>32</v>
      </c>
      <c r="D8" s="2">
        <v>38</v>
      </c>
      <c r="E8" s="2">
        <v>7.51</v>
      </c>
      <c r="F8" s="11" t="s">
        <v>17</v>
      </c>
      <c r="G8" s="11"/>
      <c r="H8" s="1">
        <v>13</v>
      </c>
      <c r="I8" s="80" t="s">
        <v>31</v>
      </c>
      <c r="J8" s="80" t="s">
        <v>115</v>
      </c>
      <c r="K8" s="80"/>
      <c r="L8" s="103" t="s">
        <v>115</v>
      </c>
      <c r="M8" s="80"/>
      <c r="N8" s="104"/>
      <c r="O8" s="1" t="s">
        <v>12</v>
      </c>
      <c r="P8" s="1"/>
    </row>
    <row r="9" spans="1:17" ht="30" x14ac:dyDescent="0.25">
      <c r="A9" s="11">
        <v>7</v>
      </c>
      <c r="B9" s="1" t="s">
        <v>35</v>
      </c>
      <c r="C9" s="1" t="s">
        <v>36</v>
      </c>
      <c r="D9" s="2">
        <v>28</v>
      </c>
      <c r="E9" s="2">
        <v>5.53</v>
      </c>
      <c r="F9" s="11" t="s">
        <v>17</v>
      </c>
      <c r="G9" s="11"/>
      <c r="H9" s="1">
        <v>7</v>
      </c>
      <c r="I9" s="80" t="s">
        <v>31</v>
      </c>
      <c r="J9" s="80" t="s">
        <v>115</v>
      </c>
      <c r="K9" s="80"/>
      <c r="L9" s="103" t="s">
        <v>115</v>
      </c>
      <c r="M9" s="80"/>
      <c r="N9" s="104"/>
      <c r="O9" s="1" t="s">
        <v>12</v>
      </c>
      <c r="P9" s="1"/>
    </row>
    <row r="10" spans="1:17" x14ac:dyDescent="0.25">
      <c r="A10" s="11">
        <v>8</v>
      </c>
      <c r="B10" s="1" t="s">
        <v>25</v>
      </c>
      <c r="C10" s="1" t="s">
        <v>25</v>
      </c>
      <c r="D10" s="2">
        <v>26</v>
      </c>
      <c r="E10" s="2">
        <v>5.14</v>
      </c>
      <c r="F10" s="11" t="s">
        <v>20</v>
      </c>
      <c r="G10" s="11"/>
      <c r="H10" s="1">
        <v>15</v>
      </c>
      <c r="I10" s="80" t="s">
        <v>114</v>
      </c>
      <c r="J10" s="80" t="s">
        <v>113</v>
      </c>
      <c r="K10" s="80"/>
      <c r="L10" s="80" t="s">
        <v>152</v>
      </c>
      <c r="M10" s="81" t="s">
        <v>113</v>
      </c>
      <c r="N10" s="104"/>
      <c r="O10" s="1" t="s">
        <v>12</v>
      </c>
      <c r="P10" s="19" t="s">
        <v>51</v>
      </c>
      <c r="Q10" s="105" t="s">
        <v>157</v>
      </c>
    </row>
    <row r="11" spans="1:17" x14ac:dyDescent="0.25">
      <c r="A11" s="11">
        <v>9</v>
      </c>
      <c r="B11" s="1" t="s">
        <v>56</v>
      </c>
      <c r="C11" s="1" t="s">
        <v>73</v>
      </c>
      <c r="D11" s="2">
        <v>26</v>
      </c>
      <c r="E11" s="2">
        <v>5.14</v>
      </c>
      <c r="F11" s="11" t="s">
        <v>17</v>
      </c>
      <c r="G11" s="11"/>
      <c r="H11" s="1">
        <v>11</v>
      </c>
      <c r="I11" s="82" t="s">
        <v>143</v>
      </c>
      <c r="J11" s="80" t="s">
        <v>18</v>
      </c>
      <c r="K11" s="80"/>
      <c r="L11" s="80" t="s">
        <v>153</v>
      </c>
      <c r="M11" s="104"/>
      <c r="N11" s="104"/>
      <c r="O11" s="1" t="s">
        <v>12</v>
      </c>
      <c r="P11" s="59"/>
    </row>
    <row r="12" spans="1:17" x14ac:dyDescent="0.25">
      <c r="A12" s="11">
        <v>10</v>
      </c>
      <c r="B12" s="1" t="s">
        <v>16</v>
      </c>
      <c r="C12" s="1" t="s">
        <v>116</v>
      </c>
      <c r="D12" s="2">
        <v>10</v>
      </c>
      <c r="E12" s="2">
        <v>1.98</v>
      </c>
      <c r="F12" s="11" t="s">
        <v>20</v>
      </c>
      <c r="G12" s="19" t="s">
        <v>17</v>
      </c>
      <c r="H12" s="1">
        <v>31</v>
      </c>
      <c r="I12" s="82" t="s">
        <v>108</v>
      </c>
      <c r="J12" s="80" t="s">
        <v>18</v>
      </c>
      <c r="K12" s="81" t="s">
        <v>113</v>
      </c>
      <c r="L12" s="80" t="s">
        <v>113</v>
      </c>
      <c r="M12" s="80"/>
      <c r="N12" s="19" t="s">
        <v>17</v>
      </c>
      <c r="O12" s="1" t="s">
        <v>12</v>
      </c>
      <c r="P12" s="1"/>
    </row>
    <row r="13" spans="1:17" ht="30" x14ac:dyDescent="0.25">
      <c r="A13" s="11">
        <v>11</v>
      </c>
      <c r="B13" s="1" t="s">
        <v>33</v>
      </c>
      <c r="C13" s="1" t="s">
        <v>34</v>
      </c>
      <c r="D13" s="2">
        <v>6</v>
      </c>
      <c r="E13" s="2">
        <v>1.19</v>
      </c>
      <c r="F13" s="11" t="s">
        <v>17</v>
      </c>
      <c r="G13" s="11"/>
      <c r="H13" s="1">
        <v>4</v>
      </c>
      <c r="I13" s="80" t="s">
        <v>31</v>
      </c>
      <c r="J13" s="80" t="s">
        <v>115</v>
      </c>
      <c r="K13" s="80"/>
      <c r="L13" s="103" t="s">
        <v>115</v>
      </c>
      <c r="M13" s="80"/>
      <c r="N13" s="104"/>
      <c r="O13" s="1" t="s">
        <v>12</v>
      </c>
      <c r="P13" s="1"/>
    </row>
    <row r="14" spans="1:17" x14ac:dyDescent="0.25">
      <c r="A14" s="11">
        <v>12</v>
      </c>
      <c r="B14" s="1" t="s">
        <v>54</v>
      </c>
      <c r="C14" s="1" t="s">
        <v>69</v>
      </c>
      <c r="D14" s="2">
        <v>5</v>
      </c>
      <c r="E14" s="2">
        <v>0.99</v>
      </c>
      <c r="F14" s="11" t="s">
        <v>17</v>
      </c>
      <c r="G14" s="11"/>
      <c r="H14" s="1">
        <v>3</v>
      </c>
      <c r="I14" s="82" t="s">
        <v>143</v>
      </c>
      <c r="J14" s="80" t="s">
        <v>113</v>
      </c>
      <c r="K14" s="10"/>
      <c r="L14" s="103" t="s">
        <v>113</v>
      </c>
      <c r="M14" s="10"/>
      <c r="N14" s="104"/>
      <c r="O14" s="1" t="s">
        <v>12</v>
      </c>
      <c r="P14" s="1"/>
    </row>
    <row r="15" spans="1:17" ht="30" x14ac:dyDescent="0.25">
      <c r="A15" s="11">
        <v>13</v>
      </c>
      <c r="B15" s="1" t="s">
        <v>57</v>
      </c>
      <c r="C15" s="1" t="s">
        <v>74</v>
      </c>
      <c r="D15" s="2">
        <v>5</v>
      </c>
      <c r="E15" s="2">
        <v>0.99</v>
      </c>
      <c r="F15" s="11" t="s">
        <v>17</v>
      </c>
      <c r="G15" s="11"/>
      <c r="H15" s="1">
        <v>24</v>
      </c>
      <c r="I15" s="80" t="s">
        <v>31</v>
      </c>
      <c r="J15" s="80" t="s">
        <v>115</v>
      </c>
      <c r="K15" s="80"/>
      <c r="L15" s="103" t="s">
        <v>115</v>
      </c>
      <c r="M15" s="80"/>
      <c r="N15" s="104"/>
      <c r="O15" s="1" t="s">
        <v>12</v>
      </c>
      <c r="P15" s="1"/>
    </row>
    <row r="16" spans="1:17" x14ac:dyDescent="0.25">
      <c r="A16" s="11">
        <v>14</v>
      </c>
      <c r="B16" s="1" t="s">
        <v>19</v>
      </c>
      <c r="C16" s="1" t="s">
        <v>19</v>
      </c>
      <c r="D16" s="2">
        <v>3</v>
      </c>
      <c r="E16" s="2">
        <v>0.59</v>
      </c>
      <c r="F16" s="11" t="s">
        <v>17</v>
      </c>
      <c r="G16" s="11"/>
      <c r="H16" s="1">
        <v>17</v>
      </c>
      <c r="I16" s="82" t="s">
        <v>108</v>
      </c>
      <c r="J16" s="80" t="s">
        <v>18</v>
      </c>
      <c r="K16" s="10"/>
      <c r="L16" s="80" t="s">
        <v>18</v>
      </c>
      <c r="M16" s="10"/>
      <c r="N16" s="104"/>
      <c r="O16" s="1" t="s">
        <v>12</v>
      </c>
      <c r="P16" s="1"/>
    </row>
    <row r="17" spans="1:17" x14ac:dyDescent="0.25">
      <c r="A17" s="11">
        <v>15</v>
      </c>
      <c r="B17" s="1" t="s">
        <v>70</v>
      </c>
      <c r="C17" s="1" t="s">
        <v>71</v>
      </c>
      <c r="D17" s="2">
        <v>2</v>
      </c>
      <c r="E17" s="2">
        <v>0.4</v>
      </c>
      <c r="F17" s="11" t="s">
        <v>20</v>
      </c>
      <c r="G17" s="11"/>
      <c r="H17" s="1">
        <v>18</v>
      </c>
      <c r="I17" s="82" t="s">
        <v>109</v>
      </c>
      <c r="J17" s="80" t="s">
        <v>113</v>
      </c>
      <c r="K17" s="10"/>
      <c r="L17" s="80" t="s">
        <v>113</v>
      </c>
      <c r="M17" s="10"/>
      <c r="N17" s="104"/>
      <c r="O17" s="1" t="s">
        <v>12</v>
      </c>
      <c r="P17" s="19" t="s">
        <v>51</v>
      </c>
      <c r="Q17" s="105" t="s">
        <v>158</v>
      </c>
    </row>
    <row r="18" spans="1:17" x14ac:dyDescent="0.25">
      <c r="A18" s="11">
        <v>16</v>
      </c>
      <c r="B18" s="1" t="s">
        <v>55</v>
      </c>
      <c r="C18" s="1" t="s">
        <v>72</v>
      </c>
      <c r="D18" s="2">
        <v>1</v>
      </c>
      <c r="E18" s="2">
        <v>0.2</v>
      </c>
      <c r="F18" s="11" t="s">
        <v>20</v>
      </c>
      <c r="G18" s="11"/>
      <c r="H18" s="1">
        <v>6</v>
      </c>
      <c r="I18" s="82" t="s">
        <v>109</v>
      </c>
      <c r="J18" s="80" t="s">
        <v>113</v>
      </c>
      <c r="K18" s="10"/>
      <c r="L18" s="80" t="s">
        <v>113</v>
      </c>
      <c r="M18" s="10"/>
      <c r="N18" s="104"/>
      <c r="O18" s="1" t="s">
        <v>12</v>
      </c>
      <c r="P18" s="19" t="s">
        <v>51</v>
      </c>
      <c r="Q18" t="s">
        <v>158</v>
      </c>
    </row>
    <row r="20" spans="1:17" ht="15.75" thickBot="1" x14ac:dyDescent="0.3"/>
    <row r="21" spans="1:17" x14ac:dyDescent="0.25">
      <c r="B21" s="212" t="s">
        <v>123</v>
      </c>
      <c r="C21" s="213"/>
      <c r="D21" s="213"/>
      <c r="E21" s="214"/>
      <c r="F21" s="212" t="s">
        <v>124</v>
      </c>
      <c r="G21" s="213"/>
      <c r="H21" s="213"/>
      <c r="I21" s="213"/>
      <c r="J21" s="79"/>
      <c r="K21" s="26"/>
      <c r="L21" s="60"/>
    </row>
    <row r="22" spans="1:17" x14ac:dyDescent="0.25">
      <c r="B22" s="208" t="s">
        <v>181</v>
      </c>
      <c r="C22" s="209"/>
      <c r="D22" s="209"/>
      <c r="E22" s="210"/>
      <c r="F22" s="61"/>
      <c r="H22" s="209" t="s">
        <v>186</v>
      </c>
      <c r="I22" s="209"/>
      <c r="J22" s="209"/>
      <c r="K22" s="209"/>
      <c r="L22" s="210"/>
    </row>
    <row r="23" spans="1:17" x14ac:dyDescent="0.25">
      <c r="B23" s="63" t="s">
        <v>182</v>
      </c>
      <c r="C23" s="64"/>
      <c r="D23" s="64"/>
      <c r="E23" s="65"/>
      <c r="F23" s="61"/>
      <c r="H23" s="64" t="s">
        <v>187</v>
      </c>
      <c r="I23" s="64"/>
      <c r="J23" s="64"/>
      <c r="K23" s="64"/>
      <c r="L23" s="65"/>
    </row>
    <row r="24" spans="1:17" x14ac:dyDescent="0.25">
      <c r="B24" s="63" t="s">
        <v>192</v>
      </c>
      <c r="C24" s="64"/>
      <c r="D24" s="64"/>
      <c r="E24" s="65"/>
      <c r="F24" s="61"/>
      <c r="H24" s="64" t="s">
        <v>188</v>
      </c>
      <c r="I24" s="64"/>
      <c r="J24" s="64"/>
      <c r="K24" s="64"/>
      <c r="L24" s="65"/>
    </row>
    <row r="25" spans="1:17" x14ac:dyDescent="0.25">
      <c r="B25" s="63" t="s">
        <v>125</v>
      </c>
      <c r="C25" s="64"/>
      <c r="D25" s="64"/>
      <c r="E25" s="65"/>
      <c r="F25" s="61"/>
      <c r="H25" s="64" t="s">
        <v>154</v>
      </c>
      <c r="I25" s="64"/>
      <c r="J25" s="64"/>
      <c r="K25" s="64"/>
      <c r="L25" s="65"/>
    </row>
    <row r="26" spans="1:17" x14ac:dyDescent="0.25">
      <c r="B26" s="63" t="s">
        <v>183</v>
      </c>
      <c r="C26" s="64"/>
      <c r="D26" s="64"/>
      <c r="E26" s="65"/>
      <c r="F26" s="61"/>
      <c r="H26" s="64" t="s">
        <v>189</v>
      </c>
      <c r="I26" s="64"/>
      <c r="J26" s="64"/>
      <c r="K26" s="64"/>
      <c r="L26" s="65"/>
    </row>
    <row r="27" spans="1:17" x14ac:dyDescent="0.25">
      <c r="B27" s="63" t="s">
        <v>184</v>
      </c>
      <c r="C27" s="64"/>
      <c r="D27" s="64"/>
      <c r="E27" s="65"/>
      <c r="F27" s="61"/>
      <c r="H27" s="64" t="s">
        <v>190</v>
      </c>
      <c r="I27" s="64"/>
      <c r="J27" s="64"/>
      <c r="K27" s="64"/>
      <c r="L27" s="65"/>
    </row>
    <row r="28" spans="1:17" ht="15.75" thickBot="1" x14ac:dyDescent="0.3">
      <c r="B28" s="66" t="s">
        <v>185</v>
      </c>
      <c r="C28" s="67"/>
      <c r="D28" s="67"/>
      <c r="E28" s="68"/>
      <c r="F28" s="62"/>
      <c r="G28" s="69"/>
      <c r="H28" s="67" t="s">
        <v>191</v>
      </c>
      <c r="I28" s="67"/>
      <c r="J28" s="67"/>
      <c r="K28" s="67"/>
      <c r="L28" s="68"/>
    </row>
    <row r="29" spans="1:17" ht="15.75" thickBot="1" x14ac:dyDescent="0.3"/>
    <row r="30" spans="1:17" x14ac:dyDescent="0.25">
      <c r="B30" s="193" t="s">
        <v>205</v>
      </c>
      <c r="C30" s="173"/>
      <c r="D30" s="173"/>
      <c r="E30" s="173"/>
      <c r="F30" s="173"/>
      <c r="G30" s="173"/>
      <c r="H30" s="173"/>
      <c r="I30" s="173"/>
      <c r="J30" s="173"/>
      <c r="K30" s="173"/>
      <c r="L30" s="174"/>
    </row>
    <row r="31" spans="1:17" x14ac:dyDescent="0.25">
      <c r="B31" s="175"/>
      <c r="C31" s="176"/>
      <c r="D31" s="176"/>
      <c r="E31" s="176"/>
      <c r="F31" s="176"/>
      <c r="G31" s="176"/>
      <c r="H31" s="176"/>
      <c r="I31" s="176"/>
      <c r="J31" s="176"/>
      <c r="K31" s="176"/>
      <c r="L31" s="177"/>
    </row>
    <row r="32" spans="1:17" x14ac:dyDescent="0.25">
      <c r="B32" s="175"/>
      <c r="C32" s="176"/>
      <c r="D32" s="176"/>
      <c r="E32" s="176"/>
      <c r="F32" s="176"/>
      <c r="G32" s="176"/>
      <c r="H32" s="176"/>
      <c r="I32" s="176"/>
      <c r="J32" s="176"/>
      <c r="K32" s="176"/>
      <c r="L32" s="177"/>
    </row>
    <row r="33" spans="2:12" x14ac:dyDescent="0.25">
      <c r="B33" s="175"/>
      <c r="C33" s="176"/>
      <c r="D33" s="176"/>
      <c r="E33" s="176"/>
      <c r="F33" s="176"/>
      <c r="G33" s="176"/>
      <c r="H33" s="176"/>
      <c r="I33" s="176"/>
      <c r="J33" s="176"/>
      <c r="K33" s="176"/>
      <c r="L33" s="177"/>
    </row>
    <row r="34" spans="2:12" x14ac:dyDescent="0.25">
      <c r="B34" s="175"/>
      <c r="C34" s="176"/>
      <c r="D34" s="176"/>
      <c r="E34" s="176"/>
      <c r="F34" s="176"/>
      <c r="G34" s="176"/>
      <c r="H34" s="176"/>
      <c r="I34" s="176"/>
      <c r="J34" s="176"/>
      <c r="K34" s="176"/>
      <c r="L34" s="177"/>
    </row>
    <row r="35" spans="2:12" x14ac:dyDescent="0.25">
      <c r="B35" s="175"/>
      <c r="C35" s="176"/>
      <c r="D35" s="176"/>
      <c r="E35" s="176"/>
      <c r="F35" s="176"/>
      <c r="G35" s="176"/>
      <c r="H35" s="176"/>
      <c r="I35" s="176"/>
      <c r="J35" s="176"/>
      <c r="K35" s="176"/>
      <c r="L35" s="177"/>
    </row>
    <row r="36" spans="2:12" x14ac:dyDescent="0.25">
      <c r="B36" s="175"/>
      <c r="C36" s="176"/>
      <c r="D36" s="176"/>
      <c r="E36" s="176"/>
      <c r="F36" s="176"/>
      <c r="G36" s="176"/>
      <c r="H36" s="176"/>
      <c r="I36" s="176"/>
      <c r="J36" s="176"/>
      <c r="K36" s="176"/>
      <c r="L36" s="177"/>
    </row>
    <row r="37" spans="2:12" x14ac:dyDescent="0.25">
      <c r="B37" s="175"/>
      <c r="C37" s="176"/>
      <c r="D37" s="176"/>
      <c r="E37" s="176"/>
      <c r="F37" s="176"/>
      <c r="G37" s="176"/>
      <c r="H37" s="176"/>
      <c r="I37" s="176"/>
      <c r="J37" s="176"/>
      <c r="K37" s="176"/>
      <c r="L37" s="177"/>
    </row>
    <row r="38" spans="2:12" x14ac:dyDescent="0.25">
      <c r="B38" s="175"/>
      <c r="C38" s="176"/>
      <c r="D38" s="176"/>
      <c r="E38" s="176"/>
      <c r="F38" s="176"/>
      <c r="G38" s="176"/>
      <c r="H38" s="176"/>
      <c r="I38" s="176"/>
      <c r="J38" s="176"/>
      <c r="K38" s="176"/>
      <c r="L38" s="177"/>
    </row>
    <row r="39" spans="2:12" x14ac:dyDescent="0.25">
      <c r="B39" s="175"/>
      <c r="C39" s="176"/>
      <c r="D39" s="176"/>
      <c r="E39" s="176"/>
      <c r="F39" s="176"/>
      <c r="G39" s="176"/>
      <c r="H39" s="176"/>
      <c r="I39" s="176"/>
      <c r="J39" s="176"/>
      <c r="K39" s="176"/>
      <c r="L39" s="177"/>
    </row>
    <row r="40" spans="2:12" x14ac:dyDescent="0.25">
      <c r="B40" s="175"/>
      <c r="C40" s="176"/>
      <c r="D40" s="176"/>
      <c r="E40" s="176"/>
      <c r="F40" s="176"/>
      <c r="G40" s="176"/>
      <c r="H40" s="176"/>
      <c r="I40" s="176"/>
      <c r="J40" s="176"/>
      <c r="K40" s="176"/>
      <c r="L40" s="177"/>
    </row>
    <row r="41" spans="2:12" x14ac:dyDescent="0.25">
      <c r="B41" s="175"/>
      <c r="C41" s="176"/>
      <c r="D41" s="176"/>
      <c r="E41" s="176"/>
      <c r="F41" s="176"/>
      <c r="G41" s="176"/>
      <c r="H41" s="176"/>
      <c r="I41" s="176"/>
      <c r="J41" s="176"/>
      <c r="K41" s="176"/>
      <c r="L41" s="177"/>
    </row>
    <row r="42" spans="2:12" x14ac:dyDescent="0.25">
      <c r="B42" s="175"/>
      <c r="C42" s="176"/>
      <c r="D42" s="176"/>
      <c r="E42" s="176"/>
      <c r="F42" s="176"/>
      <c r="G42" s="176"/>
      <c r="H42" s="176"/>
      <c r="I42" s="176"/>
      <c r="J42" s="176"/>
      <c r="K42" s="176"/>
      <c r="L42" s="177"/>
    </row>
    <row r="43" spans="2:12" ht="15.75" thickBot="1" x14ac:dyDescent="0.3">
      <c r="B43" s="178"/>
      <c r="C43" s="179"/>
      <c r="D43" s="179"/>
      <c r="E43" s="179"/>
      <c r="F43" s="179"/>
      <c r="G43" s="179"/>
      <c r="H43" s="179"/>
      <c r="I43" s="179"/>
      <c r="J43" s="179"/>
      <c r="K43" s="179"/>
      <c r="L43" s="180"/>
    </row>
  </sheetData>
  <mergeCells count="6">
    <mergeCell ref="B30:L43"/>
    <mergeCell ref="B22:E22"/>
    <mergeCell ref="H22:L22"/>
    <mergeCell ref="A1:M1"/>
    <mergeCell ref="B21:E21"/>
    <mergeCell ref="F21:I21"/>
  </mergeCells>
  <hyperlinks>
    <hyperlink ref="Q17" r:id="rId1" xr:uid="{622D19EF-0B28-4E8B-9526-C99CE4EFD2AF}"/>
    <hyperlink ref="Q10" r:id="rId2" xr:uid="{C5C6499D-5CD0-49A5-A810-B4BDAE4F84ED}"/>
  </hyperlinks>
  <pageMargins left="0.7" right="0.7" top="0.75" bottom="0.75" header="0.3" footer="0.3"/>
  <pageSetup paperSize="12" scale="73" fitToHeight="0"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3FC3-98D4-47D1-9424-1AEFA816F972}">
  <sheetPr>
    <pageSetUpPr fitToPage="1"/>
  </sheetPr>
  <dimension ref="A1:R31"/>
  <sheetViews>
    <sheetView zoomScale="70" zoomScaleNormal="70" workbookViewId="0">
      <selection activeCell="P7" sqref="P7"/>
    </sheetView>
  </sheetViews>
  <sheetFormatPr defaultRowHeight="15" x14ac:dyDescent="0.25"/>
  <cols>
    <col min="2" max="2" width="54.140625" customWidth="1"/>
    <col min="3" max="3" width="10.5703125" customWidth="1"/>
    <col min="4" max="4" width="10.140625" customWidth="1"/>
    <col min="5" max="5" width="12.140625" customWidth="1"/>
    <col min="6" max="6" width="10.140625" customWidth="1"/>
    <col min="7" max="7" width="10.28515625" customWidth="1"/>
    <col min="10" max="10" width="29.7109375" customWidth="1"/>
  </cols>
  <sheetData>
    <row r="1" spans="1:18" ht="44.45" customHeight="1" x14ac:dyDescent="0.25">
      <c r="B1" s="181" t="s">
        <v>201</v>
      </c>
      <c r="C1" s="181"/>
      <c r="D1" s="181"/>
      <c r="E1" s="181"/>
      <c r="F1" s="181"/>
      <c r="G1" s="181"/>
    </row>
    <row r="2" spans="1:18" ht="36.6" customHeight="1" x14ac:dyDescent="0.25">
      <c r="A2" t="s">
        <v>50</v>
      </c>
      <c r="B2" s="24" t="s">
        <v>0</v>
      </c>
      <c r="C2" s="2" t="s">
        <v>1</v>
      </c>
      <c r="D2" s="2" t="s">
        <v>2</v>
      </c>
      <c r="E2" s="2" t="s">
        <v>3</v>
      </c>
      <c r="F2" s="2" t="s">
        <v>4</v>
      </c>
      <c r="G2" s="2" t="s">
        <v>5</v>
      </c>
      <c r="J2" s="2" t="s">
        <v>0</v>
      </c>
      <c r="K2" s="2" t="s">
        <v>1</v>
      </c>
      <c r="L2" s="2" t="s">
        <v>2</v>
      </c>
      <c r="M2" s="2" t="s">
        <v>3</v>
      </c>
      <c r="N2" s="2" t="s">
        <v>4</v>
      </c>
      <c r="O2" s="2" t="s">
        <v>5</v>
      </c>
    </row>
    <row r="3" spans="1:18" ht="45" x14ac:dyDescent="0.25">
      <c r="A3">
        <v>1</v>
      </c>
      <c r="B3" s="24" t="s">
        <v>90</v>
      </c>
      <c r="C3" s="6">
        <v>292</v>
      </c>
      <c r="D3" s="51">
        <v>0.20205480000000001</v>
      </c>
      <c r="E3" s="7">
        <v>0.40222219999999997</v>
      </c>
      <c r="F3" s="6">
        <v>0</v>
      </c>
      <c r="G3" s="6">
        <v>1</v>
      </c>
      <c r="J3" s="24" t="s">
        <v>171</v>
      </c>
      <c r="K3" s="6">
        <v>169</v>
      </c>
      <c r="L3" s="6">
        <v>1</v>
      </c>
      <c r="M3" s="6">
        <v>0</v>
      </c>
      <c r="N3" s="6">
        <v>1</v>
      </c>
      <c r="O3" s="6">
        <v>1</v>
      </c>
    </row>
    <row r="4" spans="1:18" ht="30" x14ac:dyDescent="0.25">
      <c r="A4">
        <v>2</v>
      </c>
      <c r="B4" s="24" t="s">
        <v>91</v>
      </c>
      <c r="C4" s="6">
        <v>292</v>
      </c>
      <c r="D4" s="7">
        <v>5.8219199999999999E-2</v>
      </c>
      <c r="E4" s="7">
        <v>0.2345594</v>
      </c>
      <c r="F4" s="6">
        <v>0</v>
      </c>
      <c r="G4" s="6">
        <v>1</v>
      </c>
      <c r="J4" s="2" t="s">
        <v>172</v>
      </c>
      <c r="K4" s="6">
        <v>169</v>
      </c>
      <c r="L4" s="7">
        <v>0.45562130000000001</v>
      </c>
      <c r="M4" s="7">
        <v>0.49950670000000003</v>
      </c>
      <c r="N4" s="6">
        <v>0</v>
      </c>
      <c r="O4" s="6">
        <v>1</v>
      </c>
    </row>
    <row r="5" spans="1:18" ht="30" x14ac:dyDescent="0.25">
      <c r="A5">
        <v>3</v>
      </c>
      <c r="B5" s="24" t="s">
        <v>92</v>
      </c>
      <c r="C5" s="6">
        <v>292</v>
      </c>
      <c r="D5" s="7">
        <v>0.16095889999999999</v>
      </c>
      <c r="E5" s="7">
        <v>0.3681239</v>
      </c>
      <c r="F5" s="6">
        <v>0</v>
      </c>
      <c r="G5" s="6">
        <v>1</v>
      </c>
      <c r="J5" s="2" t="s">
        <v>173</v>
      </c>
      <c r="K5" s="6">
        <v>169</v>
      </c>
      <c r="L5" s="7">
        <v>0.54437869999999999</v>
      </c>
      <c r="M5" s="7">
        <v>0.49950670000000003</v>
      </c>
      <c r="N5" s="6">
        <v>0</v>
      </c>
      <c r="O5" s="6">
        <v>1</v>
      </c>
    </row>
    <row r="6" spans="1:18" ht="27.75" x14ac:dyDescent="0.25">
      <c r="A6">
        <v>4</v>
      </c>
      <c r="B6" s="24" t="s">
        <v>93</v>
      </c>
      <c r="C6" s="6">
        <v>292</v>
      </c>
      <c r="D6" s="51">
        <v>0.57876709999999998</v>
      </c>
      <c r="E6" s="7">
        <v>0.4946044</v>
      </c>
      <c r="F6" s="6">
        <v>0</v>
      </c>
      <c r="G6" s="6">
        <v>1</v>
      </c>
      <c r="J6" s="107" t="s">
        <v>174</v>
      </c>
      <c r="K6" s="108"/>
      <c r="L6" s="110"/>
      <c r="M6" s="110"/>
      <c r="N6" s="108"/>
      <c r="O6" s="109"/>
    </row>
    <row r="7" spans="1:18" ht="45" x14ac:dyDescent="0.25">
      <c r="A7">
        <v>4.0999999999999996</v>
      </c>
      <c r="B7" s="24" t="s">
        <v>94</v>
      </c>
      <c r="C7" s="6">
        <v>292</v>
      </c>
      <c r="D7" s="7">
        <v>0.26369860000000001</v>
      </c>
      <c r="E7" s="7">
        <v>0.44139430000000002</v>
      </c>
      <c r="F7" s="6">
        <v>0</v>
      </c>
      <c r="G7" s="6">
        <v>1</v>
      </c>
      <c r="J7" s="2" t="s">
        <v>175</v>
      </c>
      <c r="K7" s="6">
        <v>169</v>
      </c>
      <c r="L7" s="7">
        <v>0.36094670000000001</v>
      </c>
      <c r="M7" s="7">
        <v>0.48170239999999998</v>
      </c>
      <c r="N7" s="6">
        <v>0</v>
      </c>
      <c r="O7" s="6">
        <v>1</v>
      </c>
    </row>
    <row r="8" spans="1:18" ht="27.6" customHeight="1" x14ac:dyDescent="0.25">
      <c r="A8">
        <v>4.2</v>
      </c>
      <c r="B8" s="24" t="s">
        <v>95</v>
      </c>
      <c r="C8" s="6">
        <v>292</v>
      </c>
      <c r="D8" s="51">
        <v>0.31506849999999997</v>
      </c>
      <c r="E8" s="7">
        <v>0.46534059999999999</v>
      </c>
      <c r="F8" s="6">
        <v>0</v>
      </c>
      <c r="G8" s="6">
        <v>1</v>
      </c>
      <c r="J8" s="2" t="s">
        <v>176</v>
      </c>
      <c r="K8" s="6">
        <v>169</v>
      </c>
      <c r="L8" s="7">
        <v>0.18343200000000001</v>
      </c>
      <c r="M8" s="7">
        <v>0.38817040000000003</v>
      </c>
      <c r="N8" s="6">
        <v>0</v>
      </c>
      <c r="O8" s="6">
        <v>1</v>
      </c>
    </row>
    <row r="9" spans="1:18" ht="60" x14ac:dyDescent="0.25">
      <c r="A9">
        <v>4.3</v>
      </c>
      <c r="B9" s="24" t="s">
        <v>96</v>
      </c>
      <c r="C9" s="6">
        <v>292</v>
      </c>
      <c r="D9" s="51">
        <v>0.20890410000000001</v>
      </c>
      <c r="E9" s="7">
        <v>0.40722360000000002</v>
      </c>
      <c r="F9" s="6">
        <v>0</v>
      </c>
      <c r="G9" s="6">
        <v>1</v>
      </c>
      <c r="J9" s="2" t="s">
        <v>177</v>
      </c>
      <c r="K9" s="6">
        <v>169</v>
      </c>
      <c r="L9" s="7">
        <v>0.45562130000000001</v>
      </c>
      <c r="M9" s="7">
        <v>0.49950670000000003</v>
      </c>
      <c r="N9" s="6">
        <v>0</v>
      </c>
      <c r="O9" s="6">
        <v>1</v>
      </c>
    </row>
    <row r="10" spans="1:18" ht="42.95" customHeight="1" thickBot="1" x14ac:dyDescent="0.3">
      <c r="A10">
        <v>4.4000000000000004</v>
      </c>
      <c r="B10" s="24" t="s">
        <v>97</v>
      </c>
      <c r="C10" s="6">
        <v>292</v>
      </c>
      <c r="D10" s="7">
        <v>0.10616440000000001</v>
      </c>
      <c r="E10" s="7">
        <v>0.30857669999999998</v>
      </c>
      <c r="F10" s="6">
        <v>0</v>
      </c>
      <c r="G10" s="6">
        <v>1</v>
      </c>
    </row>
    <row r="11" spans="1:18" ht="27.95" customHeight="1" x14ac:dyDescent="0.25">
      <c r="A11">
        <v>4.5</v>
      </c>
      <c r="B11" s="24" t="s">
        <v>98</v>
      </c>
      <c r="C11" s="6">
        <v>292</v>
      </c>
      <c r="D11" s="7">
        <v>0.26369860000000001</v>
      </c>
      <c r="E11" s="7">
        <v>0.44139430000000002</v>
      </c>
      <c r="F11" s="6">
        <v>0</v>
      </c>
      <c r="G11" s="6">
        <v>1</v>
      </c>
      <c r="J11" s="172" t="s">
        <v>206</v>
      </c>
      <c r="K11" s="194"/>
      <c r="L11" s="194"/>
      <c r="M11" s="194"/>
      <c r="N11" s="194"/>
      <c r="O11" s="194"/>
      <c r="P11" s="194"/>
      <c r="Q11" s="194"/>
      <c r="R11" s="195"/>
    </row>
    <row r="12" spans="1:18" ht="27.95" customHeight="1" x14ac:dyDescent="0.25">
      <c r="A12">
        <v>5</v>
      </c>
      <c r="B12" s="24" t="s">
        <v>99</v>
      </c>
      <c r="C12" s="6">
        <v>292</v>
      </c>
      <c r="D12" s="7">
        <v>0</v>
      </c>
      <c r="E12" s="7">
        <v>0</v>
      </c>
      <c r="F12" s="6">
        <v>0</v>
      </c>
      <c r="G12" s="6">
        <v>0</v>
      </c>
      <c r="J12" s="196"/>
      <c r="K12" s="197"/>
      <c r="L12" s="197"/>
      <c r="M12" s="197"/>
      <c r="N12" s="197"/>
      <c r="O12" s="197"/>
      <c r="P12" s="197"/>
      <c r="Q12" s="197"/>
      <c r="R12" s="198"/>
    </row>
    <row r="13" spans="1:18" ht="27.95" customHeight="1" x14ac:dyDescent="0.25">
      <c r="A13">
        <v>6</v>
      </c>
      <c r="B13" s="24" t="s">
        <v>100</v>
      </c>
      <c r="C13" s="6">
        <v>292</v>
      </c>
      <c r="D13" s="7">
        <v>0.130137</v>
      </c>
      <c r="E13" s="7">
        <v>0.33703169999999999</v>
      </c>
      <c r="F13" s="6">
        <v>0</v>
      </c>
      <c r="G13" s="6">
        <v>1</v>
      </c>
      <c r="J13" s="196"/>
      <c r="K13" s="197"/>
      <c r="L13" s="197"/>
      <c r="M13" s="197"/>
      <c r="N13" s="197"/>
      <c r="O13" s="197"/>
      <c r="P13" s="197"/>
      <c r="Q13" s="197"/>
      <c r="R13" s="198"/>
    </row>
    <row r="14" spans="1:18" ht="27.95" customHeight="1" x14ac:dyDescent="0.25">
      <c r="A14">
        <v>7</v>
      </c>
      <c r="B14" s="24" t="s">
        <v>101</v>
      </c>
      <c r="C14" s="6">
        <v>292</v>
      </c>
      <c r="D14" s="51">
        <v>0.21232880000000001</v>
      </c>
      <c r="E14" s="7">
        <v>0.40965839999999998</v>
      </c>
      <c r="F14" s="6">
        <v>0</v>
      </c>
      <c r="G14" s="6">
        <v>1</v>
      </c>
      <c r="J14" s="196"/>
      <c r="K14" s="197"/>
      <c r="L14" s="197"/>
      <c r="M14" s="197"/>
      <c r="N14" s="197"/>
      <c r="O14" s="197"/>
      <c r="P14" s="197"/>
      <c r="Q14" s="197"/>
      <c r="R14" s="198"/>
    </row>
    <row r="15" spans="1:18" ht="27.95" customHeight="1" x14ac:dyDescent="0.25">
      <c r="A15">
        <v>8</v>
      </c>
      <c r="B15" s="24" t="s">
        <v>82</v>
      </c>
      <c r="C15" s="6">
        <v>292</v>
      </c>
      <c r="D15" s="7">
        <v>6.1643799999999999E-2</v>
      </c>
      <c r="E15" s="7">
        <v>0.24092040000000001</v>
      </c>
      <c r="F15" s="6">
        <v>0</v>
      </c>
      <c r="G15" s="6">
        <v>1</v>
      </c>
      <c r="J15" s="196"/>
      <c r="K15" s="197"/>
      <c r="L15" s="197"/>
      <c r="M15" s="197"/>
      <c r="N15" s="197"/>
      <c r="O15" s="197"/>
      <c r="P15" s="197"/>
      <c r="Q15" s="197"/>
      <c r="R15" s="198"/>
    </row>
    <row r="16" spans="1:18" ht="27.95" customHeight="1" x14ac:dyDescent="0.25">
      <c r="A16">
        <v>9</v>
      </c>
      <c r="B16" s="24" t="s">
        <v>102</v>
      </c>
      <c r="C16" s="6">
        <v>292</v>
      </c>
      <c r="D16" s="7">
        <v>0.57876709999999998</v>
      </c>
      <c r="E16" s="7">
        <v>0.4946044</v>
      </c>
      <c r="F16" s="6">
        <v>0</v>
      </c>
      <c r="G16" s="6">
        <v>1</v>
      </c>
      <c r="J16" s="196"/>
      <c r="K16" s="197"/>
      <c r="L16" s="197"/>
      <c r="M16" s="197"/>
      <c r="N16" s="197"/>
      <c r="O16" s="197"/>
      <c r="P16" s="197"/>
      <c r="Q16" s="197"/>
      <c r="R16" s="198"/>
    </row>
    <row r="17" spans="1:18" ht="27.95" customHeight="1" x14ac:dyDescent="0.25">
      <c r="A17">
        <v>10</v>
      </c>
      <c r="B17" s="24" t="s">
        <v>84</v>
      </c>
      <c r="C17" s="6">
        <v>292</v>
      </c>
      <c r="D17" s="7">
        <v>5.8219199999999999E-2</v>
      </c>
      <c r="E17" s="7">
        <v>0.2345594</v>
      </c>
      <c r="F17" s="6">
        <v>0</v>
      </c>
      <c r="G17" s="6">
        <v>1</v>
      </c>
      <c r="J17" s="196"/>
      <c r="K17" s="197"/>
      <c r="L17" s="197"/>
      <c r="M17" s="197"/>
      <c r="N17" s="197"/>
      <c r="O17" s="197"/>
      <c r="P17" s="197"/>
      <c r="Q17" s="197"/>
      <c r="R17" s="198"/>
    </row>
    <row r="18" spans="1:18" ht="27.95" customHeight="1" x14ac:dyDescent="0.25">
      <c r="A18">
        <v>11</v>
      </c>
      <c r="B18" s="24" t="s">
        <v>85</v>
      </c>
      <c r="C18" s="6">
        <v>292</v>
      </c>
      <c r="D18" s="51">
        <v>0.20205480000000001</v>
      </c>
      <c r="E18" s="7">
        <v>0.40222219999999997</v>
      </c>
      <c r="F18" s="6">
        <v>0</v>
      </c>
      <c r="G18" s="6">
        <v>1</v>
      </c>
      <c r="J18" s="196"/>
      <c r="K18" s="197"/>
      <c r="L18" s="197"/>
      <c r="M18" s="197"/>
      <c r="N18" s="197"/>
      <c r="O18" s="197"/>
      <c r="P18" s="197"/>
      <c r="Q18" s="197"/>
      <c r="R18" s="198"/>
    </row>
    <row r="19" spans="1:18" ht="27.95" customHeight="1" x14ac:dyDescent="0.25">
      <c r="A19">
        <v>12</v>
      </c>
      <c r="B19" s="24" t="s">
        <v>103</v>
      </c>
      <c r="C19" s="6">
        <v>292</v>
      </c>
      <c r="D19" s="7">
        <v>8.5616399999999995E-2</v>
      </c>
      <c r="E19" s="7">
        <v>0.2802772</v>
      </c>
      <c r="F19" s="6">
        <v>0</v>
      </c>
      <c r="G19" s="6">
        <v>1</v>
      </c>
      <c r="J19" s="196"/>
      <c r="K19" s="197"/>
      <c r="L19" s="197"/>
      <c r="M19" s="197"/>
      <c r="N19" s="197"/>
      <c r="O19" s="197"/>
      <c r="P19" s="197"/>
      <c r="Q19" s="197"/>
      <c r="R19" s="198"/>
    </row>
    <row r="20" spans="1:18" ht="27.95" customHeight="1" x14ac:dyDescent="0.25">
      <c r="A20">
        <v>13</v>
      </c>
      <c r="B20" s="24" t="s">
        <v>104</v>
      </c>
      <c r="C20" s="6">
        <v>292</v>
      </c>
      <c r="D20" s="7">
        <v>9.5890400000000001E-2</v>
      </c>
      <c r="E20" s="7">
        <v>0.2949464</v>
      </c>
      <c r="F20" s="6">
        <v>0</v>
      </c>
      <c r="G20" s="6">
        <v>1</v>
      </c>
      <c r="J20" s="196"/>
      <c r="K20" s="197"/>
      <c r="L20" s="197"/>
      <c r="M20" s="197"/>
      <c r="N20" s="197"/>
      <c r="O20" s="197"/>
      <c r="P20" s="197"/>
      <c r="Q20" s="197"/>
      <c r="R20" s="198"/>
    </row>
    <row r="21" spans="1:18" ht="27.95" customHeight="1" x14ac:dyDescent="0.25">
      <c r="A21">
        <v>14</v>
      </c>
      <c r="B21" s="24" t="s">
        <v>83</v>
      </c>
      <c r="C21" s="6">
        <v>292</v>
      </c>
      <c r="D21" s="7">
        <v>7.5342500000000007E-2</v>
      </c>
      <c r="E21" s="7">
        <v>0.26439629999999997</v>
      </c>
      <c r="F21" s="6">
        <v>0</v>
      </c>
      <c r="G21" s="6">
        <v>1</v>
      </c>
      <c r="J21" s="196"/>
      <c r="K21" s="197"/>
      <c r="L21" s="197"/>
      <c r="M21" s="197"/>
      <c r="N21" s="197"/>
      <c r="O21" s="197"/>
      <c r="P21" s="197"/>
      <c r="Q21" s="197"/>
      <c r="R21" s="198"/>
    </row>
    <row r="22" spans="1:18" ht="27.75" x14ac:dyDescent="0.25">
      <c r="A22">
        <v>15</v>
      </c>
      <c r="B22" s="24" t="s">
        <v>229</v>
      </c>
      <c r="C22" s="6">
        <v>292</v>
      </c>
      <c r="D22" s="7">
        <v>0.14041100000000001</v>
      </c>
      <c r="E22" s="7">
        <v>0.34800930000000002</v>
      </c>
      <c r="F22" s="6">
        <v>0</v>
      </c>
      <c r="G22" s="6">
        <v>1</v>
      </c>
      <c r="J22" s="196"/>
      <c r="K22" s="197"/>
      <c r="L22" s="197"/>
      <c r="M22" s="197"/>
      <c r="N22" s="197"/>
      <c r="O22" s="197"/>
      <c r="P22" s="197"/>
      <c r="Q22" s="197"/>
      <c r="R22" s="198"/>
    </row>
    <row r="23" spans="1:18" ht="38.1" customHeight="1" x14ac:dyDescent="0.25">
      <c r="A23">
        <v>16</v>
      </c>
      <c r="B23" s="154" t="s">
        <v>226</v>
      </c>
      <c r="C23" s="155">
        <v>292</v>
      </c>
      <c r="D23" s="156">
        <v>3.4246600000000002E-2</v>
      </c>
      <c r="E23" s="156">
        <v>0.18217410000000001</v>
      </c>
      <c r="F23" s="155">
        <v>0</v>
      </c>
      <c r="G23" s="155">
        <v>1</v>
      </c>
      <c r="J23" s="196"/>
      <c r="K23" s="197"/>
      <c r="L23" s="197"/>
      <c r="M23" s="197"/>
      <c r="N23" s="197"/>
      <c r="O23" s="197"/>
      <c r="P23" s="197"/>
      <c r="Q23" s="197"/>
      <c r="R23" s="198"/>
    </row>
    <row r="24" spans="1:18" ht="31.5" customHeight="1" x14ac:dyDescent="0.25">
      <c r="A24">
        <v>17</v>
      </c>
      <c r="B24" s="24" t="s">
        <v>230</v>
      </c>
      <c r="C24" s="6">
        <v>292</v>
      </c>
      <c r="D24" s="7">
        <v>2.0547900000000001E-2</v>
      </c>
      <c r="E24" s="7">
        <v>0.1421087</v>
      </c>
      <c r="F24" s="6">
        <v>0</v>
      </c>
      <c r="G24" s="6">
        <v>1</v>
      </c>
      <c r="J24" s="196"/>
      <c r="K24" s="197"/>
      <c r="L24" s="197"/>
      <c r="M24" s="197"/>
      <c r="N24" s="197"/>
      <c r="O24" s="197"/>
      <c r="P24" s="197"/>
      <c r="Q24" s="197"/>
      <c r="R24" s="198"/>
    </row>
    <row r="25" spans="1:18" ht="32.1" customHeight="1" x14ac:dyDescent="0.25">
      <c r="A25">
        <v>18</v>
      </c>
      <c r="B25" s="154" t="s">
        <v>227</v>
      </c>
      <c r="C25" s="155">
        <v>292</v>
      </c>
      <c r="D25" s="156">
        <v>3.4246600000000002E-2</v>
      </c>
      <c r="E25" s="156">
        <v>0.18217410000000001</v>
      </c>
      <c r="F25" s="155">
        <v>0</v>
      </c>
      <c r="G25" s="155">
        <v>1</v>
      </c>
      <c r="J25" s="196"/>
      <c r="K25" s="197"/>
      <c r="L25" s="197"/>
      <c r="M25" s="197"/>
      <c r="N25" s="197"/>
      <c r="O25" s="197"/>
      <c r="P25" s="197"/>
      <c r="Q25" s="197"/>
      <c r="R25" s="198"/>
    </row>
    <row r="26" spans="1:18" ht="34.5" customHeight="1" x14ac:dyDescent="0.25">
      <c r="A26">
        <v>19</v>
      </c>
      <c r="B26" s="152" t="s">
        <v>231</v>
      </c>
      <c r="C26" s="6">
        <v>292</v>
      </c>
      <c r="D26" s="7">
        <v>5.1369900000000003E-2</v>
      </c>
      <c r="E26" s="7">
        <v>0.22112999999999999</v>
      </c>
      <c r="F26" s="6">
        <v>0</v>
      </c>
      <c r="G26" s="6">
        <v>1</v>
      </c>
      <c r="J26" s="196"/>
      <c r="K26" s="197"/>
      <c r="L26" s="197"/>
      <c r="M26" s="197"/>
      <c r="N26" s="197"/>
      <c r="O26" s="197"/>
      <c r="P26" s="197"/>
      <c r="Q26" s="197"/>
      <c r="R26" s="198"/>
    </row>
    <row r="27" spans="1:18" ht="35.25" customHeight="1" thickBot="1" x14ac:dyDescent="0.3">
      <c r="A27">
        <v>20</v>
      </c>
      <c r="B27" s="157" t="s">
        <v>228</v>
      </c>
      <c r="C27" s="155">
        <v>292</v>
      </c>
      <c r="D27" s="156">
        <v>0</v>
      </c>
      <c r="E27" s="156">
        <v>0</v>
      </c>
      <c r="F27" s="155">
        <v>0</v>
      </c>
      <c r="G27" s="155">
        <v>0</v>
      </c>
      <c r="J27" s="199"/>
      <c r="K27" s="200"/>
      <c r="L27" s="200"/>
      <c r="M27" s="200"/>
      <c r="N27" s="200"/>
      <c r="O27" s="200"/>
      <c r="P27" s="200"/>
      <c r="Q27" s="200"/>
      <c r="R27" s="201"/>
    </row>
    <row r="28" spans="1:18" ht="35.25" customHeight="1" x14ac:dyDescent="0.25">
      <c r="B28" s="153"/>
      <c r="J28" s="151"/>
      <c r="K28" s="151"/>
      <c r="L28" s="151"/>
      <c r="M28" s="151"/>
      <c r="N28" s="151"/>
      <c r="O28" s="151"/>
      <c r="P28" s="151"/>
      <c r="Q28" s="151"/>
      <c r="R28" s="151"/>
    </row>
    <row r="29" spans="1:18" ht="30" x14ac:dyDescent="0.25">
      <c r="B29" s="23" t="s">
        <v>76</v>
      </c>
    </row>
    <row r="30" spans="1:18" ht="18.75" x14ac:dyDescent="0.25">
      <c r="B30" s="215" t="s">
        <v>194</v>
      </c>
      <c r="C30" s="215"/>
      <c r="D30" s="215"/>
      <c r="E30" s="215"/>
      <c r="F30" s="215"/>
      <c r="G30" s="215"/>
    </row>
    <row r="31" spans="1:18" ht="28.5" customHeight="1" x14ac:dyDescent="0.25"/>
  </sheetData>
  <mergeCells count="3">
    <mergeCell ref="B1:G1"/>
    <mergeCell ref="B30:G30"/>
    <mergeCell ref="J11:R27"/>
  </mergeCells>
  <pageMargins left="0.25" right="0.25" top="0.75" bottom="0.75" header="0.3" footer="0.3"/>
  <pageSetup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9E493-B061-470F-9538-522DD1DBEDE9}">
  <sheetPr>
    <pageSetUpPr fitToPage="1"/>
  </sheetPr>
  <dimension ref="A2:AB47"/>
  <sheetViews>
    <sheetView zoomScale="70" zoomScaleNormal="70" workbookViewId="0">
      <selection activeCell="X27" sqref="X27"/>
    </sheetView>
  </sheetViews>
  <sheetFormatPr defaultRowHeight="15" x14ac:dyDescent="0.25"/>
  <cols>
    <col min="2" max="2" width="62.28515625" customWidth="1"/>
    <col min="3" max="3" width="9.140625" customWidth="1"/>
    <col min="4" max="4" width="10.42578125" customWidth="1"/>
    <col min="5" max="12" width="9.140625" customWidth="1"/>
    <col min="13" max="13" width="4.85546875" customWidth="1"/>
    <col min="14" max="14" width="5.5703125" customWidth="1"/>
    <col min="15" max="15" width="16.85546875" customWidth="1"/>
    <col min="16" max="16" width="16.7109375" customWidth="1"/>
    <col min="17" max="17" width="17.85546875" customWidth="1"/>
    <col min="18" max="18" width="16.140625" customWidth="1"/>
    <col min="19" max="19" width="15.140625" customWidth="1"/>
    <col min="20" max="20" width="12.42578125" customWidth="1"/>
    <col min="21" max="21" width="13.85546875" customWidth="1"/>
    <col min="22" max="23" width="13.140625" customWidth="1"/>
    <col min="24" max="24" width="14.5703125" customWidth="1"/>
    <col min="26" max="26" width="14" customWidth="1"/>
    <col min="27" max="27" width="12" customWidth="1"/>
  </cols>
  <sheetData>
    <row r="2" spans="1:28" ht="30" customHeight="1" thickBot="1" x14ac:dyDescent="0.3">
      <c r="B2" s="181" t="s">
        <v>202</v>
      </c>
      <c r="C2" s="181"/>
      <c r="D2" s="181"/>
      <c r="E2" s="181"/>
      <c r="F2" s="181"/>
      <c r="G2" s="181"/>
      <c r="H2" s="181"/>
      <c r="I2" s="181"/>
      <c r="J2" s="181"/>
      <c r="K2" s="181"/>
      <c r="L2" s="181"/>
    </row>
    <row r="3" spans="1:28" x14ac:dyDescent="0.25">
      <c r="C3" s="216" t="s">
        <v>6</v>
      </c>
      <c r="D3" s="217"/>
      <c r="E3" s="216" t="s">
        <v>7</v>
      </c>
      <c r="F3" s="217"/>
      <c r="G3" s="218" t="s">
        <v>8</v>
      </c>
      <c r="H3" s="219"/>
      <c r="I3" s="212" t="s">
        <v>9</v>
      </c>
      <c r="J3" s="214"/>
      <c r="K3" s="218" t="s">
        <v>10</v>
      </c>
      <c r="L3" s="219"/>
      <c r="M3" s="149"/>
      <c r="O3" s="181"/>
      <c r="P3" s="181"/>
      <c r="Q3" s="181"/>
      <c r="R3" s="181"/>
      <c r="S3" s="181"/>
      <c r="T3" s="181"/>
      <c r="U3" s="181"/>
      <c r="V3" s="181"/>
    </row>
    <row r="4" spans="1:28" x14ac:dyDescent="0.25">
      <c r="A4" t="s">
        <v>50</v>
      </c>
      <c r="B4" s="24" t="s">
        <v>0</v>
      </c>
      <c r="C4" s="8" t="s">
        <v>1</v>
      </c>
      <c r="D4" s="9" t="s">
        <v>2</v>
      </c>
      <c r="E4" s="8" t="s">
        <v>1</v>
      </c>
      <c r="F4" s="9" t="s">
        <v>2</v>
      </c>
      <c r="G4" s="8" t="s">
        <v>1</v>
      </c>
      <c r="H4" s="9" t="s">
        <v>2</v>
      </c>
      <c r="I4" s="8" t="s">
        <v>1</v>
      </c>
      <c r="J4" s="9" t="s">
        <v>2</v>
      </c>
      <c r="K4" s="8" t="s">
        <v>1</v>
      </c>
      <c r="L4" s="9" t="s">
        <v>2</v>
      </c>
      <c r="M4" s="149"/>
      <c r="O4" s="211" t="s">
        <v>224</v>
      </c>
      <c r="P4" s="211"/>
      <c r="Q4" s="211"/>
      <c r="R4" s="211"/>
      <c r="S4" s="211"/>
      <c r="T4" s="211"/>
      <c r="U4" s="211"/>
      <c r="V4" s="211"/>
    </row>
    <row r="5" spans="1:28" ht="28.5" x14ac:dyDescent="0.25">
      <c r="A5">
        <v>1</v>
      </c>
      <c r="B5" s="24" t="s">
        <v>90</v>
      </c>
      <c r="C5" s="6">
        <v>63</v>
      </c>
      <c r="D5" s="128">
        <v>0.25396829999999998</v>
      </c>
      <c r="E5" s="6">
        <v>74</v>
      </c>
      <c r="F5" s="7">
        <v>0.16216220000000001</v>
      </c>
      <c r="G5" s="6">
        <v>96</v>
      </c>
      <c r="H5" s="7">
        <v>0.1875</v>
      </c>
      <c r="I5" s="6">
        <v>56</v>
      </c>
      <c r="J5" s="7">
        <v>0.23214290000000001</v>
      </c>
      <c r="K5" s="6">
        <v>3</v>
      </c>
      <c r="L5" s="6">
        <v>0</v>
      </c>
      <c r="M5" s="149"/>
      <c r="O5" s="1" t="s">
        <v>77</v>
      </c>
      <c r="P5" s="28" t="s">
        <v>44</v>
      </c>
      <c r="Q5" s="28" t="s">
        <v>40</v>
      </c>
      <c r="R5" s="28" t="s">
        <v>42</v>
      </c>
      <c r="S5" s="28" t="s">
        <v>78</v>
      </c>
      <c r="T5" s="29" t="s">
        <v>79</v>
      </c>
      <c r="U5" s="30" t="s">
        <v>80</v>
      </c>
      <c r="V5" s="29" t="s">
        <v>81</v>
      </c>
    </row>
    <row r="6" spans="1:28" ht="31.5" customHeight="1" x14ac:dyDescent="0.25">
      <c r="A6">
        <v>2</v>
      </c>
      <c r="B6" s="24" t="s">
        <v>91</v>
      </c>
      <c r="C6" s="6">
        <v>63</v>
      </c>
      <c r="D6" s="7">
        <v>0</v>
      </c>
      <c r="E6" s="6">
        <v>74</v>
      </c>
      <c r="F6" s="7">
        <v>5.4054100000000001E-2</v>
      </c>
      <c r="G6" s="6">
        <v>96</v>
      </c>
      <c r="H6" s="128">
        <v>0.125</v>
      </c>
      <c r="I6" s="6">
        <v>56</v>
      </c>
      <c r="J6" s="7">
        <v>1.7857100000000001E-2</v>
      </c>
      <c r="K6" s="6">
        <v>3</v>
      </c>
      <c r="L6" s="6">
        <v>0</v>
      </c>
      <c r="M6" s="149"/>
      <c r="O6" s="53">
        <v>2021</v>
      </c>
      <c r="P6" s="54">
        <v>11157</v>
      </c>
      <c r="Q6" s="54">
        <v>38298</v>
      </c>
      <c r="R6" s="54">
        <v>9214</v>
      </c>
      <c r="S6" s="54">
        <v>7328</v>
      </c>
      <c r="T6" s="54">
        <v>24380</v>
      </c>
      <c r="U6" s="54">
        <v>2670</v>
      </c>
      <c r="V6" s="54">
        <v>790</v>
      </c>
    </row>
    <row r="7" spans="1:28" ht="30" customHeight="1" thickBot="1" x14ac:dyDescent="0.3">
      <c r="A7">
        <v>3</v>
      </c>
      <c r="B7" s="24" t="s">
        <v>92</v>
      </c>
      <c r="C7" s="6">
        <v>63</v>
      </c>
      <c r="D7" s="128">
        <v>0.3015873</v>
      </c>
      <c r="E7" s="6">
        <v>74</v>
      </c>
      <c r="F7" s="7">
        <v>0.1081081</v>
      </c>
      <c r="G7" s="6">
        <v>96</v>
      </c>
      <c r="H7" s="7">
        <v>0.2083333</v>
      </c>
      <c r="I7" s="6">
        <v>56</v>
      </c>
      <c r="J7" s="111">
        <v>0</v>
      </c>
      <c r="K7" s="6">
        <v>3</v>
      </c>
      <c r="L7" s="6">
        <v>0</v>
      </c>
      <c r="M7" s="149"/>
      <c r="O7" s="53">
        <v>2020</v>
      </c>
      <c r="P7" s="54">
        <v>11994</v>
      </c>
      <c r="Q7" s="54">
        <v>17802</v>
      </c>
      <c r="R7" s="54">
        <v>14932</v>
      </c>
      <c r="S7" s="54">
        <v>4440</v>
      </c>
      <c r="T7" s="54">
        <v>13590</v>
      </c>
      <c r="U7" s="54">
        <v>2736</v>
      </c>
      <c r="V7" s="54"/>
    </row>
    <row r="8" spans="1:28" ht="33" customHeight="1" thickBot="1" x14ac:dyDescent="0.3">
      <c r="A8">
        <v>4</v>
      </c>
      <c r="B8" s="24" t="s">
        <v>93</v>
      </c>
      <c r="C8" s="6">
        <v>63</v>
      </c>
      <c r="D8" s="7">
        <v>0.44444440000000002</v>
      </c>
      <c r="E8" s="6">
        <v>74</v>
      </c>
      <c r="F8" s="129">
        <v>0.67567569999999999</v>
      </c>
      <c r="G8" s="6">
        <v>96</v>
      </c>
      <c r="H8" s="7">
        <v>0.4791667</v>
      </c>
      <c r="I8" s="107">
        <v>56</v>
      </c>
      <c r="J8" s="130">
        <v>0.75</v>
      </c>
      <c r="K8" s="109">
        <v>3</v>
      </c>
      <c r="L8" s="6">
        <v>1</v>
      </c>
      <c r="M8" s="149"/>
      <c r="O8" s="53">
        <v>2019</v>
      </c>
      <c r="P8" s="54">
        <v>11640</v>
      </c>
      <c r="Q8" s="54">
        <v>21206</v>
      </c>
      <c r="R8" s="54">
        <v>18278.5</v>
      </c>
      <c r="S8" s="54">
        <v>168</v>
      </c>
      <c r="T8" s="54">
        <v>8597</v>
      </c>
      <c r="U8" s="54">
        <v>1608</v>
      </c>
      <c r="V8" s="54"/>
      <c r="AB8" s="52"/>
    </row>
    <row r="9" spans="1:28" ht="30" x14ac:dyDescent="0.25">
      <c r="A9">
        <v>4.0999999999999996</v>
      </c>
      <c r="B9" s="24" t="s">
        <v>94</v>
      </c>
      <c r="C9" s="6">
        <v>63</v>
      </c>
      <c r="D9" s="51">
        <v>0.3333333</v>
      </c>
      <c r="E9" s="6">
        <v>74</v>
      </c>
      <c r="F9" s="7">
        <v>0.25675680000000001</v>
      </c>
      <c r="G9" s="6">
        <v>96</v>
      </c>
      <c r="H9" s="7">
        <v>0.2291667</v>
      </c>
      <c r="I9" s="6">
        <v>56</v>
      </c>
      <c r="J9" s="100">
        <v>0.23214290000000001</v>
      </c>
      <c r="K9" s="6">
        <v>3</v>
      </c>
      <c r="L9" s="7">
        <v>0.66666669999999995</v>
      </c>
      <c r="M9" s="149"/>
      <c r="O9" s="53" t="s">
        <v>110</v>
      </c>
      <c r="P9" s="54">
        <v>9912.2575000000015</v>
      </c>
      <c r="Q9" s="54">
        <v>18441.6875</v>
      </c>
      <c r="R9" s="54">
        <v>22226.715499999998</v>
      </c>
      <c r="S9" s="54"/>
      <c r="T9" s="54">
        <v>5880.65</v>
      </c>
      <c r="U9" s="54"/>
      <c r="V9" s="54"/>
    </row>
    <row r="10" spans="1:28" ht="30.75" thickBot="1" x14ac:dyDescent="0.3">
      <c r="A10">
        <v>4.2</v>
      </c>
      <c r="B10" s="24" t="s">
        <v>95</v>
      </c>
      <c r="C10" s="6">
        <v>63</v>
      </c>
      <c r="D10" s="7">
        <v>0.1111111</v>
      </c>
      <c r="E10" s="6">
        <v>74</v>
      </c>
      <c r="F10" s="131">
        <v>0.41891889999999998</v>
      </c>
      <c r="G10" s="6">
        <v>96</v>
      </c>
      <c r="H10" s="7">
        <v>0.25</v>
      </c>
      <c r="I10" s="6">
        <v>56</v>
      </c>
      <c r="J10" s="129">
        <v>0.51785709999999996</v>
      </c>
      <c r="K10" s="6">
        <v>3</v>
      </c>
      <c r="L10" s="7">
        <v>0.3333333</v>
      </c>
      <c r="M10" s="149"/>
      <c r="O10" s="53" t="s">
        <v>111</v>
      </c>
      <c r="P10" s="54">
        <v>6259.08</v>
      </c>
      <c r="Q10" s="54">
        <v>19733.969000000001</v>
      </c>
      <c r="R10" s="54">
        <v>16235.065000000001</v>
      </c>
      <c r="S10" s="54"/>
      <c r="T10" s="54"/>
      <c r="U10" s="54"/>
      <c r="V10" s="54"/>
    </row>
    <row r="11" spans="1:28" ht="35.25" customHeight="1" thickBot="1" x14ac:dyDescent="0.3">
      <c r="A11">
        <v>4.3</v>
      </c>
      <c r="B11" s="24" t="s">
        <v>96</v>
      </c>
      <c r="C11" s="6">
        <v>63</v>
      </c>
      <c r="D11" s="7">
        <v>7.9365099999999994E-2</v>
      </c>
      <c r="E11" s="107">
        <v>74</v>
      </c>
      <c r="F11" s="130">
        <v>0.28378379999999997</v>
      </c>
      <c r="G11" s="109">
        <v>96</v>
      </c>
      <c r="H11" s="7">
        <v>0.1458333</v>
      </c>
      <c r="I11" s="6">
        <v>56</v>
      </c>
      <c r="J11" s="129">
        <v>0.375</v>
      </c>
      <c r="K11" s="6">
        <v>3</v>
      </c>
      <c r="L11" s="7">
        <v>0</v>
      </c>
      <c r="M11" s="149"/>
    </row>
    <row r="12" spans="1:28" ht="34.5" customHeight="1" thickBot="1" x14ac:dyDescent="0.3">
      <c r="A12">
        <v>4.4000000000000004</v>
      </c>
      <c r="B12" s="24" t="s">
        <v>97</v>
      </c>
      <c r="C12" s="6">
        <v>63</v>
      </c>
      <c r="D12" s="7">
        <v>3.1746000000000003E-2</v>
      </c>
      <c r="E12" s="6">
        <v>74</v>
      </c>
      <c r="F12" s="100">
        <v>0.13513510000000001</v>
      </c>
      <c r="G12" s="6">
        <v>96</v>
      </c>
      <c r="H12" s="7">
        <v>0.1041667</v>
      </c>
      <c r="I12" s="6">
        <v>56</v>
      </c>
      <c r="J12" s="7">
        <v>0.14285709999999999</v>
      </c>
      <c r="K12" s="6">
        <v>3</v>
      </c>
      <c r="L12" s="7">
        <v>0.3333333</v>
      </c>
      <c r="M12" s="149"/>
      <c r="O12" s="230" t="s">
        <v>223</v>
      </c>
      <c r="P12" s="230"/>
      <c r="Q12" s="230"/>
      <c r="R12" s="230"/>
      <c r="S12" s="230"/>
      <c r="T12" s="230"/>
      <c r="U12" s="230"/>
      <c r="V12" s="230"/>
      <c r="W12" s="230"/>
      <c r="X12" s="230"/>
      <c r="Y12" s="230"/>
      <c r="Z12" s="230"/>
      <c r="AA12" s="230"/>
    </row>
    <row r="13" spans="1:28" ht="39" customHeight="1" x14ac:dyDescent="0.25">
      <c r="A13">
        <v>4.5</v>
      </c>
      <c r="B13" s="24" t="s">
        <v>98</v>
      </c>
      <c r="C13" s="6">
        <v>63</v>
      </c>
      <c r="D13" s="51">
        <v>0.3333333</v>
      </c>
      <c r="E13" s="6">
        <v>74</v>
      </c>
      <c r="F13" s="7">
        <v>0.25675680000000001</v>
      </c>
      <c r="G13" s="6">
        <v>96</v>
      </c>
      <c r="H13" s="7">
        <v>0.2291667</v>
      </c>
      <c r="I13" s="6">
        <v>56</v>
      </c>
      <c r="J13" s="7">
        <v>0.23214290000000001</v>
      </c>
      <c r="K13" s="6">
        <v>3</v>
      </c>
      <c r="L13" s="7">
        <v>0.66666669999999995</v>
      </c>
      <c r="M13" s="149"/>
      <c r="O13" s="132" t="s">
        <v>207</v>
      </c>
      <c r="P13" s="231" t="s">
        <v>11</v>
      </c>
      <c r="Q13" s="231"/>
      <c r="R13" s="231"/>
      <c r="S13" s="232"/>
      <c r="T13" s="233" t="s">
        <v>66</v>
      </c>
      <c r="U13" s="231"/>
      <c r="V13" s="231"/>
      <c r="W13" s="232"/>
      <c r="X13" s="233" t="s">
        <v>8</v>
      </c>
      <c r="Y13" s="231"/>
      <c r="Z13" s="231"/>
      <c r="AA13" s="232"/>
    </row>
    <row r="14" spans="1:28" ht="20.100000000000001" customHeight="1" x14ac:dyDescent="0.25">
      <c r="A14">
        <v>5</v>
      </c>
      <c r="B14" s="24" t="s">
        <v>99</v>
      </c>
      <c r="C14" s="6">
        <v>63</v>
      </c>
      <c r="D14" s="7">
        <v>0</v>
      </c>
      <c r="E14" s="6">
        <v>74</v>
      </c>
      <c r="F14" s="7">
        <v>0</v>
      </c>
      <c r="G14" s="6">
        <v>96</v>
      </c>
      <c r="H14" s="7">
        <v>0</v>
      </c>
      <c r="I14" s="6">
        <v>56</v>
      </c>
      <c r="J14" s="7">
        <v>0</v>
      </c>
      <c r="K14" s="6">
        <v>3</v>
      </c>
      <c r="L14" s="7">
        <v>0</v>
      </c>
      <c r="M14" s="149"/>
      <c r="O14" s="133"/>
      <c r="P14" s="134" t="s">
        <v>144</v>
      </c>
      <c r="Q14" s="135" t="s">
        <v>208</v>
      </c>
      <c r="R14" s="135" t="s">
        <v>209</v>
      </c>
      <c r="S14" s="136" t="s">
        <v>210</v>
      </c>
      <c r="T14" s="137" t="s">
        <v>144</v>
      </c>
      <c r="U14" s="135" t="s">
        <v>208</v>
      </c>
      <c r="V14" s="135" t="s">
        <v>209</v>
      </c>
      <c r="W14" s="136" t="s">
        <v>210</v>
      </c>
      <c r="X14" s="137" t="s">
        <v>144</v>
      </c>
      <c r="Y14" s="135" t="s">
        <v>208</v>
      </c>
      <c r="Z14" s="135" t="s">
        <v>209</v>
      </c>
      <c r="AA14" s="136" t="s">
        <v>210</v>
      </c>
    </row>
    <row r="15" spans="1:28" ht="21.6" customHeight="1" x14ac:dyDescent="0.25">
      <c r="A15">
        <v>6</v>
      </c>
      <c r="B15" s="24" t="s">
        <v>100</v>
      </c>
      <c r="C15" s="6">
        <v>63</v>
      </c>
      <c r="D15" s="7">
        <v>0.19047620000000001</v>
      </c>
      <c r="E15" s="6">
        <v>74</v>
      </c>
      <c r="F15" s="7">
        <v>0.2162162</v>
      </c>
      <c r="G15" s="6">
        <v>96</v>
      </c>
      <c r="H15" s="7">
        <v>8.3333299999999999E-2</v>
      </c>
      <c r="I15" s="6">
        <v>56</v>
      </c>
      <c r="J15" s="7">
        <v>1.7857100000000001E-2</v>
      </c>
      <c r="K15" s="6">
        <v>3</v>
      </c>
      <c r="L15" s="7">
        <v>0.3333333</v>
      </c>
      <c r="M15" s="149"/>
      <c r="O15" s="138">
        <v>2021</v>
      </c>
      <c r="P15" s="139">
        <v>45626</v>
      </c>
      <c r="Q15" s="140">
        <v>18485</v>
      </c>
      <c r="R15" s="140">
        <v>48211</v>
      </c>
      <c r="S15" s="140">
        <v>27840</v>
      </c>
      <c r="T15" s="140">
        <v>91666</v>
      </c>
      <c r="U15" s="140">
        <v>23710</v>
      </c>
      <c r="V15" s="140">
        <v>98040</v>
      </c>
      <c r="W15" s="140">
        <v>86332</v>
      </c>
      <c r="X15" s="140">
        <v>16895.88</v>
      </c>
      <c r="Y15" s="140">
        <v>14911.51</v>
      </c>
      <c r="Z15" s="140">
        <v>49463.43</v>
      </c>
      <c r="AA15" s="141">
        <v>29327.75</v>
      </c>
    </row>
    <row r="16" spans="1:28" ht="25.5" customHeight="1" x14ac:dyDescent="0.25">
      <c r="A16">
        <v>7</v>
      </c>
      <c r="B16" s="24" t="s">
        <v>101</v>
      </c>
      <c r="C16" s="6">
        <v>63</v>
      </c>
      <c r="D16" s="7">
        <v>0.14285709999999999</v>
      </c>
      <c r="E16" s="6">
        <v>74</v>
      </c>
      <c r="F16" s="51">
        <v>0.35135139999999998</v>
      </c>
      <c r="G16" s="6">
        <v>96</v>
      </c>
      <c r="H16" s="7">
        <v>0.1041667</v>
      </c>
      <c r="I16" s="6">
        <v>56</v>
      </c>
      <c r="J16" s="51">
        <v>0.30357139999999999</v>
      </c>
      <c r="K16" s="6">
        <v>3</v>
      </c>
      <c r="L16" s="6">
        <v>0</v>
      </c>
      <c r="M16" s="149"/>
      <c r="O16" s="138">
        <v>2020</v>
      </c>
      <c r="P16" s="139">
        <v>22301</v>
      </c>
      <c r="Q16" s="140">
        <v>16493</v>
      </c>
      <c r="R16" s="140">
        <v>43252</v>
      </c>
      <c r="S16" s="140">
        <v>16326</v>
      </c>
      <c r="T16" s="140">
        <v>94173.9</v>
      </c>
      <c r="U16" s="140">
        <v>29310.48</v>
      </c>
      <c r="V16" s="140">
        <v>73590.42</v>
      </c>
      <c r="W16" s="140">
        <v>67089.399999999994</v>
      </c>
      <c r="X16" s="140">
        <v>10563</v>
      </c>
      <c r="Y16" s="140">
        <v>7387.8</v>
      </c>
      <c r="Z16" s="140">
        <v>46631.44</v>
      </c>
      <c r="AA16" s="141">
        <v>24751.64</v>
      </c>
    </row>
    <row r="17" spans="1:27" ht="21.6" customHeight="1" x14ac:dyDescent="0.25">
      <c r="A17">
        <v>8</v>
      </c>
      <c r="B17" s="24" t="s">
        <v>82</v>
      </c>
      <c r="C17" s="6">
        <v>63</v>
      </c>
      <c r="D17" s="7">
        <v>3.1746000000000003E-2</v>
      </c>
      <c r="E17" s="6">
        <v>74</v>
      </c>
      <c r="F17" s="7">
        <v>8.1081100000000003E-2</v>
      </c>
      <c r="G17" s="6">
        <v>96</v>
      </c>
      <c r="H17" s="7">
        <v>5.2083299999999999E-2</v>
      </c>
      <c r="I17" s="6">
        <v>56</v>
      </c>
      <c r="J17" s="7">
        <v>8.9285699999999996E-2</v>
      </c>
      <c r="K17" s="6">
        <v>3</v>
      </c>
      <c r="L17" s="6">
        <v>0</v>
      </c>
      <c r="M17" s="149"/>
      <c r="O17" s="138">
        <v>2019</v>
      </c>
      <c r="P17" s="139">
        <v>21399</v>
      </c>
      <c r="Q17" s="140">
        <v>11833</v>
      </c>
      <c r="R17" s="140">
        <v>40123.5</v>
      </c>
      <c r="S17" s="140">
        <v>10205</v>
      </c>
      <c r="T17" s="140">
        <v>55268.53</v>
      </c>
      <c r="U17" s="140">
        <v>14268.82</v>
      </c>
      <c r="V17" s="140">
        <v>81367.360000000001</v>
      </c>
      <c r="W17" s="140">
        <v>53875.32</v>
      </c>
      <c r="X17" s="140">
        <v>21065.13</v>
      </c>
      <c r="Y17" s="140">
        <v>5990.875</v>
      </c>
      <c r="Z17" s="140">
        <v>46240.68</v>
      </c>
      <c r="AA17" s="141">
        <v>23367</v>
      </c>
    </row>
    <row r="18" spans="1:27" ht="27.6" customHeight="1" x14ac:dyDescent="0.25">
      <c r="A18">
        <v>9</v>
      </c>
      <c r="B18" s="24" t="s">
        <v>102</v>
      </c>
      <c r="C18" s="6">
        <v>63</v>
      </c>
      <c r="D18" s="7">
        <v>0.44444440000000002</v>
      </c>
      <c r="E18" s="6">
        <v>74</v>
      </c>
      <c r="F18" s="7">
        <v>0.67567569999999999</v>
      </c>
      <c r="G18" s="6">
        <v>96</v>
      </c>
      <c r="H18" s="7">
        <v>0.4791667</v>
      </c>
      <c r="I18" s="6">
        <v>56</v>
      </c>
      <c r="J18" s="7">
        <v>0.75</v>
      </c>
      <c r="K18" s="6">
        <v>3</v>
      </c>
      <c r="L18" s="6">
        <v>1</v>
      </c>
      <c r="M18" s="149"/>
      <c r="O18" s="138">
        <v>2018</v>
      </c>
      <c r="P18" s="139" t="s">
        <v>211</v>
      </c>
      <c r="Q18" s="140" t="s">
        <v>212</v>
      </c>
      <c r="R18" s="140" t="s">
        <v>213</v>
      </c>
      <c r="S18" s="140">
        <v>5880.65</v>
      </c>
      <c r="T18" s="140">
        <v>52880.56</v>
      </c>
      <c r="U18" s="140">
        <v>7332.3950000000004</v>
      </c>
      <c r="V18" s="140">
        <v>99394.05</v>
      </c>
      <c r="W18" s="140">
        <v>60990.11</v>
      </c>
      <c r="X18" s="140">
        <v>9583.75</v>
      </c>
      <c r="Y18" s="140">
        <v>853.75</v>
      </c>
      <c r="Z18" s="140">
        <v>53794.6</v>
      </c>
      <c r="AA18" s="141">
        <v>23987.599999999999</v>
      </c>
    </row>
    <row r="19" spans="1:27" ht="17.45" customHeight="1" thickBot="1" x14ac:dyDescent="0.3">
      <c r="A19">
        <v>10</v>
      </c>
      <c r="B19" s="24" t="s">
        <v>84</v>
      </c>
      <c r="C19" s="6">
        <v>63</v>
      </c>
      <c r="D19" s="7">
        <v>0</v>
      </c>
      <c r="E19" s="6">
        <v>74</v>
      </c>
      <c r="F19" s="7">
        <v>5.4054100000000001E-2</v>
      </c>
      <c r="G19" s="6">
        <v>96</v>
      </c>
      <c r="H19" s="7">
        <v>0.125</v>
      </c>
      <c r="I19" s="6">
        <v>56</v>
      </c>
      <c r="J19" s="7">
        <v>1.7857100000000001E-2</v>
      </c>
      <c r="K19" s="6">
        <v>3</v>
      </c>
      <c r="L19" s="6">
        <v>0</v>
      </c>
      <c r="M19" s="149"/>
      <c r="O19" s="142">
        <v>2017</v>
      </c>
      <c r="P19" s="143" t="s">
        <v>214</v>
      </c>
      <c r="Q19" s="144">
        <v>6259.1</v>
      </c>
      <c r="R19" s="144" t="s">
        <v>215</v>
      </c>
      <c r="S19" s="144">
        <v>0</v>
      </c>
      <c r="T19" s="144" t="s">
        <v>216</v>
      </c>
      <c r="U19" s="144" t="s">
        <v>217</v>
      </c>
      <c r="V19" s="144" t="s">
        <v>218</v>
      </c>
      <c r="W19" s="144" t="s">
        <v>219</v>
      </c>
      <c r="X19" s="144">
        <v>7353</v>
      </c>
      <c r="Y19" s="144">
        <v>3265</v>
      </c>
      <c r="Z19" s="144">
        <v>65742</v>
      </c>
      <c r="AA19" s="145">
        <v>24060.82</v>
      </c>
    </row>
    <row r="20" spans="1:27" ht="24.95" customHeight="1" x14ac:dyDescent="0.25">
      <c r="A20">
        <v>11</v>
      </c>
      <c r="B20" s="24" t="s">
        <v>85</v>
      </c>
      <c r="C20" s="6">
        <v>63</v>
      </c>
      <c r="D20" s="7">
        <v>0.25396829999999998</v>
      </c>
      <c r="E20" s="6">
        <v>74</v>
      </c>
      <c r="F20" s="7">
        <v>0.16216220000000001</v>
      </c>
      <c r="G20" s="6">
        <v>96</v>
      </c>
      <c r="H20" s="7">
        <v>0.1875</v>
      </c>
      <c r="I20" s="6">
        <v>56</v>
      </c>
      <c r="J20" s="7">
        <v>0.23214290000000001</v>
      </c>
      <c r="K20" s="6">
        <v>3</v>
      </c>
      <c r="L20" s="6">
        <v>0</v>
      </c>
      <c r="M20" s="149"/>
      <c r="O20" t="s">
        <v>220</v>
      </c>
    </row>
    <row r="21" spans="1:27" ht="20.100000000000001" customHeight="1" x14ac:dyDescent="0.25">
      <c r="A21">
        <v>12</v>
      </c>
      <c r="B21" s="24" t="s">
        <v>103</v>
      </c>
      <c r="C21" s="6">
        <v>63</v>
      </c>
      <c r="D21" s="7">
        <v>1.5873000000000002E-2</v>
      </c>
      <c r="E21" s="6">
        <v>74</v>
      </c>
      <c r="F21" s="7">
        <v>8.1081100000000003E-2</v>
      </c>
      <c r="G21" s="6">
        <v>96</v>
      </c>
      <c r="H21" s="7">
        <v>0.1875</v>
      </c>
      <c r="I21" s="6">
        <v>56</v>
      </c>
      <c r="J21" s="7">
        <v>0</v>
      </c>
      <c r="K21" s="6">
        <v>3</v>
      </c>
      <c r="L21" s="6">
        <v>0</v>
      </c>
      <c r="M21" s="149"/>
      <c r="O21" s="234" t="s">
        <v>222</v>
      </c>
      <c r="P21" s="234"/>
      <c r="Q21" s="234"/>
      <c r="R21" s="234"/>
      <c r="S21" s="234"/>
      <c r="T21" s="234"/>
      <c r="U21" s="234"/>
    </row>
    <row r="22" spans="1:27" ht="26.1" customHeight="1" x14ac:dyDescent="0.25">
      <c r="A22">
        <v>13</v>
      </c>
      <c r="B22" s="24" t="s">
        <v>104</v>
      </c>
      <c r="C22" s="6">
        <v>63</v>
      </c>
      <c r="D22" s="7">
        <v>3.1746000000000003E-2</v>
      </c>
      <c r="E22" s="6">
        <v>74</v>
      </c>
      <c r="F22" s="7">
        <v>0.1081081</v>
      </c>
      <c r="G22" s="6">
        <v>96</v>
      </c>
      <c r="H22" s="7">
        <v>0.1041667</v>
      </c>
      <c r="I22" s="6">
        <v>56</v>
      </c>
      <c r="J22" s="7">
        <v>0.14285709999999999</v>
      </c>
      <c r="K22" s="6">
        <v>3</v>
      </c>
      <c r="L22" s="6">
        <v>0</v>
      </c>
      <c r="M22" s="149"/>
      <c r="O22" s="220" t="s">
        <v>221</v>
      </c>
      <c r="P22" s="221"/>
      <c r="Q22" s="221"/>
      <c r="R22" s="221"/>
      <c r="S22" s="146"/>
      <c r="T22" s="146"/>
      <c r="U22" s="146"/>
    </row>
    <row r="23" spans="1:27" ht="24.95" customHeight="1" x14ac:dyDescent="0.25">
      <c r="A23">
        <v>14</v>
      </c>
      <c r="B23" s="24" t="s">
        <v>83</v>
      </c>
      <c r="C23" s="6">
        <v>63</v>
      </c>
      <c r="D23" s="7">
        <v>4.7619000000000002E-2</v>
      </c>
      <c r="E23" s="6">
        <v>74</v>
      </c>
      <c r="F23" s="7">
        <v>8.1081100000000003E-2</v>
      </c>
      <c r="G23" s="6">
        <v>96</v>
      </c>
      <c r="H23" s="7">
        <v>0.125</v>
      </c>
      <c r="I23" s="6">
        <v>56</v>
      </c>
      <c r="J23" s="7">
        <v>1.7857100000000001E-2</v>
      </c>
      <c r="K23" s="6">
        <v>3</v>
      </c>
      <c r="L23" s="6">
        <v>0</v>
      </c>
      <c r="M23" s="149"/>
      <c r="P23" s="1" t="s">
        <v>66</v>
      </c>
      <c r="Q23" s="1" t="s">
        <v>11</v>
      </c>
      <c r="R23" s="1" t="s">
        <v>8</v>
      </c>
    </row>
    <row r="24" spans="1:27" ht="34.5" customHeight="1" x14ac:dyDescent="0.25">
      <c r="A24">
        <v>15</v>
      </c>
      <c r="B24" s="24" t="s">
        <v>229</v>
      </c>
      <c r="C24" s="6">
        <v>63</v>
      </c>
      <c r="D24" s="7">
        <v>3.1746000000000003E-2</v>
      </c>
      <c r="E24" s="6">
        <v>74</v>
      </c>
      <c r="F24" s="7">
        <v>0.24324319999999999</v>
      </c>
      <c r="G24" s="6">
        <v>96</v>
      </c>
      <c r="H24" s="7">
        <v>9.375E-2</v>
      </c>
      <c r="I24" s="6">
        <v>56</v>
      </c>
      <c r="J24" s="7">
        <v>0.2142857</v>
      </c>
      <c r="K24" s="6">
        <v>3</v>
      </c>
      <c r="L24" s="6">
        <v>0</v>
      </c>
      <c r="M24" s="149"/>
      <c r="O24" s="5">
        <v>2021</v>
      </c>
      <c r="P24" s="147">
        <v>0.72235459078785069</v>
      </c>
      <c r="Q24" s="148">
        <v>0.9844837324296386</v>
      </c>
      <c r="R24" s="147">
        <v>0.75873272341137965</v>
      </c>
    </row>
    <row r="25" spans="1:27" ht="42" customHeight="1" x14ac:dyDescent="0.25">
      <c r="A25">
        <v>16</v>
      </c>
      <c r="B25" s="154" t="s">
        <v>226</v>
      </c>
      <c r="C25" s="155">
        <v>63</v>
      </c>
      <c r="D25" s="156">
        <v>4.7619000000000002E-2</v>
      </c>
      <c r="E25" s="155">
        <v>74</v>
      </c>
      <c r="F25" s="156">
        <v>4.05405E-2</v>
      </c>
      <c r="G25" s="155">
        <v>96</v>
      </c>
      <c r="H25" s="156">
        <v>4.1666700000000001E-2</v>
      </c>
      <c r="I25" s="155">
        <v>56</v>
      </c>
      <c r="J25" s="156">
        <v>0</v>
      </c>
      <c r="K25" s="155">
        <v>3</v>
      </c>
      <c r="L25" s="155">
        <v>0</v>
      </c>
      <c r="M25" s="149"/>
      <c r="O25" s="5">
        <v>2020</v>
      </c>
      <c r="P25" s="147">
        <v>0.81502360528676177</v>
      </c>
      <c r="Q25" s="147">
        <v>0.97751437767912985</v>
      </c>
      <c r="R25" s="147">
        <v>0.86009129558747333</v>
      </c>
    </row>
    <row r="26" spans="1:27" ht="32.25" customHeight="1" x14ac:dyDescent="0.25">
      <c r="A26">
        <v>17</v>
      </c>
      <c r="B26" s="24" t="s">
        <v>230</v>
      </c>
      <c r="C26" s="6">
        <v>63</v>
      </c>
      <c r="D26" s="7">
        <v>0</v>
      </c>
      <c r="E26" s="6">
        <v>74</v>
      </c>
      <c r="F26" s="7">
        <v>1.3513499999999999E-2</v>
      </c>
      <c r="G26" s="6">
        <v>96</v>
      </c>
      <c r="H26" s="7">
        <v>4.1666700000000001E-2</v>
      </c>
      <c r="I26" s="6">
        <v>56</v>
      </c>
      <c r="J26" s="7">
        <v>1.7857100000000001E-2</v>
      </c>
      <c r="K26" s="6">
        <v>3</v>
      </c>
      <c r="L26" s="6">
        <v>0</v>
      </c>
      <c r="M26" s="149"/>
      <c r="O26" s="5">
        <v>2019</v>
      </c>
      <c r="P26" s="147">
        <v>0.26001879886755958</v>
      </c>
      <c r="Q26" s="147">
        <v>0.93820493315453701</v>
      </c>
      <c r="R26" s="147">
        <v>0.41911655459113473</v>
      </c>
    </row>
    <row r="27" spans="1:27" ht="27" customHeight="1" x14ac:dyDescent="0.25">
      <c r="A27">
        <v>18</v>
      </c>
      <c r="B27" s="154" t="s">
        <v>227</v>
      </c>
      <c r="C27" s="155">
        <v>63</v>
      </c>
      <c r="D27" s="156">
        <v>4.7619000000000002E-2</v>
      </c>
      <c r="E27" s="155">
        <v>74</v>
      </c>
      <c r="F27" s="156">
        <v>4.05405E-2</v>
      </c>
      <c r="G27" s="155">
        <v>96</v>
      </c>
      <c r="H27" s="156">
        <v>4.1666700000000001E-2</v>
      </c>
      <c r="I27" s="155">
        <v>56</v>
      </c>
      <c r="J27" s="156">
        <v>0</v>
      </c>
      <c r="K27" s="155">
        <v>3</v>
      </c>
      <c r="L27" s="155">
        <v>0</v>
      </c>
    </row>
    <row r="28" spans="1:27" ht="53.25" customHeight="1" x14ac:dyDescent="0.25">
      <c r="A28">
        <v>19</v>
      </c>
      <c r="B28" s="152" t="s">
        <v>231</v>
      </c>
      <c r="C28" s="6">
        <v>63</v>
      </c>
      <c r="D28" s="7">
        <v>3.1746000000000003E-2</v>
      </c>
      <c r="E28" s="6">
        <v>74</v>
      </c>
      <c r="F28" s="7">
        <v>6.7567600000000005E-2</v>
      </c>
      <c r="G28" s="6">
        <v>96</v>
      </c>
      <c r="H28" s="7">
        <v>3.125E-2</v>
      </c>
      <c r="I28" s="6">
        <v>56</v>
      </c>
      <c r="J28" s="7">
        <v>8.9285699999999996E-2</v>
      </c>
      <c r="K28" s="6">
        <v>3</v>
      </c>
      <c r="L28" s="6">
        <v>0</v>
      </c>
    </row>
    <row r="29" spans="1:27" ht="53.25" customHeight="1" x14ac:dyDescent="0.25">
      <c r="A29">
        <v>20</v>
      </c>
      <c r="B29" s="157" t="s">
        <v>228</v>
      </c>
      <c r="C29" s="155">
        <v>63</v>
      </c>
      <c r="D29" s="156">
        <v>0</v>
      </c>
      <c r="E29" s="155">
        <v>74</v>
      </c>
      <c r="F29" s="156">
        <v>0</v>
      </c>
      <c r="G29" s="155">
        <v>96</v>
      </c>
      <c r="H29" s="156">
        <v>0</v>
      </c>
      <c r="I29" s="155">
        <v>56</v>
      </c>
      <c r="J29" s="156">
        <v>0</v>
      </c>
      <c r="K29" s="155">
        <v>3</v>
      </c>
      <c r="L29" s="155">
        <v>0</v>
      </c>
    </row>
    <row r="30" spans="1:27" ht="30" x14ac:dyDescent="0.25">
      <c r="B30" s="23" t="s">
        <v>76</v>
      </c>
    </row>
    <row r="31" spans="1:27" ht="18.75" x14ac:dyDescent="0.25">
      <c r="B31" s="215" t="s">
        <v>194</v>
      </c>
      <c r="C31" s="215"/>
      <c r="D31" s="215"/>
      <c r="E31" s="215"/>
      <c r="F31" s="215"/>
      <c r="G31" s="215"/>
    </row>
    <row r="32" spans="1:27" ht="15.75" thickBot="1" x14ac:dyDescent="0.3">
      <c r="Q32" s="150"/>
    </row>
    <row r="33" spans="2:9" x14ac:dyDescent="0.25">
      <c r="B33" s="193" t="s">
        <v>225</v>
      </c>
      <c r="C33" s="222"/>
      <c r="D33" s="222"/>
      <c r="E33" s="222"/>
      <c r="F33" s="222"/>
      <c r="G33" s="222"/>
      <c r="H33" s="222"/>
      <c r="I33" s="223"/>
    </row>
    <row r="34" spans="2:9" x14ac:dyDescent="0.25">
      <c r="B34" s="224"/>
      <c r="C34" s="225"/>
      <c r="D34" s="225"/>
      <c r="E34" s="225"/>
      <c r="F34" s="225"/>
      <c r="G34" s="225"/>
      <c r="H34" s="225"/>
      <c r="I34" s="226"/>
    </row>
    <row r="35" spans="2:9" x14ac:dyDescent="0.25">
      <c r="B35" s="224"/>
      <c r="C35" s="225"/>
      <c r="D35" s="225"/>
      <c r="E35" s="225"/>
      <c r="F35" s="225"/>
      <c r="G35" s="225"/>
      <c r="H35" s="225"/>
      <c r="I35" s="226"/>
    </row>
    <row r="36" spans="2:9" x14ac:dyDescent="0.25">
      <c r="B36" s="224"/>
      <c r="C36" s="225"/>
      <c r="D36" s="225"/>
      <c r="E36" s="225"/>
      <c r="F36" s="225"/>
      <c r="G36" s="225"/>
      <c r="H36" s="225"/>
      <c r="I36" s="226"/>
    </row>
    <row r="37" spans="2:9" x14ac:dyDescent="0.25">
      <c r="B37" s="224"/>
      <c r="C37" s="225"/>
      <c r="D37" s="225"/>
      <c r="E37" s="225"/>
      <c r="F37" s="225"/>
      <c r="G37" s="225"/>
      <c r="H37" s="225"/>
      <c r="I37" s="226"/>
    </row>
    <row r="38" spans="2:9" x14ac:dyDescent="0.25">
      <c r="B38" s="224"/>
      <c r="C38" s="225"/>
      <c r="D38" s="225"/>
      <c r="E38" s="225"/>
      <c r="F38" s="225"/>
      <c r="G38" s="225"/>
      <c r="H38" s="225"/>
      <c r="I38" s="226"/>
    </row>
    <row r="39" spans="2:9" x14ac:dyDescent="0.25">
      <c r="B39" s="224"/>
      <c r="C39" s="225"/>
      <c r="D39" s="225"/>
      <c r="E39" s="225"/>
      <c r="F39" s="225"/>
      <c r="G39" s="225"/>
      <c r="H39" s="225"/>
      <c r="I39" s="226"/>
    </row>
    <row r="40" spans="2:9" x14ac:dyDescent="0.25">
      <c r="B40" s="224"/>
      <c r="C40" s="225"/>
      <c r="D40" s="225"/>
      <c r="E40" s="225"/>
      <c r="F40" s="225"/>
      <c r="G40" s="225"/>
      <c r="H40" s="225"/>
      <c r="I40" s="226"/>
    </row>
    <row r="41" spans="2:9" x14ac:dyDescent="0.25">
      <c r="B41" s="224"/>
      <c r="C41" s="225"/>
      <c r="D41" s="225"/>
      <c r="E41" s="225"/>
      <c r="F41" s="225"/>
      <c r="G41" s="225"/>
      <c r="H41" s="225"/>
      <c r="I41" s="226"/>
    </row>
    <row r="42" spans="2:9" x14ac:dyDescent="0.25">
      <c r="B42" s="224"/>
      <c r="C42" s="225"/>
      <c r="D42" s="225"/>
      <c r="E42" s="225"/>
      <c r="F42" s="225"/>
      <c r="G42" s="225"/>
      <c r="H42" s="225"/>
      <c r="I42" s="226"/>
    </row>
    <row r="43" spans="2:9" x14ac:dyDescent="0.25">
      <c r="B43" s="224"/>
      <c r="C43" s="225"/>
      <c r="D43" s="225"/>
      <c r="E43" s="225"/>
      <c r="F43" s="225"/>
      <c r="G43" s="225"/>
      <c r="H43" s="225"/>
      <c r="I43" s="226"/>
    </row>
    <row r="44" spans="2:9" x14ac:dyDescent="0.25">
      <c r="B44" s="224"/>
      <c r="C44" s="225"/>
      <c r="D44" s="225"/>
      <c r="E44" s="225"/>
      <c r="F44" s="225"/>
      <c r="G44" s="225"/>
      <c r="H44" s="225"/>
      <c r="I44" s="226"/>
    </row>
    <row r="45" spans="2:9" x14ac:dyDescent="0.25">
      <c r="B45" s="224"/>
      <c r="C45" s="225"/>
      <c r="D45" s="225"/>
      <c r="E45" s="225"/>
      <c r="F45" s="225"/>
      <c r="G45" s="225"/>
      <c r="H45" s="225"/>
      <c r="I45" s="226"/>
    </row>
    <row r="46" spans="2:9" x14ac:dyDescent="0.25">
      <c r="B46" s="224"/>
      <c r="C46" s="225"/>
      <c r="D46" s="225"/>
      <c r="E46" s="225"/>
      <c r="F46" s="225"/>
      <c r="G46" s="225"/>
      <c r="H46" s="225"/>
      <c r="I46" s="226"/>
    </row>
    <row r="47" spans="2:9" ht="15.75" thickBot="1" x14ac:dyDescent="0.3">
      <c r="B47" s="227"/>
      <c r="C47" s="228"/>
      <c r="D47" s="228"/>
      <c r="E47" s="228"/>
      <c r="F47" s="228"/>
      <c r="G47" s="228"/>
      <c r="H47" s="228"/>
      <c r="I47" s="229"/>
    </row>
  </sheetData>
  <mergeCells count="16">
    <mergeCell ref="O22:R22"/>
    <mergeCell ref="B31:G31"/>
    <mergeCell ref="B33:I47"/>
    <mergeCell ref="O4:V4"/>
    <mergeCell ref="O3:V3"/>
    <mergeCell ref="O12:AA12"/>
    <mergeCell ref="P13:S13"/>
    <mergeCell ref="T13:W13"/>
    <mergeCell ref="X13:AA13"/>
    <mergeCell ref="O21:U21"/>
    <mergeCell ref="B2:L2"/>
    <mergeCell ref="C3:D3"/>
    <mergeCell ref="E3:F3"/>
    <mergeCell ref="G3:H3"/>
    <mergeCell ref="I3:J3"/>
    <mergeCell ref="K3:L3"/>
  </mergeCells>
  <pageMargins left="0.25" right="0.25" top="0.75" bottom="0.75" header="0.3" footer="0.3"/>
  <pageSetup scale="84"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74588-A210-4D3B-8715-4D31B63E4135}">
  <dimension ref="A1:Q25"/>
  <sheetViews>
    <sheetView zoomScale="70" zoomScaleNormal="70" workbookViewId="0">
      <selection activeCell="A19" sqref="A19:XFD19"/>
    </sheetView>
  </sheetViews>
  <sheetFormatPr defaultRowHeight="15" x14ac:dyDescent="0.25"/>
  <cols>
    <col min="2" max="2" width="18.28515625" customWidth="1"/>
    <col min="3" max="3" width="15.85546875" customWidth="1"/>
    <col min="4" max="4" width="10.42578125" customWidth="1"/>
    <col min="5" max="5" width="14.140625" customWidth="1"/>
    <col min="6" max="13" width="8.7109375" customWidth="1"/>
  </cols>
  <sheetData>
    <row r="1" spans="1:17" ht="31.5" customHeight="1" thickBot="1" x14ac:dyDescent="0.3">
      <c r="A1" s="238" t="s">
        <v>178</v>
      </c>
      <c r="B1" s="238"/>
      <c r="C1" s="238"/>
      <c r="D1" s="238"/>
      <c r="E1" s="238"/>
      <c r="F1" s="240"/>
      <c r="G1" s="240"/>
      <c r="H1" s="240"/>
      <c r="I1" s="240"/>
      <c r="J1" s="240"/>
      <c r="K1" s="240"/>
      <c r="L1" s="240"/>
      <c r="M1" s="240"/>
      <c r="N1" s="240"/>
      <c r="O1" s="240"/>
      <c r="P1" s="240"/>
      <c r="Q1" s="240"/>
    </row>
    <row r="2" spans="1:17" ht="31.5" customHeight="1" x14ac:dyDescent="0.25">
      <c r="A2" s="3"/>
      <c r="B2" s="3"/>
      <c r="C2" s="3"/>
      <c r="D2" s="3"/>
      <c r="E2" s="3"/>
      <c r="F2" s="235" t="s">
        <v>126</v>
      </c>
      <c r="G2" s="236"/>
      <c r="H2" s="242" t="s">
        <v>127</v>
      </c>
      <c r="I2" s="243"/>
      <c r="J2" s="241" t="s">
        <v>126</v>
      </c>
      <c r="K2" s="236"/>
      <c r="L2" s="242" t="s">
        <v>127</v>
      </c>
      <c r="M2" s="243"/>
      <c r="N2" s="218" t="s">
        <v>126</v>
      </c>
      <c r="O2" s="244"/>
      <c r="P2" s="244" t="s">
        <v>127</v>
      </c>
      <c r="Q2" s="219"/>
    </row>
    <row r="3" spans="1:17" x14ac:dyDescent="0.25">
      <c r="F3" s="237" t="s">
        <v>20</v>
      </c>
      <c r="G3" s="238"/>
      <c r="H3" s="238" t="s">
        <v>20</v>
      </c>
      <c r="I3" s="239"/>
      <c r="J3" s="188" t="s">
        <v>17</v>
      </c>
      <c r="K3" s="238"/>
      <c r="L3" s="238" t="s">
        <v>17</v>
      </c>
      <c r="M3" s="239"/>
      <c r="N3" s="237" t="s">
        <v>144</v>
      </c>
      <c r="O3" s="238"/>
      <c r="P3" s="238" t="s">
        <v>144</v>
      </c>
      <c r="Q3" s="239"/>
    </row>
    <row r="4" spans="1:17" x14ac:dyDescent="0.25">
      <c r="A4" s="71" t="s">
        <v>12</v>
      </c>
      <c r="B4" s="70" t="s">
        <v>13</v>
      </c>
      <c r="C4" s="70" t="s">
        <v>75</v>
      </c>
      <c r="D4" s="70" t="s">
        <v>14</v>
      </c>
      <c r="E4" s="87" t="s">
        <v>145</v>
      </c>
      <c r="F4" s="88" t="s">
        <v>2</v>
      </c>
      <c r="G4" s="85" t="s">
        <v>146</v>
      </c>
      <c r="H4" s="85" t="s">
        <v>2</v>
      </c>
      <c r="I4" s="89" t="s">
        <v>146</v>
      </c>
      <c r="J4" s="112" t="s">
        <v>2</v>
      </c>
      <c r="K4" s="85" t="s">
        <v>146</v>
      </c>
      <c r="L4" s="85" t="s">
        <v>2</v>
      </c>
      <c r="M4" s="89" t="s">
        <v>146</v>
      </c>
      <c r="N4" s="88" t="s">
        <v>2</v>
      </c>
      <c r="O4" s="85" t="s">
        <v>146</v>
      </c>
      <c r="P4" s="85" t="s">
        <v>2</v>
      </c>
      <c r="Q4" s="89" t="s">
        <v>146</v>
      </c>
    </row>
    <row r="5" spans="1:17" x14ac:dyDescent="0.25">
      <c r="A5" s="11">
        <v>1</v>
      </c>
      <c r="B5" s="1" t="s">
        <v>23</v>
      </c>
      <c r="C5" s="1" t="s">
        <v>121</v>
      </c>
      <c r="D5" s="11" t="s">
        <v>20</v>
      </c>
      <c r="E5" s="83" t="s">
        <v>51</v>
      </c>
      <c r="F5" s="90">
        <v>91.786670000000001</v>
      </c>
      <c r="G5" s="7">
        <v>4.4160940000000002</v>
      </c>
      <c r="H5" s="7">
        <v>89.195449999999994</v>
      </c>
      <c r="I5" s="31">
        <v>3.2009639999999999</v>
      </c>
      <c r="J5" s="99"/>
      <c r="K5" s="7"/>
      <c r="L5" s="7"/>
      <c r="M5" s="31"/>
      <c r="N5" s="90">
        <v>91.786670000000001</v>
      </c>
      <c r="O5" s="7">
        <v>4.4160940000000002</v>
      </c>
      <c r="P5" s="7">
        <v>89.195449999999994</v>
      </c>
      <c r="Q5" s="31">
        <v>3.2009639999999999</v>
      </c>
    </row>
    <row r="6" spans="1:17" x14ac:dyDescent="0.25">
      <c r="A6" s="11">
        <v>2</v>
      </c>
      <c r="B6" s="1" t="s">
        <v>24</v>
      </c>
      <c r="C6" s="1" t="s">
        <v>24</v>
      </c>
      <c r="D6" s="11" t="s">
        <v>20</v>
      </c>
      <c r="E6" s="83" t="s">
        <v>51</v>
      </c>
      <c r="F6" s="90">
        <v>93.220690000000005</v>
      </c>
      <c r="G6" s="7">
        <v>2.7972410000000001</v>
      </c>
      <c r="H6" s="7">
        <v>88.697370000000006</v>
      </c>
      <c r="I6" s="31">
        <v>3.5062479999999998</v>
      </c>
      <c r="J6" s="99"/>
      <c r="K6" s="7"/>
      <c r="L6" s="7"/>
      <c r="M6" s="31"/>
      <c r="N6" s="90">
        <v>93.220690000000005</v>
      </c>
      <c r="O6" s="7">
        <v>2.7972410000000001</v>
      </c>
      <c r="P6" s="7">
        <v>88.697370000000006</v>
      </c>
      <c r="Q6" s="31">
        <v>3.5062479999999998</v>
      </c>
    </row>
    <row r="7" spans="1:17" x14ac:dyDescent="0.25">
      <c r="A7" s="11">
        <v>3</v>
      </c>
      <c r="B7" s="1" t="s">
        <v>39</v>
      </c>
      <c r="C7" s="1" t="s">
        <v>118</v>
      </c>
      <c r="D7" s="11" t="s">
        <v>17</v>
      </c>
      <c r="E7" s="83" t="s">
        <v>51</v>
      </c>
      <c r="F7" s="90"/>
      <c r="G7" s="7"/>
      <c r="H7" s="7"/>
      <c r="I7" s="31"/>
      <c r="J7" s="99">
        <v>96.701920000000001</v>
      </c>
      <c r="K7" s="7">
        <v>3.340042</v>
      </c>
      <c r="L7" s="7">
        <v>94.17</v>
      </c>
      <c r="M7" s="31">
        <v>3.7530410000000001</v>
      </c>
      <c r="N7" s="90">
        <v>96.701920000000001</v>
      </c>
      <c r="O7" s="7">
        <v>3.340042</v>
      </c>
      <c r="P7" s="7">
        <v>94.17</v>
      </c>
      <c r="Q7" s="31">
        <v>3.7530410000000001</v>
      </c>
    </row>
    <row r="8" spans="1:17" x14ac:dyDescent="0.25">
      <c r="A8" s="11">
        <v>4</v>
      </c>
      <c r="B8" s="1" t="s">
        <v>43</v>
      </c>
      <c r="C8" s="1" t="s">
        <v>44</v>
      </c>
      <c r="D8" s="11" t="s">
        <v>17</v>
      </c>
      <c r="E8" s="83" t="s">
        <v>51</v>
      </c>
      <c r="F8" s="90"/>
      <c r="G8" s="7"/>
      <c r="H8" s="7"/>
      <c r="I8" s="31"/>
      <c r="J8" s="99">
        <v>96.597669999999994</v>
      </c>
      <c r="K8" s="7">
        <v>3.2015980000000002</v>
      </c>
      <c r="L8" s="7">
        <v>95.458820000000003</v>
      </c>
      <c r="M8" s="31">
        <v>4.2105600000000001</v>
      </c>
      <c r="N8" s="90">
        <v>96.597669999999994</v>
      </c>
      <c r="O8" s="7">
        <v>3.2015980000000002</v>
      </c>
      <c r="P8" s="7">
        <v>95.458820000000003</v>
      </c>
      <c r="Q8" s="31">
        <v>4.2105600000000001</v>
      </c>
    </row>
    <row r="9" spans="1:17" x14ac:dyDescent="0.25">
      <c r="A9" s="11">
        <v>5</v>
      </c>
      <c r="B9" s="1" t="s">
        <v>41</v>
      </c>
      <c r="C9" s="1" t="s">
        <v>42</v>
      </c>
      <c r="D9" s="11" t="s">
        <v>17</v>
      </c>
      <c r="E9" s="83" t="s">
        <v>12</v>
      </c>
      <c r="F9" s="90"/>
      <c r="G9" s="7"/>
      <c r="H9" s="7"/>
      <c r="I9" s="31"/>
      <c r="J9" s="99"/>
      <c r="K9" s="7"/>
      <c r="L9" s="7"/>
      <c r="M9" s="31"/>
      <c r="N9" s="90"/>
      <c r="O9" s="7"/>
      <c r="P9" s="7"/>
      <c r="Q9" s="31"/>
    </row>
    <row r="10" spans="1:17" x14ac:dyDescent="0.25">
      <c r="A10" s="11">
        <v>6</v>
      </c>
      <c r="B10" s="1" t="s">
        <v>30</v>
      </c>
      <c r="C10" s="1" t="s">
        <v>32</v>
      </c>
      <c r="D10" s="11" t="s">
        <v>17</v>
      </c>
      <c r="E10" s="83" t="s">
        <v>12</v>
      </c>
      <c r="F10" s="90"/>
      <c r="G10" s="7"/>
      <c r="H10" s="7"/>
      <c r="I10" s="31"/>
      <c r="J10" s="99"/>
      <c r="K10" s="7"/>
      <c r="L10" s="7"/>
      <c r="M10" s="31"/>
      <c r="N10" s="90"/>
      <c r="O10" s="7"/>
      <c r="P10" s="7"/>
      <c r="Q10" s="31"/>
    </row>
    <row r="11" spans="1:17" ht="15.6" customHeight="1" x14ac:dyDescent="0.25">
      <c r="A11" s="11">
        <v>7</v>
      </c>
      <c r="B11" s="1" t="s">
        <v>35</v>
      </c>
      <c r="C11" s="1" t="s">
        <v>36</v>
      </c>
      <c r="D11" s="11" t="s">
        <v>17</v>
      </c>
      <c r="E11" s="83" t="s">
        <v>12</v>
      </c>
      <c r="F11" s="90"/>
      <c r="G11" s="7"/>
      <c r="H11" s="7"/>
      <c r="I11" s="31"/>
      <c r="J11" s="99"/>
      <c r="K11" s="7"/>
      <c r="L11" s="7"/>
      <c r="M11" s="31"/>
      <c r="N11" s="90"/>
      <c r="O11" s="7"/>
      <c r="P11" s="7"/>
      <c r="Q11" s="31"/>
    </row>
    <row r="12" spans="1:17" ht="15" customHeight="1" x14ac:dyDescent="0.25">
      <c r="A12" s="11">
        <v>8</v>
      </c>
      <c r="B12" s="1" t="s">
        <v>25</v>
      </c>
      <c r="C12" s="1" t="s">
        <v>117</v>
      </c>
      <c r="D12" s="11" t="s">
        <v>20</v>
      </c>
      <c r="E12" s="83" t="s">
        <v>51</v>
      </c>
      <c r="F12" s="90">
        <v>94.266670000000005</v>
      </c>
      <c r="G12" s="7">
        <v>3.9803679999999999</v>
      </c>
      <c r="H12" s="7">
        <v>91.65</v>
      </c>
      <c r="I12" s="31">
        <v>3.515536</v>
      </c>
      <c r="J12" s="99"/>
      <c r="K12" s="7"/>
      <c r="L12" s="7"/>
      <c r="M12" s="31"/>
      <c r="N12" s="90">
        <v>94.266670000000005</v>
      </c>
      <c r="O12" s="7">
        <v>3.9803679999999999</v>
      </c>
      <c r="P12" s="7">
        <v>91.65</v>
      </c>
      <c r="Q12" s="31">
        <v>3.515536</v>
      </c>
    </row>
    <row r="13" spans="1:17" x14ac:dyDescent="0.25">
      <c r="A13" s="11">
        <v>9</v>
      </c>
      <c r="B13" s="1" t="s">
        <v>56</v>
      </c>
      <c r="C13" s="1" t="s">
        <v>73</v>
      </c>
      <c r="D13" s="11" t="s">
        <v>17</v>
      </c>
      <c r="E13" s="83" t="s">
        <v>12</v>
      </c>
      <c r="F13" s="90"/>
      <c r="G13" s="7"/>
      <c r="H13" s="7"/>
      <c r="I13" s="31"/>
      <c r="J13" s="99"/>
      <c r="K13" s="7"/>
      <c r="L13" s="7"/>
      <c r="M13" s="31"/>
      <c r="N13" s="90"/>
      <c r="O13" s="7"/>
      <c r="P13" s="7"/>
      <c r="Q13" s="31"/>
    </row>
    <row r="14" spans="1:17" ht="15" customHeight="1" x14ac:dyDescent="0.25">
      <c r="A14" s="11">
        <v>10</v>
      </c>
      <c r="B14" s="1" t="s">
        <v>16</v>
      </c>
      <c r="C14" s="1" t="s">
        <v>116</v>
      </c>
      <c r="D14" s="11" t="s">
        <v>17</v>
      </c>
      <c r="E14" s="83" t="s">
        <v>51</v>
      </c>
      <c r="F14" s="90"/>
      <c r="G14" s="7"/>
      <c r="H14" s="7"/>
      <c r="I14" s="31"/>
      <c r="J14" s="99">
        <v>96.677779999999998</v>
      </c>
      <c r="K14" s="7">
        <v>2.1620460000000001</v>
      </c>
      <c r="L14" s="7">
        <v>92.3</v>
      </c>
      <c r="M14" s="31">
        <v>4.6408800000000001</v>
      </c>
      <c r="N14" s="90">
        <v>96.677779999999998</v>
      </c>
      <c r="O14" s="7">
        <v>2.1620460000000001</v>
      </c>
      <c r="P14" s="7">
        <v>92.3</v>
      </c>
      <c r="Q14" s="31">
        <v>4.6408800000000001</v>
      </c>
    </row>
    <row r="15" spans="1:17" x14ac:dyDescent="0.25">
      <c r="A15" s="11">
        <v>11</v>
      </c>
      <c r="B15" s="1" t="s">
        <v>33</v>
      </c>
      <c r="C15" s="1" t="s">
        <v>34</v>
      </c>
      <c r="D15" s="11" t="s">
        <v>17</v>
      </c>
      <c r="E15" s="83" t="s">
        <v>12</v>
      </c>
      <c r="F15" s="90"/>
      <c r="G15" s="7"/>
      <c r="H15" s="7"/>
      <c r="I15" s="31"/>
      <c r="J15" s="99"/>
      <c r="K15" s="7"/>
      <c r="L15" s="7"/>
      <c r="M15" s="31"/>
      <c r="N15" s="90"/>
      <c r="O15" s="7"/>
      <c r="P15" s="7"/>
      <c r="Q15" s="31"/>
    </row>
    <row r="16" spans="1:17" x14ac:dyDescent="0.25">
      <c r="A16" s="11">
        <v>12</v>
      </c>
      <c r="B16" s="1" t="s">
        <v>54</v>
      </c>
      <c r="C16" s="1" t="s">
        <v>69</v>
      </c>
      <c r="D16" s="11" t="s">
        <v>17</v>
      </c>
      <c r="E16" s="83" t="s">
        <v>51</v>
      </c>
      <c r="F16" s="90"/>
      <c r="G16" s="7"/>
      <c r="H16" s="7"/>
      <c r="I16" s="31"/>
      <c r="J16" s="99">
        <v>96.05</v>
      </c>
      <c r="K16" s="7">
        <v>1.3435029999999999</v>
      </c>
      <c r="L16" s="7"/>
      <c r="M16" s="31"/>
      <c r="N16" s="90">
        <v>96.05</v>
      </c>
      <c r="O16" s="7">
        <v>1.3435029999999999</v>
      </c>
      <c r="P16" s="7"/>
      <c r="Q16" s="31"/>
    </row>
    <row r="17" spans="1:17" x14ac:dyDescent="0.25">
      <c r="A17" s="11">
        <v>13</v>
      </c>
      <c r="B17" s="1" t="s">
        <v>57</v>
      </c>
      <c r="C17" s="1" t="s">
        <v>74</v>
      </c>
      <c r="D17" s="11" t="s">
        <v>17</v>
      </c>
      <c r="E17" s="83" t="s">
        <v>12</v>
      </c>
      <c r="F17" s="90"/>
      <c r="G17" s="7"/>
      <c r="H17" s="7"/>
      <c r="I17" s="31"/>
      <c r="J17" s="99"/>
      <c r="K17" s="7"/>
      <c r="L17" s="7"/>
      <c r="M17" s="31"/>
      <c r="N17" s="90"/>
      <c r="O17" s="7"/>
      <c r="P17" s="7"/>
      <c r="Q17" s="31"/>
    </row>
    <row r="18" spans="1:17" x14ac:dyDescent="0.25">
      <c r="A18" s="11">
        <v>14</v>
      </c>
      <c r="B18" s="1" t="s">
        <v>19</v>
      </c>
      <c r="C18" s="1" t="s">
        <v>19</v>
      </c>
      <c r="D18" s="11" t="s">
        <v>17</v>
      </c>
      <c r="E18" s="83" t="s">
        <v>12</v>
      </c>
      <c r="F18" s="90"/>
      <c r="G18" s="7"/>
      <c r="H18" s="7"/>
      <c r="I18" s="31"/>
      <c r="J18" s="99">
        <v>96.597669999999994</v>
      </c>
      <c r="K18" s="7">
        <v>3.2015980000000002</v>
      </c>
      <c r="L18" s="7"/>
      <c r="M18" s="31"/>
      <c r="N18" s="90"/>
      <c r="O18" s="7"/>
      <c r="P18" s="7"/>
      <c r="Q18" s="31"/>
    </row>
    <row r="19" spans="1:17" x14ac:dyDescent="0.25">
      <c r="A19" s="11">
        <v>15</v>
      </c>
      <c r="B19" s="1" t="s">
        <v>70</v>
      </c>
      <c r="C19" s="1" t="s">
        <v>71</v>
      </c>
      <c r="D19" s="11" t="s">
        <v>20</v>
      </c>
      <c r="E19" s="83" t="s">
        <v>51</v>
      </c>
      <c r="F19" s="90">
        <v>97.1</v>
      </c>
      <c r="G19" s="7"/>
      <c r="H19" s="7"/>
      <c r="I19" s="31"/>
      <c r="J19" s="99"/>
      <c r="K19" s="7"/>
      <c r="L19" s="7"/>
      <c r="M19" s="31"/>
      <c r="N19" s="90">
        <v>97.1</v>
      </c>
      <c r="O19" s="7"/>
      <c r="P19" s="7"/>
      <c r="Q19" s="31"/>
    </row>
    <row r="20" spans="1:17" x14ac:dyDescent="0.25">
      <c r="A20" s="11">
        <v>16</v>
      </c>
      <c r="B20" s="1" t="s">
        <v>55</v>
      </c>
      <c r="C20" s="1" t="s">
        <v>72</v>
      </c>
      <c r="D20" s="11" t="s">
        <v>20</v>
      </c>
      <c r="E20" s="83" t="s">
        <v>51</v>
      </c>
      <c r="F20" s="90"/>
      <c r="G20" s="7"/>
      <c r="H20" s="7"/>
      <c r="I20" s="31"/>
      <c r="J20" s="99"/>
      <c r="K20" s="7"/>
      <c r="L20" s="7"/>
      <c r="M20" s="31"/>
      <c r="N20" s="90"/>
      <c r="O20" s="7"/>
      <c r="P20" s="7"/>
      <c r="Q20" s="31"/>
    </row>
    <row r="21" spans="1:17" x14ac:dyDescent="0.25">
      <c r="A21" s="11">
        <v>17</v>
      </c>
      <c r="B21" s="53" t="s">
        <v>37</v>
      </c>
      <c r="C21" s="10" t="s">
        <v>38</v>
      </c>
      <c r="D21" s="11" t="s">
        <v>17</v>
      </c>
      <c r="E21" s="84" t="s">
        <v>51</v>
      </c>
      <c r="F21" s="90"/>
      <c r="G21" s="7"/>
      <c r="H21" s="7"/>
      <c r="I21" s="31"/>
      <c r="J21" s="99"/>
      <c r="K21" s="7"/>
      <c r="L21" s="7">
        <v>87.7</v>
      </c>
      <c r="M21" s="31"/>
      <c r="N21" s="90"/>
      <c r="O21" s="7"/>
      <c r="P21" s="7">
        <v>87.7</v>
      </c>
      <c r="Q21" s="31"/>
    </row>
    <row r="22" spans="1:17" x14ac:dyDescent="0.25">
      <c r="A22" s="11">
        <v>18</v>
      </c>
      <c r="B22" s="10" t="s">
        <v>45</v>
      </c>
      <c r="C22" s="10" t="s">
        <v>46</v>
      </c>
      <c r="D22" s="11" t="s">
        <v>20</v>
      </c>
      <c r="E22" s="84" t="s">
        <v>51</v>
      </c>
      <c r="F22" s="90"/>
      <c r="G22" s="7"/>
      <c r="H22" s="7"/>
      <c r="I22" s="31"/>
      <c r="J22" s="99"/>
      <c r="K22" s="7"/>
      <c r="L22" s="7"/>
      <c r="M22" s="31"/>
      <c r="N22" s="90"/>
      <c r="O22" s="7"/>
      <c r="P22" s="7"/>
      <c r="Q22" s="31"/>
    </row>
    <row r="23" spans="1:17" x14ac:dyDescent="0.25">
      <c r="A23" s="11">
        <v>19</v>
      </c>
      <c r="B23" s="10" t="s">
        <v>26</v>
      </c>
      <c r="C23" s="10" t="s">
        <v>27</v>
      </c>
      <c r="D23" s="11" t="s">
        <v>17</v>
      </c>
      <c r="E23" s="84" t="s">
        <v>51</v>
      </c>
      <c r="F23" s="90"/>
      <c r="G23" s="7"/>
      <c r="H23" s="7"/>
      <c r="I23" s="31"/>
      <c r="J23" s="99"/>
      <c r="K23" s="7"/>
      <c r="L23" s="7">
        <v>94.7</v>
      </c>
      <c r="M23" s="31"/>
      <c r="N23" s="90"/>
      <c r="O23" s="7"/>
      <c r="P23" s="7">
        <v>94.7</v>
      </c>
      <c r="Q23" s="31"/>
    </row>
    <row r="24" spans="1:17" x14ac:dyDescent="0.25">
      <c r="A24" s="11">
        <v>20</v>
      </c>
      <c r="B24" s="10" t="s">
        <v>28</v>
      </c>
      <c r="C24" s="10" t="s">
        <v>29</v>
      </c>
      <c r="D24" s="11" t="s">
        <v>17</v>
      </c>
      <c r="E24" s="84" t="s">
        <v>51</v>
      </c>
      <c r="F24" s="90"/>
      <c r="G24" s="7"/>
      <c r="H24" s="7"/>
      <c r="I24" s="31"/>
      <c r="J24" s="99"/>
      <c r="K24" s="7"/>
      <c r="L24" s="7">
        <v>81.066670000000002</v>
      </c>
      <c r="M24" s="31">
        <v>5.4857389999999997</v>
      </c>
      <c r="N24" s="90"/>
      <c r="O24" s="7"/>
      <c r="P24" s="7">
        <v>81.066670000000002</v>
      </c>
      <c r="Q24" s="31">
        <v>5.4857389999999997</v>
      </c>
    </row>
    <row r="25" spans="1:17" ht="15.75" thickBot="1" x14ac:dyDescent="0.3">
      <c r="A25" s="11">
        <v>21</v>
      </c>
      <c r="B25" s="10" t="s">
        <v>21</v>
      </c>
      <c r="C25" s="10" t="s">
        <v>21</v>
      </c>
      <c r="D25" s="11" t="s">
        <v>20</v>
      </c>
      <c r="E25" s="84" t="s">
        <v>51</v>
      </c>
      <c r="F25" s="91"/>
      <c r="G25" s="92"/>
      <c r="H25" s="92"/>
      <c r="I25" s="32"/>
      <c r="J25" s="115"/>
      <c r="K25" s="92"/>
      <c r="L25" s="92"/>
      <c r="M25" s="32"/>
      <c r="N25" s="91"/>
      <c r="O25" s="92"/>
      <c r="P25" s="92"/>
      <c r="Q25" s="32"/>
    </row>
  </sheetData>
  <mergeCells count="13">
    <mergeCell ref="F2:G2"/>
    <mergeCell ref="N3:O3"/>
    <mergeCell ref="P3:Q3"/>
    <mergeCell ref="A1:Q1"/>
    <mergeCell ref="J2:K2"/>
    <mergeCell ref="L2:M2"/>
    <mergeCell ref="N2:O2"/>
    <mergeCell ref="P2:Q2"/>
    <mergeCell ref="H2:I2"/>
    <mergeCell ref="F3:G3"/>
    <mergeCell ref="H3:I3"/>
    <mergeCell ref="J3:K3"/>
    <mergeCell ref="L3:M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6DBF-7CDA-4CD4-9057-27079FFD1BBA}">
  <dimension ref="A1:Q25"/>
  <sheetViews>
    <sheetView zoomScale="70" zoomScaleNormal="70" workbookViewId="0">
      <selection activeCell="Q39" sqref="Q39"/>
    </sheetView>
  </sheetViews>
  <sheetFormatPr defaultRowHeight="15" x14ac:dyDescent="0.25"/>
  <cols>
    <col min="2" max="2" width="18.28515625" customWidth="1"/>
    <col min="3" max="3" width="15.85546875" customWidth="1"/>
    <col min="4" max="4" width="10.42578125" customWidth="1"/>
    <col min="5" max="5" width="14.140625" customWidth="1"/>
    <col min="6" max="13" width="8.7109375" customWidth="1"/>
  </cols>
  <sheetData>
    <row r="1" spans="1:17" ht="31.5" customHeight="1" thickBot="1" x14ac:dyDescent="0.3">
      <c r="A1" s="238" t="s">
        <v>180</v>
      </c>
      <c r="B1" s="238"/>
      <c r="C1" s="238"/>
      <c r="D1" s="238"/>
      <c r="E1" s="238"/>
      <c r="F1" s="240"/>
      <c r="G1" s="240"/>
      <c r="H1" s="240"/>
      <c r="I1" s="240"/>
      <c r="J1" s="240"/>
      <c r="K1" s="240"/>
      <c r="L1" s="240"/>
      <c r="M1" s="240"/>
      <c r="N1" s="240"/>
      <c r="O1" s="240"/>
      <c r="P1" s="240"/>
      <c r="Q1" s="240"/>
    </row>
    <row r="2" spans="1:17" ht="31.5" customHeight="1" x14ac:dyDescent="0.25">
      <c r="A2" s="3"/>
      <c r="B2" s="3"/>
      <c r="C2" s="3"/>
      <c r="D2" s="3"/>
      <c r="E2" s="3"/>
      <c r="F2" s="235" t="s">
        <v>126</v>
      </c>
      <c r="G2" s="236"/>
      <c r="H2" s="242" t="s">
        <v>127</v>
      </c>
      <c r="I2" s="241"/>
      <c r="J2" s="235" t="s">
        <v>126</v>
      </c>
      <c r="K2" s="236"/>
      <c r="L2" s="242" t="s">
        <v>127</v>
      </c>
      <c r="M2" s="243"/>
      <c r="N2" s="236" t="s">
        <v>126</v>
      </c>
      <c r="O2" s="244"/>
      <c r="P2" s="244" t="s">
        <v>127</v>
      </c>
      <c r="Q2" s="219"/>
    </row>
    <row r="3" spans="1:17" x14ac:dyDescent="0.25">
      <c r="F3" s="237" t="s">
        <v>20</v>
      </c>
      <c r="G3" s="238"/>
      <c r="H3" s="238" t="s">
        <v>20</v>
      </c>
      <c r="I3" s="186"/>
      <c r="J3" s="237" t="s">
        <v>17</v>
      </c>
      <c r="K3" s="238"/>
      <c r="L3" s="238" t="s">
        <v>17</v>
      </c>
      <c r="M3" s="239"/>
      <c r="N3" s="188" t="s">
        <v>144</v>
      </c>
      <c r="O3" s="238"/>
      <c r="P3" s="238" t="s">
        <v>144</v>
      </c>
      <c r="Q3" s="239"/>
    </row>
    <row r="4" spans="1:17" x14ac:dyDescent="0.25">
      <c r="A4" s="71" t="s">
        <v>12</v>
      </c>
      <c r="B4" s="70" t="s">
        <v>13</v>
      </c>
      <c r="C4" s="70" t="s">
        <v>75</v>
      </c>
      <c r="D4" s="70" t="s">
        <v>14</v>
      </c>
      <c r="E4" s="87" t="s">
        <v>145</v>
      </c>
      <c r="F4" s="88" t="s">
        <v>2</v>
      </c>
      <c r="G4" s="85" t="s">
        <v>146</v>
      </c>
      <c r="H4" s="85" t="s">
        <v>2</v>
      </c>
      <c r="I4" s="117" t="s">
        <v>146</v>
      </c>
      <c r="J4" s="88" t="s">
        <v>2</v>
      </c>
      <c r="K4" s="85" t="s">
        <v>146</v>
      </c>
      <c r="L4" s="85" t="s">
        <v>2</v>
      </c>
      <c r="M4" s="89" t="s">
        <v>146</v>
      </c>
      <c r="N4" s="112" t="s">
        <v>2</v>
      </c>
      <c r="O4" s="85" t="s">
        <v>146</v>
      </c>
      <c r="P4" s="85" t="s">
        <v>2</v>
      </c>
      <c r="Q4" s="89" t="s">
        <v>146</v>
      </c>
    </row>
    <row r="5" spans="1:17" x14ac:dyDescent="0.25">
      <c r="A5" s="11">
        <v>1</v>
      </c>
      <c r="B5" s="1" t="s">
        <v>23</v>
      </c>
      <c r="C5" s="1" t="s">
        <v>121</v>
      </c>
      <c r="D5" s="11" t="s">
        <v>20</v>
      </c>
      <c r="E5" s="83" t="s">
        <v>51</v>
      </c>
      <c r="F5" s="90">
        <v>90.674999999999997</v>
      </c>
      <c r="G5" s="7">
        <v>5.1211330000000004</v>
      </c>
      <c r="H5" s="7">
        <v>87.837500000000006</v>
      </c>
      <c r="I5" s="93">
        <v>3.9590540000000001</v>
      </c>
      <c r="J5" s="90"/>
      <c r="K5" s="7"/>
      <c r="L5" s="7"/>
      <c r="M5" s="31"/>
      <c r="N5" s="99">
        <v>90.674999999999997</v>
      </c>
      <c r="O5" s="7">
        <v>5.1211330000000004</v>
      </c>
      <c r="P5" s="7">
        <v>87.837500000000006</v>
      </c>
      <c r="Q5" s="31">
        <v>3.9590540000000001</v>
      </c>
    </row>
    <row r="6" spans="1:17" x14ac:dyDescent="0.25">
      <c r="A6" s="11">
        <v>2</v>
      </c>
      <c r="B6" s="1" t="s">
        <v>24</v>
      </c>
      <c r="C6" s="1" t="s">
        <v>24</v>
      </c>
      <c r="D6" s="11" t="s">
        <v>20</v>
      </c>
      <c r="E6" s="83" t="s">
        <v>51</v>
      </c>
      <c r="F6" s="90">
        <v>92.72</v>
      </c>
      <c r="G6" s="7">
        <v>2.7831640000000002</v>
      </c>
      <c r="H6" s="7">
        <v>89.195830000000001</v>
      </c>
      <c r="I6" s="93">
        <v>2.9989089999999998</v>
      </c>
      <c r="J6" s="90"/>
      <c r="K6" s="7"/>
      <c r="L6" s="7"/>
      <c r="M6" s="31"/>
      <c r="N6" s="99">
        <v>92.72</v>
      </c>
      <c r="O6" s="7">
        <v>2.7831640000000002</v>
      </c>
      <c r="P6" s="7">
        <v>89.195830000000001</v>
      </c>
      <c r="Q6" s="31">
        <v>2.9989089999999998</v>
      </c>
    </row>
    <row r="7" spans="1:17" x14ac:dyDescent="0.25">
      <c r="A7" s="11">
        <v>3</v>
      </c>
      <c r="B7" s="1" t="s">
        <v>39</v>
      </c>
      <c r="C7" s="1" t="s">
        <v>118</v>
      </c>
      <c r="D7" s="11" t="s">
        <v>17</v>
      </c>
      <c r="E7" s="83" t="s">
        <v>51</v>
      </c>
      <c r="F7" s="90"/>
      <c r="G7" s="93"/>
      <c r="H7" s="86"/>
      <c r="I7" s="125"/>
      <c r="J7" s="90">
        <v>96.342110000000005</v>
      </c>
      <c r="K7" s="7">
        <v>2.995425</v>
      </c>
      <c r="L7" s="7">
        <v>93.935130000000001</v>
      </c>
      <c r="M7" s="31">
        <v>3.9645800000000002</v>
      </c>
      <c r="N7" s="99">
        <v>96.342110000000005</v>
      </c>
      <c r="O7" s="7">
        <v>2.995425</v>
      </c>
      <c r="P7" s="7">
        <v>93.935130000000001</v>
      </c>
      <c r="Q7" s="31">
        <v>3.9645800000000002</v>
      </c>
    </row>
    <row r="8" spans="1:17" x14ac:dyDescent="0.25">
      <c r="A8" s="11">
        <v>4</v>
      </c>
      <c r="B8" s="1" t="s">
        <v>43</v>
      </c>
      <c r="C8" s="1" t="s">
        <v>44</v>
      </c>
      <c r="D8" s="11" t="s">
        <v>17</v>
      </c>
      <c r="E8" s="83" t="s">
        <v>51</v>
      </c>
      <c r="F8" s="90"/>
      <c r="G8" s="93"/>
      <c r="H8" s="86"/>
      <c r="I8" s="125"/>
      <c r="J8" s="90">
        <v>96.410809999999998</v>
      </c>
      <c r="K8" s="7">
        <v>3.3757950000000001</v>
      </c>
      <c r="L8" s="7">
        <v>95.281819999999996</v>
      </c>
      <c r="M8" s="31">
        <v>4.9456670000000003</v>
      </c>
      <c r="N8" s="99">
        <v>96.410809999999998</v>
      </c>
      <c r="O8" s="7">
        <v>3.3757950000000001</v>
      </c>
      <c r="P8" s="7">
        <v>95.281819999999996</v>
      </c>
      <c r="Q8" s="31">
        <v>4.9456670000000003</v>
      </c>
    </row>
    <row r="9" spans="1:17" x14ac:dyDescent="0.25">
      <c r="A9" s="11">
        <v>5</v>
      </c>
      <c r="B9" s="1" t="s">
        <v>41</v>
      </c>
      <c r="C9" s="1" t="s">
        <v>42</v>
      </c>
      <c r="D9" s="11" t="s">
        <v>17</v>
      </c>
      <c r="E9" s="83" t="s">
        <v>12</v>
      </c>
      <c r="F9" s="90"/>
      <c r="G9" s="93"/>
      <c r="H9" s="86"/>
      <c r="I9" s="125"/>
      <c r="J9" s="90"/>
      <c r="K9" s="7"/>
      <c r="L9" s="7"/>
      <c r="M9" s="31"/>
      <c r="N9" s="113"/>
      <c r="O9" s="94"/>
      <c r="P9" s="94"/>
      <c r="Q9" s="95"/>
    </row>
    <row r="10" spans="1:17" x14ac:dyDescent="0.25">
      <c r="A10" s="11">
        <v>6</v>
      </c>
      <c r="B10" s="1" t="s">
        <v>30</v>
      </c>
      <c r="C10" s="1" t="s">
        <v>32</v>
      </c>
      <c r="D10" s="11" t="s">
        <v>17</v>
      </c>
      <c r="E10" s="83" t="s">
        <v>12</v>
      </c>
      <c r="F10" s="90"/>
      <c r="G10" s="93"/>
      <c r="H10" s="86"/>
      <c r="I10" s="125"/>
      <c r="J10" s="90"/>
      <c r="K10" s="7"/>
      <c r="L10" s="7"/>
      <c r="M10" s="31"/>
      <c r="N10" s="113"/>
      <c r="O10" s="94"/>
      <c r="P10" s="94"/>
      <c r="Q10" s="116"/>
    </row>
    <row r="11" spans="1:17" ht="15.6" customHeight="1" x14ac:dyDescent="0.25">
      <c r="A11" s="11">
        <v>7</v>
      </c>
      <c r="B11" s="1" t="s">
        <v>35</v>
      </c>
      <c r="C11" s="1" t="s">
        <v>36</v>
      </c>
      <c r="D11" s="11" t="s">
        <v>17</v>
      </c>
      <c r="E11" s="83" t="s">
        <v>12</v>
      </c>
      <c r="F11" s="90"/>
      <c r="G11" s="93"/>
      <c r="H11" s="86"/>
      <c r="I11" s="125"/>
      <c r="J11" s="90"/>
      <c r="K11" s="7"/>
      <c r="L11" s="7"/>
      <c r="M11" s="31"/>
      <c r="N11" s="113"/>
      <c r="O11" s="94"/>
      <c r="P11" s="94"/>
      <c r="Q11" s="116"/>
    </row>
    <row r="12" spans="1:17" x14ac:dyDescent="0.25">
      <c r="A12" s="11">
        <v>8</v>
      </c>
      <c r="B12" s="1" t="s">
        <v>25</v>
      </c>
      <c r="C12" s="1" t="s">
        <v>117</v>
      </c>
      <c r="D12" s="11" t="s">
        <v>20</v>
      </c>
      <c r="E12" s="83" t="s">
        <v>51</v>
      </c>
      <c r="F12" s="90">
        <v>89.7</v>
      </c>
      <c r="G12" s="93"/>
      <c r="H12" s="7">
        <v>90.724999999999994</v>
      </c>
      <c r="I12" s="93">
        <v>4.1047739999999999</v>
      </c>
      <c r="J12" s="90"/>
      <c r="K12" s="7"/>
      <c r="L12" s="7"/>
      <c r="M12" s="31"/>
      <c r="N12" s="99">
        <v>89.7</v>
      </c>
      <c r="O12" s="7"/>
      <c r="P12" s="7">
        <v>90.724999999999994</v>
      </c>
      <c r="Q12" s="31">
        <v>4.1047739999999999</v>
      </c>
    </row>
    <row r="13" spans="1:17" x14ac:dyDescent="0.25">
      <c r="A13" s="11">
        <v>9</v>
      </c>
      <c r="B13" s="1" t="s">
        <v>56</v>
      </c>
      <c r="C13" s="1" t="s">
        <v>73</v>
      </c>
      <c r="D13" s="11" t="s">
        <v>17</v>
      </c>
      <c r="E13" s="83" t="s">
        <v>12</v>
      </c>
      <c r="F13" s="90"/>
      <c r="G13" s="93"/>
      <c r="H13" s="86"/>
      <c r="I13" s="125"/>
      <c r="J13" s="90"/>
      <c r="K13" s="7"/>
      <c r="L13" s="7"/>
      <c r="M13" s="31"/>
      <c r="N13" s="99"/>
      <c r="O13" s="7"/>
      <c r="P13" s="94"/>
      <c r="Q13" s="95"/>
    </row>
    <row r="14" spans="1:17" x14ac:dyDescent="0.25">
      <c r="A14" s="11">
        <v>10</v>
      </c>
      <c r="B14" s="1" t="s">
        <v>16</v>
      </c>
      <c r="C14" s="1" t="s">
        <v>116</v>
      </c>
      <c r="D14" s="11" t="s">
        <v>17</v>
      </c>
      <c r="E14" s="83" t="s">
        <v>51</v>
      </c>
      <c r="F14" s="90"/>
      <c r="G14" s="93"/>
      <c r="H14" s="86"/>
      <c r="I14" s="125"/>
      <c r="J14" s="90">
        <v>94.1</v>
      </c>
      <c r="K14" s="7"/>
      <c r="L14" s="7">
        <v>88.95</v>
      </c>
      <c r="M14" s="31">
        <v>2.3334489999999999</v>
      </c>
      <c r="N14" s="99">
        <v>94.1</v>
      </c>
      <c r="O14" s="94"/>
      <c r="P14" s="7">
        <v>88.95</v>
      </c>
      <c r="Q14" s="31">
        <v>2.3334489999999999</v>
      </c>
    </row>
    <row r="15" spans="1:17" x14ac:dyDescent="0.25">
      <c r="A15" s="11">
        <v>11</v>
      </c>
      <c r="B15" s="1" t="s">
        <v>33</v>
      </c>
      <c r="C15" s="1" t="s">
        <v>34</v>
      </c>
      <c r="D15" s="11" t="s">
        <v>17</v>
      </c>
      <c r="E15" s="83" t="s">
        <v>12</v>
      </c>
      <c r="F15" s="90"/>
      <c r="G15" s="93"/>
      <c r="H15" s="86"/>
      <c r="I15" s="125"/>
      <c r="J15" s="90"/>
      <c r="K15" s="7"/>
      <c r="L15" s="7"/>
      <c r="M15" s="31"/>
      <c r="N15" s="113"/>
      <c r="O15" s="94"/>
      <c r="P15" s="94"/>
      <c r="Q15" s="95"/>
    </row>
    <row r="16" spans="1:17" x14ac:dyDescent="0.25">
      <c r="A16" s="11">
        <v>12</v>
      </c>
      <c r="B16" s="1" t="s">
        <v>54</v>
      </c>
      <c r="C16" s="1" t="s">
        <v>69</v>
      </c>
      <c r="D16" s="11" t="s">
        <v>17</v>
      </c>
      <c r="E16" s="83" t="s">
        <v>51</v>
      </c>
      <c r="F16" s="90"/>
      <c r="G16" s="93"/>
      <c r="H16" s="86"/>
      <c r="I16" s="125"/>
      <c r="J16" s="90">
        <v>96.05</v>
      </c>
      <c r="K16" s="7">
        <v>1.3435029999999999</v>
      </c>
      <c r="L16" s="7"/>
      <c r="M16" s="31"/>
      <c r="N16" s="99">
        <v>96.05</v>
      </c>
      <c r="O16" s="7">
        <v>1.3435029999999999</v>
      </c>
      <c r="P16" s="7"/>
      <c r="Q16" s="95"/>
    </row>
    <row r="17" spans="1:17" x14ac:dyDescent="0.25">
      <c r="A17" s="11">
        <v>13</v>
      </c>
      <c r="B17" s="1" t="s">
        <v>57</v>
      </c>
      <c r="C17" s="1" t="s">
        <v>74</v>
      </c>
      <c r="D17" s="11" t="s">
        <v>17</v>
      </c>
      <c r="E17" s="83" t="s">
        <v>12</v>
      </c>
      <c r="F17" s="90"/>
      <c r="G17" s="93"/>
      <c r="H17" s="86"/>
      <c r="I17" s="125"/>
      <c r="J17" s="90"/>
      <c r="K17" s="7"/>
      <c r="L17" s="7"/>
      <c r="M17" s="31"/>
      <c r="N17" s="113"/>
      <c r="O17" s="94"/>
      <c r="P17" s="94"/>
      <c r="Q17" s="116"/>
    </row>
    <row r="18" spans="1:17" x14ac:dyDescent="0.25">
      <c r="A18" s="11">
        <v>14</v>
      </c>
      <c r="B18" s="1" t="s">
        <v>19</v>
      </c>
      <c r="C18" s="1" t="s">
        <v>19</v>
      </c>
      <c r="D18" s="11" t="s">
        <v>17</v>
      </c>
      <c r="E18" s="83" t="s">
        <v>12</v>
      </c>
      <c r="F18" s="90"/>
      <c r="G18" s="93"/>
      <c r="H18" s="86"/>
      <c r="I18" s="125"/>
      <c r="J18" s="119"/>
      <c r="K18" s="111"/>
      <c r="L18" s="111"/>
      <c r="M18" s="120"/>
      <c r="N18" s="113"/>
      <c r="O18" s="94"/>
      <c r="P18" s="94"/>
      <c r="Q18" s="95"/>
    </row>
    <row r="19" spans="1:17" x14ac:dyDescent="0.25">
      <c r="A19" s="11">
        <v>15</v>
      </c>
      <c r="B19" s="1" t="s">
        <v>70</v>
      </c>
      <c r="C19" s="1" t="s">
        <v>71</v>
      </c>
      <c r="D19" s="11" t="s">
        <v>20</v>
      </c>
      <c r="E19" s="83" t="s">
        <v>51</v>
      </c>
      <c r="F19" s="90">
        <v>97.1</v>
      </c>
      <c r="G19" s="7"/>
      <c r="H19" s="100"/>
      <c r="I19" s="124"/>
      <c r="J19" s="27"/>
      <c r="K19" s="94"/>
      <c r="L19" s="94"/>
      <c r="M19" s="95"/>
      <c r="N19" s="99">
        <v>97.1</v>
      </c>
      <c r="O19" s="94"/>
      <c r="P19" s="94"/>
      <c r="Q19" s="95"/>
    </row>
    <row r="20" spans="1:17" x14ac:dyDescent="0.25">
      <c r="A20" s="11">
        <v>16</v>
      </c>
      <c r="B20" s="1" t="s">
        <v>55</v>
      </c>
      <c r="C20" s="1" t="s">
        <v>72</v>
      </c>
      <c r="D20" s="11" t="s">
        <v>20</v>
      </c>
      <c r="E20" s="83" t="s">
        <v>51</v>
      </c>
      <c r="F20" s="90"/>
      <c r="G20" s="7"/>
      <c r="H20" s="7"/>
      <c r="I20" s="93"/>
      <c r="J20" s="27"/>
      <c r="K20" s="94"/>
      <c r="L20" s="94"/>
      <c r="M20" s="95"/>
      <c r="N20" s="99"/>
      <c r="O20" s="7"/>
      <c r="P20" s="94"/>
      <c r="Q20" s="95"/>
    </row>
    <row r="21" spans="1:17" x14ac:dyDescent="0.25">
      <c r="A21" s="11">
        <v>17</v>
      </c>
      <c r="B21" s="53" t="s">
        <v>37</v>
      </c>
      <c r="C21" s="10" t="s">
        <v>38</v>
      </c>
      <c r="D21" s="11" t="s">
        <v>17</v>
      </c>
      <c r="E21" s="84" t="s">
        <v>51</v>
      </c>
      <c r="F21" s="90"/>
      <c r="G21" s="7"/>
      <c r="H21" s="7"/>
      <c r="I21" s="93"/>
      <c r="J21" s="27"/>
      <c r="K21" s="94"/>
      <c r="L21" s="94">
        <v>87.7</v>
      </c>
      <c r="M21" s="95"/>
      <c r="N21" s="113"/>
      <c r="O21" s="94"/>
      <c r="P21" s="7">
        <v>87.7</v>
      </c>
      <c r="Q21" s="31"/>
    </row>
    <row r="22" spans="1:17" x14ac:dyDescent="0.25">
      <c r="A22" s="11">
        <v>18</v>
      </c>
      <c r="B22" s="10" t="s">
        <v>45</v>
      </c>
      <c r="C22" s="10" t="s">
        <v>46</v>
      </c>
      <c r="D22" s="11" t="s">
        <v>20</v>
      </c>
      <c r="E22" s="84" t="s">
        <v>51</v>
      </c>
      <c r="F22" s="90"/>
      <c r="G22" s="7"/>
      <c r="H22" s="7"/>
      <c r="I22" s="93"/>
      <c r="J22" s="27"/>
      <c r="K22" s="94"/>
      <c r="L22" s="94"/>
      <c r="M22" s="95"/>
      <c r="N22" s="113"/>
      <c r="O22" s="94"/>
      <c r="P22" s="7"/>
      <c r="Q22" s="31"/>
    </row>
    <row r="23" spans="1:17" x14ac:dyDescent="0.25">
      <c r="A23" s="11">
        <v>19</v>
      </c>
      <c r="B23" s="10" t="s">
        <v>26</v>
      </c>
      <c r="C23" s="10" t="s">
        <v>27</v>
      </c>
      <c r="D23" s="11" t="s">
        <v>17</v>
      </c>
      <c r="E23" s="84" t="s">
        <v>51</v>
      </c>
      <c r="F23" s="90"/>
      <c r="G23" s="7"/>
      <c r="H23" s="7"/>
      <c r="I23" s="93"/>
      <c r="J23" s="27"/>
      <c r="K23" s="94"/>
      <c r="L23" s="94">
        <v>94.7</v>
      </c>
      <c r="M23" s="95"/>
      <c r="N23" s="113"/>
      <c r="O23" s="94"/>
      <c r="P23" s="7">
        <v>94.7</v>
      </c>
      <c r="Q23" s="31"/>
    </row>
    <row r="24" spans="1:17" x14ac:dyDescent="0.25">
      <c r="A24" s="11">
        <v>20</v>
      </c>
      <c r="B24" s="10" t="s">
        <v>28</v>
      </c>
      <c r="C24" s="10" t="s">
        <v>29</v>
      </c>
      <c r="D24" s="11" t="s">
        <v>17</v>
      </c>
      <c r="E24" s="84" t="s">
        <v>51</v>
      </c>
      <c r="F24" s="90"/>
      <c r="G24" s="7"/>
      <c r="H24" s="7"/>
      <c r="I24" s="93"/>
      <c r="J24" s="27"/>
      <c r="K24" s="94"/>
      <c r="L24" s="94">
        <v>81.066670000000002</v>
      </c>
      <c r="M24" s="95">
        <v>5.4857389999999997</v>
      </c>
      <c r="N24" s="113"/>
      <c r="O24" s="94"/>
      <c r="P24" s="7">
        <v>81.066670000000002</v>
      </c>
      <c r="Q24" s="31">
        <v>5.4857389999999997</v>
      </c>
    </row>
    <row r="25" spans="1:17" ht="15.75" thickBot="1" x14ac:dyDescent="0.3">
      <c r="A25" s="11">
        <v>21</v>
      </c>
      <c r="B25" s="10" t="s">
        <v>21</v>
      </c>
      <c r="C25" s="10" t="s">
        <v>21</v>
      </c>
      <c r="D25" s="11" t="s">
        <v>20</v>
      </c>
      <c r="E25" s="84" t="s">
        <v>51</v>
      </c>
      <c r="F25" s="91"/>
      <c r="G25" s="92"/>
      <c r="H25" s="92"/>
      <c r="I25" s="118"/>
      <c r="J25" s="96"/>
      <c r="K25" s="97"/>
      <c r="L25" s="97"/>
      <c r="M25" s="98"/>
      <c r="N25" s="114"/>
      <c r="O25" s="97"/>
      <c r="P25" s="97"/>
      <c r="Q25" s="98"/>
    </row>
  </sheetData>
  <mergeCells count="13">
    <mergeCell ref="P3:Q3"/>
    <mergeCell ref="F3:G3"/>
    <mergeCell ref="A1:Q1"/>
    <mergeCell ref="F2:G2"/>
    <mergeCell ref="H2:I2"/>
    <mergeCell ref="J2:K2"/>
    <mergeCell ref="L2:M2"/>
    <mergeCell ref="P2:Q2"/>
    <mergeCell ref="H3:I3"/>
    <mergeCell ref="J3:K3"/>
    <mergeCell ref="L3:M3"/>
    <mergeCell ref="N2:O2"/>
    <mergeCell ref="N3:O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66F01920A8E404CAEB68E250EB73B74" ma:contentTypeVersion="14" ma:contentTypeDescription="Create a new document." ma:contentTypeScope="" ma:versionID="a2869023a9147727bf1f74d0e89c609e">
  <xsd:schema xmlns:xsd="http://www.w3.org/2001/XMLSchema" xmlns:xs="http://www.w3.org/2001/XMLSchema" xmlns:p="http://schemas.microsoft.com/office/2006/metadata/properties" xmlns:ns3="9e60f987-d17d-4b93-98b2-a292c614b3a2" xmlns:ns4="bebf636a-ead4-4a0b-9297-29c978feb654" targetNamespace="http://schemas.microsoft.com/office/2006/metadata/properties" ma:root="true" ma:fieldsID="81a949a8d52d8ce9b26738411ef367e5" ns3:_="" ns4:_="">
    <xsd:import namespace="9e60f987-d17d-4b93-98b2-a292c614b3a2"/>
    <xsd:import namespace="bebf636a-ead4-4a0b-9297-29c978feb65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60f987-d17d-4b93-98b2-a292c614b3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bf636a-ead4-4a0b-9297-29c978feb65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91C3C0-0426-4029-816C-E47118FE5651}">
  <ds:schemaRefs>
    <ds:schemaRef ds:uri="http://schemas.microsoft.com/sharepoint/v3/contenttype/forms"/>
  </ds:schemaRefs>
</ds:datastoreItem>
</file>

<file path=customXml/itemProps2.xml><?xml version="1.0" encoding="utf-8"?>
<ds:datastoreItem xmlns:ds="http://schemas.openxmlformats.org/officeDocument/2006/customXml" ds:itemID="{40BAC931-1111-4020-9488-64426C29060B}">
  <ds:schemaRefs>
    <ds:schemaRef ds:uri="http://schemas.microsoft.com/office/2006/metadata/properties"/>
    <ds:schemaRef ds:uri="bebf636a-ead4-4a0b-9297-29c978feb654"/>
    <ds:schemaRef ds:uri="http://schemas.microsoft.com/office/2006/documentManagement/types"/>
    <ds:schemaRef ds:uri="http://purl.org/dc/elements/1.1/"/>
    <ds:schemaRef ds:uri="http://www.w3.org/XML/1998/namespace"/>
    <ds:schemaRef ds:uri="http://purl.org/dc/terms/"/>
    <ds:schemaRef ds:uri="http://schemas.microsoft.com/office/infopath/2007/PartnerControls"/>
    <ds:schemaRef ds:uri="http://schemas.openxmlformats.org/package/2006/metadata/core-properties"/>
    <ds:schemaRef ds:uri="9e60f987-d17d-4b93-98b2-a292c614b3a2"/>
    <ds:schemaRef ds:uri="http://purl.org/dc/dcmitype/"/>
  </ds:schemaRefs>
</ds:datastoreItem>
</file>

<file path=customXml/itemProps3.xml><?xml version="1.0" encoding="utf-8"?>
<ds:datastoreItem xmlns:ds="http://schemas.openxmlformats.org/officeDocument/2006/customXml" ds:itemID="{53F15339-1D07-4C0F-929D-25361D0B5D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60f987-d17d-4b93-98b2-a292c614b3a2"/>
    <ds:schemaRef ds:uri="bebf636a-ead4-4a0b-9297-29c978feb6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Table-1_Summary_ESS5_DNA_sample</vt:lpstr>
      <vt:lpstr>Tab4_1 All samples</vt:lpstr>
      <vt:lpstr>Tab5_1_panel DNAFP </vt:lpstr>
      <vt:lpstr>Table_2 maize planted_ESS5</vt:lpstr>
      <vt:lpstr>Tab 3 correction of Table11</vt:lpstr>
      <vt:lpstr>Table-5 _varietal turnover_#hh</vt:lpstr>
      <vt:lpstr>Tab6_varietal turnover_region</vt:lpstr>
      <vt:lpstr>Tab_5Purity_level_%</vt:lpstr>
      <vt:lpstr>Tab_6Purity_level_%</vt:lpstr>
      <vt:lpstr>Tab_7_Purity_level_%</vt:lpstr>
      <vt:lpstr>K_density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Alemu, Solomon (Bioversity)</dc:creator>
  <cp:lastModifiedBy>Alemu, Solomon (Bioversity)</cp:lastModifiedBy>
  <cp:lastPrinted>2022-10-18T08:31:44Z</cp:lastPrinted>
  <dcterms:created xsi:type="dcterms:W3CDTF">2022-07-20T10:32:13Z</dcterms:created>
  <dcterms:modified xsi:type="dcterms:W3CDTF">2022-12-12T18:23:40Z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0x010100A66F01920A8E404CAEB68E250EB73B74</vt:lpwstr>
  </property>
</Properties>
</file>