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9600" windowWidth="23720" windowHeight="5180" activeTab="3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I3" i="4" s="1"/>
  <c r="H4" i="4"/>
  <c r="T4" i="4"/>
  <c r="Q4" i="4"/>
  <c r="R4" i="4" s="1"/>
  <c r="E6" i="4"/>
  <c r="H5" i="4"/>
  <c r="I5" i="4" s="1"/>
  <c r="J3" i="4" l="1"/>
  <c r="C3" i="4" s="1"/>
  <c r="B3" i="4"/>
  <c r="I4" i="4"/>
  <c r="J5" i="4"/>
  <c r="S4" i="4"/>
  <c r="N3" i="4" s="1"/>
  <c r="U4" i="4"/>
  <c r="M3" i="4"/>
  <c r="B5" i="4"/>
  <c r="E14" i="2"/>
  <c r="D14" i="2"/>
  <c r="B14" i="2"/>
  <c r="M5" i="4" l="1"/>
  <c r="N7" i="4" s="1"/>
  <c r="N5" i="4"/>
  <c r="M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M10" i="4" s="1"/>
  <c r="C5" i="4"/>
  <c r="M4" i="4"/>
  <c r="Y11" i="2"/>
  <c r="Y12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B6" i="4" l="1"/>
  <c r="M6" i="4"/>
  <c r="N8" i="4" s="1"/>
  <c r="N10" i="4" s="1"/>
  <c r="M9" i="4"/>
  <c r="N9" i="4"/>
  <c r="P7" i="4"/>
  <c r="K4" i="4"/>
  <c r="D4" i="4" s="1"/>
  <c r="D1" i="4" s="1"/>
  <c r="D6" i="4" s="1"/>
  <c r="C6" i="4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6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</calcChain>
</file>

<file path=xl/sharedStrings.xml><?xml version="1.0" encoding="utf-8"?>
<sst xmlns="http://schemas.openxmlformats.org/spreadsheetml/2006/main" count="73" uniqueCount="36">
  <si>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</si>
  <si>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</si>
  <si>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</si>
  <si>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</si>
  <si>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</si>
  <si>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</si>
  <si>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</si>
  <si>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</si>
  <si>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</si>
  <si>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</si>
  <si>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</si>
  <si>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</si>
  <si>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</si>
  <si>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</si>
  <si>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</si>
  <si>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</si>
  <si>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</si>
  <si>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</si>
  <si>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</si>
  <si>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</si>
  <si>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</si>
  <si>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</si>
  <si>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</si>
  <si>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</si>
  <si>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</si>
  <si>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</si>
  <si>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</si>
  <si>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</si>
  <si>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</si>
  <si>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</si>
  <si>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</si>
  <si>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</si>
  <si>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</si>
  <si>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</si>
  <si>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</si>
  <si>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 xml:space="preserve">  (segment (start 24.227 40.297) (end 24.257 40.521) (width 0.1524) (layer Back) (net 89))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</si>
</sst>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29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30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tabSelected="1" workbookViewId="0">
      <selection activeCell="P7" sqref="P7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1.9062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32</v>
      </c>
      <c r="G3" s="10" t="s">
        <v>34</v>
      </c>
      <c r="H3" s="12">
        <f>FIND(H$1,$G3)</f>
        <v>6</v>
      </c>
      <c r="I3" s="12">
        <f>FIND(I$1,$G3,H3+LEN(H$1))</f>
        <v>15</v>
      </c>
      <c r="J3" s="12" t="e">
        <f>FIND(J$1,$G3,I3+LEN(I$1))</f>
        <v>#VALUE!</v>
      </c>
      <c r="K3" s="12" t="e">
        <f>FIND(K$1,$G3,J3+LEN(J$1))</f>
        <v>#VALUE!</v>
      </c>
      <c r="M3">
        <f>VALUE(MID($P3,Q4+LEN(Q$1),R4-Q4-LEN(Q$1)))</f>
        <v>24.227</v>
      </c>
      <c r="N3">
        <f>VALUE(MID($P3,R4+LEN(R$1),S4-R4-LEN(R$1)))</f>
        <v>40.296999999999997</v>
      </c>
      <c r="O3" s="12"/>
      <c r="P3" s="10" t="s">
        <v>35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33</v>
      </c>
      <c r="G4" s="10" t="s">
        <v>31</v>
      </c>
      <c r="H4" s="12">
        <f>FIND(H$1,$G4)</f>
        <v>6</v>
      </c>
      <c r="I4" s="12">
        <f>FIND(I$1,$G4,H4+LEN(H$1))</f>
        <v>18</v>
      </c>
      <c r="J4" s="12">
        <f>FIND(J$1,$G4,I4+LEN(I$1))</f>
        <v>28</v>
      </c>
      <c r="K4" s="12">
        <f>FIND(K$1,$G4,J4+LEN(J$1))</f>
        <v>32</v>
      </c>
      <c r="M4">
        <f>VALUE(MID($P3,T4+LEN(T$1),U4-T4-LEN(T$1)))</f>
        <v>24.257000000000001</v>
      </c>
      <c r="N4">
        <f>VALUE(MID($P3,U4+LEN(U$1),V4-U4-LEN(U$1)))</f>
        <v>40.521000000000001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52</v>
      </c>
    </row>
    <row r="5" spans="2:22" x14ac:dyDescent="0.35">
      <c r="B5">
        <f>VALUE(MID($G5,H5+LEN(H$1),I5-H5-LEN(H$1)))</f>
        <v>157.58588</v>
      </c>
      <c r="C5">
        <f>IFERROR(VALUE(MID($G5,I5+LEN(I$1),J5-I5-LEN(I$1))),VALUE(MID($G5,I5+LEN(I$1),LEN($G5)-I5-1)))</f>
        <v>103.96079</v>
      </c>
      <c r="D5">
        <f>IFERROR(VALUE(MID($G5,J5+LEN(J$1),K5-J5-LEN(J$1))),0)</f>
        <v>270</v>
      </c>
      <c r="E5" t="s">
        <v>13</v>
      </c>
      <c r="G5" s="10" t="s">
        <v>31</v>
      </c>
      <c r="H5" s="12">
        <f>FIND(H$1,$G5)</f>
        <v>6</v>
      </c>
      <c r="I5" s="12">
        <f>FIND(I$1,$G5,H5+LEN(H$1))</f>
        <v>18</v>
      </c>
      <c r="J5" s="12">
        <f>FIND(J$1,$G5,I5+LEN(I$1))</f>
        <v>28</v>
      </c>
      <c r="K5" s="12">
        <f>FIND(K$1,$G5,J5+LEN(J$1))</f>
        <v>32</v>
      </c>
      <c r="M5" s="12">
        <f>M3-B$3</f>
        <v>-14.27</v>
      </c>
      <c r="N5" s="12">
        <f>N3-C$3</f>
        <v>1.6819999999999951</v>
      </c>
      <c r="O5" s="12"/>
      <c r="P5" s="15"/>
    </row>
    <row r="6" spans="2:22" x14ac:dyDescent="0.35">
      <c r="B6">
        <f>B5+B1</f>
        <v>276.67475999999999</v>
      </c>
      <c r="C6">
        <f>C5+C1</f>
        <v>169.30658</v>
      </c>
      <c r="D6">
        <f>D5+D1</f>
        <v>540</v>
      </c>
      <c r="E6" t="str">
        <f>E5&amp;"'"</f>
        <v>R2'</v>
      </c>
      <c r="G6" t="str">
        <f>LEFT(G5,H5+LEN(H$1)-1)&amp;TEXT(B6,"#0.0####")&amp;" "&amp;TEXT(C6,"#0.0####")&amp;" "&amp;TEXT(D6,"#0")&amp;K$1</f>
        <v xml:space="preserve">    (at 276.67476 169.30658 540)</v>
      </c>
      <c r="M6" s="12">
        <f>M4-B$3</f>
        <v>-14.239999999999998</v>
      </c>
      <c r="N6" s="12">
        <f>N4-C$3</f>
        <v>1.9059999999999988</v>
      </c>
      <c r="O6" s="12"/>
      <c r="Q6" s="12"/>
      <c r="R6" s="12"/>
      <c r="S6" s="12"/>
      <c r="T6" s="12"/>
      <c r="U6" s="12"/>
      <c r="V6" s="12"/>
    </row>
    <row r="7" spans="2:22" x14ac:dyDescent="0.35">
      <c r="M7">
        <f>ROUND(B$4-N5,3)</f>
        <v>155.904</v>
      </c>
      <c r="N7">
        <f>ROUND(C$4+M5,3)</f>
        <v>89.691000000000003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155.904 89.691) (end 155.68 89.721) (width 0.1524) (layer Back) (net 89))</v>
      </c>
    </row>
    <row r="8" spans="2:22" x14ac:dyDescent="0.35">
      <c r="M8">
        <f>ROUND(B$4-N6,3)</f>
        <v>155.68</v>
      </c>
      <c r="N8">
        <f>ROUND(C$4+M6,3)</f>
        <v>89.721000000000004</v>
      </c>
    </row>
    <row r="9" spans="2:22" x14ac:dyDescent="0.35">
      <c r="M9" s="12">
        <f>M3-M4</f>
        <v>-3.0000000000001137E-2</v>
      </c>
      <c r="N9" s="12">
        <f>N3-N4</f>
        <v>-0.22400000000000375</v>
      </c>
    </row>
    <row r="10" spans="2:22" x14ac:dyDescent="0.35">
      <c r="M10" s="12">
        <f>M7-M8</f>
        <v>0.22399999999998954</v>
      </c>
      <c r="N10" s="12">
        <f>N7-N8</f>
        <v>-3.0000000000001137E-2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2017-06-19T05:07:03Z</dcterms:modified>
</cp:coreProperties>
</file>