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8145" windowHeight="4425" tabRatio="821" firstSheet="1" activeTab="1"/>
  </bookViews>
  <sheets>
    <sheet name="PT_ESF_ECSF" sheetId="3" state="hidden" r:id="rId1"/>
    <sheet name="NOTAS" sheetId="25" r:id="rId2"/>
    <sheet name="EAI" sheetId="12" r:id="rId3"/>
    <sheet name="CAdmon" sheetId="13" r:id="rId4"/>
    <sheet name="COG" sheetId="15" r:id="rId5"/>
    <sheet name="CTG" sheetId="14" r:id="rId6"/>
    <sheet name="CFG" sheetId="16" r:id="rId7"/>
    <sheet name="EN" sheetId="27" r:id="rId8"/>
    <sheet name="ID" sheetId="28" r:id="rId9"/>
    <sheet name="IPF" sheetId="29" r:id="rId10"/>
    <sheet name="CProg" sheetId="19" r:id="rId11"/>
    <sheet name="PyPI" sheetId="42" r:id="rId12"/>
    <sheet name="IR" sheetId="44" r:id="rId13"/>
    <sheet name="Ayudas" sheetId="30" r:id="rId14"/>
    <sheet name="Rel Cta Banc" sheetId="31" r:id="rId15"/>
    <sheet name="Gto Federalizado" sheetId="32" r:id="rId16"/>
  </sheets>
  <externalReferences>
    <externalReference r:id="rId17"/>
    <externalReference r:id="rId18"/>
    <externalReference r:id="rId19"/>
  </externalReferences>
  <definedNames>
    <definedName name="_xlnm.Print_Area" localSheetId="7">EN!$B$1:$I$41</definedName>
    <definedName name="_xlnm.Print_Area" localSheetId="8">ID!$A$1:$D$43</definedName>
    <definedName name="_xlnm.Print_Area" localSheetId="9">IPF!$A$1:$F$44</definedName>
    <definedName name="_xlnm.Print_Area" localSheetId="1">NOTAS!$A$1:$F$476</definedName>
  </definedNames>
  <calcPr calcId="152511"/>
</workbook>
</file>

<file path=xl/calcChain.xml><?xml version="1.0" encoding="utf-8"?>
<calcChain xmlns="http://schemas.openxmlformats.org/spreadsheetml/2006/main">
  <c r="F60" i="15" l="1"/>
  <c r="G17" i="14" l="1"/>
  <c r="H17" i="14"/>
  <c r="F49" i="15" l="1"/>
  <c r="I49" i="15" s="1"/>
  <c r="H3" i="30" l="1"/>
  <c r="F57" i="15"/>
  <c r="F50" i="15"/>
  <c r="F51" i="15"/>
  <c r="F52" i="15"/>
  <c r="F53" i="15"/>
  <c r="F54" i="15"/>
  <c r="F55" i="15"/>
  <c r="F56" i="15"/>
  <c r="F50" i="12"/>
  <c r="G50" i="12"/>
  <c r="H50" i="12"/>
  <c r="I50" i="12"/>
  <c r="E50" i="12"/>
  <c r="D412" i="25"/>
  <c r="D418" i="25" l="1"/>
  <c r="E41" i="44" l="1"/>
  <c r="G41" i="44"/>
  <c r="H41" i="44"/>
  <c r="F69" i="15" l="1"/>
  <c r="F68" i="15"/>
  <c r="I68" i="15" s="1"/>
  <c r="F67" i="15"/>
  <c r="I67" i="15" s="1"/>
  <c r="F66" i="15"/>
  <c r="I66" i="15" s="1"/>
  <c r="F65" i="15"/>
  <c r="F64" i="15"/>
  <c r="I64" i="15" s="1"/>
  <c r="F63" i="15"/>
  <c r="I63" i="15" s="1"/>
  <c r="I69" i="15"/>
  <c r="I65" i="15"/>
  <c r="I57" i="15"/>
  <c r="I56" i="15"/>
  <c r="I55" i="15"/>
  <c r="I54" i="15"/>
  <c r="I53" i="15"/>
  <c r="I52" i="15"/>
  <c r="I51" i="15"/>
  <c r="I50" i="15"/>
  <c r="F61" i="15"/>
  <c r="I61" i="15" s="1"/>
  <c r="F59" i="15"/>
  <c r="I59" i="15" s="1"/>
  <c r="H48" i="15"/>
  <c r="G48" i="15"/>
  <c r="H62" i="15"/>
  <c r="G62" i="15"/>
  <c r="E62" i="15"/>
  <c r="D62" i="15"/>
  <c r="E58" i="15"/>
  <c r="F58" i="15" s="1"/>
  <c r="G58" i="15"/>
  <c r="H58" i="15"/>
  <c r="D58" i="15"/>
  <c r="E48" i="15"/>
  <c r="D48" i="15"/>
  <c r="F47" i="15"/>
  <c r="F46" i="15"/>
  <c r="F45" i="15"/>
  <c r="F44" i="15"/>
  <c r="I44" i="15" s="1"/>
  <c r="F43" i="15"/>
  <c r="F42" i="15"/>
  <c r="F41" i="15"/>
  <c r="F40" i="15"/>
  <c r="I40" i="15" s="1"/>
  <c r="F39" i="15"/>
  <c r="I47" i="15"/>
  <c r="I46" i="15"/>
  <c r="I45" i="15"/>
  <c r="I43" i="15"/>
  <c r="I42" i="15"/>
  <c r="H4" i="30" s="1"/>
  <c r="I41" i="15"/>
  <c r="I39" i="15"/>
  <c r="H38" i="15"/>
  <c r="G38" i="15"/>
  <c r="E38" i="15"/>
  <c r="F38" i="15" s="1"/>
  <c r="I38" i="15" s="1"/>
  <c r="D38" i="15"/>
  <c r="G18" i="15"/>
  <c r="F20" i="15"/>
  <c r="I20" i="15" s="1"/>
  <c r="F21" i="15"/>
  <c r="I21" i="15" s="1"/>
  <c r="F22" i="15"/>
  <c r="I22" i="15" s="1"/>
  <c r="F23" i="15"/>
  <c r="I23" i="15" s="1"/>
  <c r="F24" i="15"/>
  <c r="I24" i="15" s="1"/>
  <c r="F25" i="15"/>
  <c r="I25" i="15" s="1"/>
  <c r="F26" i="15"/>
  <c r="F27" i="15"/>
  <c r="F19" i="15"/>
  <c r="I19" i="15" s="1"/>
  <c r="E18" i="15"/>
  <c r="D18" i="15"/>
  <c r="H10" i="15"/>
  <c r="G10" i="15"/>
  <c r="E10" i="15"/>
  <c r="F11" i="15"/>
  <c r="I11" i="15" s="1"/>
  <c r="F12" i="15"/>
  <c r="I12" i="15" s="1"/>
  <c r="F13" i="15"/>
  <c r="I13" i="15" s="1"/>
  <c r="F14" i="15"/>
  <c r="I14" i="15" s="1"/>
  <c r="F15" i="15"/>
  <c r="I15" i="15" s="1"/>
  <c r="F16" i="15"/>
  <c r="I16" i="15" s="1"/>
  <c r="F17" i="15"/>
  <c r="I17" i="15" s="1"/>
  <c r="D10" i="15"/>
  <c r="H18" i="15"/>
  <c r="D28" i="15"/>
  <c r="E28" i="15"/>
  <c r="G28" i="15"/>
  <c r="H28" i="15"/>
  <c r="F29" i="15"/>
  <c r="I29" i="15" s="1"/>
  <c r="F30" i="15"/>
  <c r="I30" i="15" s="1"/>
  <c r="F31" i="15"/>
  <c r="I31" i="15" s="1"/>
  <c r="F32" i="15"/>
  <c r="I32" i="15" s="1"/>
  <c r="F33" i="15"/>
  <c r="I33" i="15" s="1"/>
  <c r="F34" i="15"/>
  <c r="I34" i="15" s="1"/>
  <c r="F35" i="15"/>
  <c r="I35" i="15" s="1"/>
  <c r="F36" i="15"/>
  <c r="I36" i="15" s="1"/>
  <c r="F37" i="15"/>
  <c r="I37" i="15" s="1"/>
  <c r="F62" i="15" l="1"/>
  <c r="D70" i="15"/>
  <c r="F18" i="15"/>
  <c r="F48" i="15"/>
  <c r="I48" i="15" s="1"/>
  <c r="G70" i="15"/>
  <c r="H70" i="15"/>
  <c r="I18" i="15"/>
  <c r="E70" i="15"/>
  <c r="I62" i="15"/>
  <c r="I58" i="15"/>
  <c r="I60" i="15"/>
  <c r="F28" i="15"/>
  <c r="I28" i="15" s="1"/>
  <c r="F10" i="15"/>
  <c r="I10" i="15" l="1"/>
  <c r="I70" i="15" s="1"/>
  <c r="F70" i="15"/>
  <c r="F20" i="27"/>
  <c r="E29" i="29"/>
  <c r="E33" i="29" s="1"/>
  <c r="D29" i="29"/>
  <c r="D33" i="29" s="1"/>
  <c r="C29" i="29"/>
  <c r="C33" i="29" s="1"/>
  <c r="E14" i="29"/>
  <c r="D14" i="29"/>
  <c r="C14" i="29"/>
  <c r="E12" i="29"/>
  <c r="E11" i="29" s="1"/>
  <c r="D12" i="29"/>
  <c r="C12" i="29"/>
  <c r="D34" i="28"/>
  <c r="C34" i="28"/>
  <c r="D19" i="28"/>
  <c r="D36" i="28" s="1"/>
  <c r="C19" i="28"/>
  <c r="C36" i="28" s="1"/>
  <c r="F32" i="27"/>
  <c r="D32" i="27"/>
  <c r="H31" i="27"/>
  <c r="H30" i="27"/>
  <c r="H29" i="27"/>
  <c r="H28" i="27"/>
  <c r="H27" i="27"/>
  <c r="H26" i="27"/>
  <c r="H25" i="27"/>
  <c r="H24" i="27"/>
  <c r="D20" i="27"/>
  <c r="D34" i="27" s="1"/>
  <c r="H19" i="27"/>
  <c r="H18" i="27"/>
  <c r="H17" i="27"/>
  <c r="H16" i="27"/>
  <c r="H15" i="27"/>
  <c r="H14" i="27"/>
  <c r="H13" i="27"/>
  <c r="H12" i="27"/>
  <c r="H11" i="27"/>
  <c r="C11" i="29" l="1"/>
  <c r="C17" i="29" s="1"/>
  <c r="C21" i="29" s="1"/>
  <c r="C25" i="29" s="1"/>
  <c r="E17" i="29"/>
  <c r="E21" i="29" s="1"/>
  <c r="E25" i="29" s="1"/>
  <c r="D11" i="29"/>
  <c r="D17" i="29" s="1"/>
  <c r="D21" i="29" s="1"/>
  <c r="D25" i="29" s="1"/>
  <c r="F34" i="27"/>
  <c r="H32" i="27"/>
  <c r="H20" i="27"/>
  <c r="H34" i="27" l="1"/>
  <c r="F29" i="16"/>
  <c r="F28" i="16"/>
  <c r="F27" i="16"/>
  <c r="F26" i="16"/>
  <c r="F25" i="16"/>
  <c r="F24" i="16"/>
  <c r="F23" i="16"/>
  <c r="F22" i="16"/>
  <c r="D446" i="25"/>
  <c r="D455" i="25" l="1"/>
  <c r="I74" i="15"/>
  <c r="H74" i="15"/>
  <c r="G74" i="15"/>
  <c r="F74" i="15"/>
  <c r="E74" i="15"/>
  <c r="D74" i="15"/>
  <c r="I28" i="16" l="1"/>
  <c r="I27" i="16"/>
  <c r="I26" i="16"/>
  <c r="I25" i="16"/>
  <c r="I24" i="16"/>
  <c r="I23" i="16"/>
  <c r="I22" i="16"/>
  <c r="H21" i="16"/>
  <c r="G21" i="16"/>
  <c r="E21" i="16"/>
  <c r="D21" i="16"/>
  <c r="F15" i="14"/>
  <c r="I15" i="14" s="1"/>
  <c r="F13" i="14"/>
  <c r="I13" i="14" s="1"/>
  <c r="F11" i="14"/>
  <c r="I11" i="14" s="1"/>
  <c r="E17" i="14"/>
  <c r="D17" i="14"/>
  <c r="F20" i="13"/>
  <c r="I20" i="13" s="1"/>
  <c r="F19" i="13"/>
  <c r="I19" i="13" s="1"/>
  <c r="F18" i="13"/>
  <c r="I18" i="13" s="1"/>
  <c r="F17" i="13"/>
  <c r="I17" i="13" s="1"/>
  <c r="F16" i="13"/>
  <c r="I16" i="13" s="1"/>
  <c r="F15" i="13"/>
  <c r="I15" i="13" s="1"/>
  <c r="F14" i="13"/>
  <c r="I14" i="13" s="1"/>
  <c r="F13" i="13"/>
  <c r="I13" i="13" s="1"/>
  <c r="F12" i="13"/>
  <c r="I12" i="13" s="1"/>
  <c r="H22" i="13"/>
  <c r="G22" i="13"/>
  <c r="E22" i="13"/>
  <c r="D22" i="13"/>
  <c r="J14" i="12"/>
  <c r="J13" i="12"/>
  <c r="J12" i="12"/>
  <c r="J11" i="12"/>
  <c r="G14" i="12"/>
  <c r="G13" i="12"/>
  <c r="G12" i="12"/>
  <c r="G11" i="12"/>
  <c r="F21" i="16" l="1"/>
  <c r="F26" i="12"/>
  <c r="I40" i="19"/>
  <c r="D47" i="16"/>
  <c r="E40" i="19"/>
  <c r="F40" i="19"/>
  <c r="G47" i="16"/>
  <c r="G49" i="16" s="1"/>
  <c r="H40" i="19"/>
  <c r="I21" i="16"/>
  <c r="H47" i="16"/>
  <c r="H49" i="16" s="1"/>
  <c r="D20" i="14"/>
  <c r="E47" i="16"/>
  <c r="F17" i="14"/>
  <c r="H26" i="12"/>
  <c r="G40" i="19"/>
  <c r="I22" i="13"/>
  <c r="I17" i="14"/>
  <c r="I26" i="12"/>
  <c r="F22" i="13"/>
  <c r="E26" i="12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3" i="3"/>
  <c r="E194" i="3"/>
  <c r="E145" i="3"/>
  <c r="E146" i="3"/>
  <c r="E163" i="3"/>
  <c r="E214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95" i="3" l="1"/>
  <c r="E203" i="3"/>
  <c r="E143" i="3"/>
  <c r="E134" i="3"/>
  <c r="E151" i="3"/>
  <c r="E212" i="3"/>
  <c r="E122" i="3"/>
  <c r="E126" i="3"/>
  <c r="E175" i="3"/>
  <c r="G26" i="12"/>
  <c r="E180" i="3"/>
  <c r="E121" i="3"/>
  <c r="E132" i="3"/>
  <c r="E140" i="3"/>
  <c r="E192" i="3"/>
  <c r="E157" i="3"/>
  <c r="E185" i="3"/>
  <c r="E119" i="3"/>
  <c r="E167" i="3"/>
  <c r="E196" i="3"/>
  <c r="E144" i="3"/>
  <c r="E131" i="3"/>
  <c r="I47" i="16"/>
  <c r="I49" i="16" s="1"/>
  <c r="F47" i="16"/>
  <c r="F49" i="16" s="1"/>
  <c r="E206" i="3"/>
  <c r="E136" i="3"/>
  <c r="E198" i="3"/>
  <c r="E129" i="3"/>
  <c r="E149" i="3"/>
  <c r="E155" i="3"/>
  <c r="E165" i="3"/>
  <c r="E128" i="3"/>
  <c r="E141" i="3"/>
  <c r="E152" i="3"/>
  <c r="E138" i="3"/>
  <c r="J40" i="19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<sst xmlns="http://schemas.openxmlformats.org/spreadsheetml/2006/main" count="1187" uniqueCount="721">
  <si>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</si>
  <si>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</si>
  <si>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</si>
  <si>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</si>
  <si>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</si>
  <si>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</si>
  <si>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</si>
  <si>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</si>
  <si>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</si>
  <si>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</si>
  <si>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</si>
  <si>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</si>
  <si>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</si>
  <si>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</si>
  <si>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</si>
  <si>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</si>
  <si>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</si>
  <si>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</si>
  <si>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</si>
  <si>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</si>
  <si>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</si>
  <si>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</si>
  <si>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</si>
  <si>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</si>
  <si>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</si>
  <si>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</si>
  <si>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</si>
  <si>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</si>
  <si>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</si>
  <si>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</si>
  <si>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</si>
  <si>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</si>
  <si>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</si>
  <si>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</si>
  <si>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</si>
  <si>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</si>
  <si>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</si>
  <si>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</si>
  <si>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</si>
  <si>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</si>
  <si>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</si>
  <si>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</si>
  <si>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</si>
  <si>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</si>
  <si>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</si>
  <si>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</si>
  <si>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</si>
  <si>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</si>
  <si>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</si>
  <si>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</si>
  <si>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</si>
  <si>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</si>
  <si>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</si>
  <si>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</si>
  <si>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</si>
  <si>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</si>
  <si>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</si>
  <si>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</si>
  <si>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</si>
  <si>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</si>
  <si>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</si>
  <si>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</si>
  <si>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</si>
  <si>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</si>
  <si>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</si>
  <si>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</si>
  <si>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</si>
  <si>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</si>
  <si>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</si>
  <si>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</si>
  <si>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</si>
  <si>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</si>
  <si>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</si>
  <si>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</si>
  <si>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</si>
  <si>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</si>
  <si>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GASTOS Y OTRAS PÉRDIDAS</t>
  </si>
  <si>
    <t>Impuestos</t>
  </si>
  <si>
    <t>Materiales y Suministros</t>
  </si>
  <si>
    <t>Contribuciones de Mejoras</t>
  </si>
  <si>
    <t>Servicios Generales</t>
  </si>
  <si>
    <t>Derechos</t>
  </si>
  <si>
    <t>Participaciones y Aportaciones</t>
  </si>
  <si>
    <t>Donativos</t>
  </si>
  <si>
    <t>Provisiones</t>
  </si>
  <si>
    <t>Otros Gastos</t>
  </si>
  <si>
    <t>Inversión Pública</t>
  </si>
  <si>
    <t>TOTAL</t>
  </si>
  <si>
    <t>Servicios Personales</t>
  </si>
  <si>
    <t>Endeudamiento Neto</t>
  </si>
  <si>
    <t>Cuotas y Aportaciones de Seguridad Social</t>
  </si>
  <si>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</si>
  <si>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</si>
  <si>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</si>
  <si>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</si>
  <si>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</si>
  <si>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</si>
  <si>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</si>
  <si>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</si>
  <si>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</si>
  <si>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</si>
  <si>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</si>
  <si>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</si>
  <si>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</si>
  <si>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</si>
  <si>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</si>
  <si>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</si>
  <si>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</si>
  <si>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</si>
  <si>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</si>
  <si>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</si>
  <si>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</si>
  <si>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</si>
  <si>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</si>
  <si>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</si>
  <si>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</si>
  <si>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Estado Analítico del Ejercicio del Presupuesto de Egresos</t>
  </si>
  <si>
    <t>Clasificación Administrativa</t>
  </si>
  <si>
    <t>Egresos</t>
  </si>
  <si>
    <t>Subejercicio</t>
  </si>
  <si>
    <t>Aprobado</t>
  </si>
  <si>
    <t>Ampliaciones/ (Reducciones)</t>
  </si>
  <si>
    <t>Pagado</t>
  </si>
  <si>
    <t>3 = (1 + 2 )</t>
  </si>
  <si>
    <t>6 = ( 3 - 4 )</t>
  </si>
  <si>
    <t>Total del Gasto</t>
  </si>
  <si>
    <t>Clasificación Económica (por Tipo de Gasto)</t>
  </si>
  <si>
    <t xml:space="preserve">Egresos </t>
  </si>
  <si>
    <t>Gasto Corriente</t>
  </si>
  <si>
    <t>Gasto de Capital</t>
  </si>
  <si>
    <t>Amortización de la Deuda y Disminución de Pasivos</t>
  </si>
  <si>
    <t>Otros Servicios Generales</t>
  </si>
  <si>
    <t>Bienes Muebles, Inmuebles e Intangibles</t>
  </si>
  <si>
    <t>Clasificación Funcional (Finalidad y Función)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</si>
  <si>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</si>
  <si>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</si>
  <si>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</si>
  <si>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</si>
  <si>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</si>
  <si>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</si>
  <si>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</si>
  <si>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</si>
  <si>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</si>
  <si>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</si>
  <si>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</si>
  <si>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</si>
  <si>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</si>
  <si>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</si>
  <si>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</si>
  <si>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</si>
  <si>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</si>
  <si>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</si>
  <si>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</si>
  <si>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</si>
  <si>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</si>
  <si>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</si>
  <si>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</si>
  <si>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</si>
  <si>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</si>
  <si>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</si>
  <si>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</si>
  <si>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</si>
  <si>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</si>
  <si>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</si>
  <si>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</si>
  <si>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Gasto por Categoría Programática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</si>
  <si>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</si>
  <si>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</si>
  <si>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</si>
  <si>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</si>
  <si>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</si>
  <si>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</si>
  <si>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</si>
  <si>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</si>
  <si>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</si>
  <si>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</si>
  <si>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</si>
  <si>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</si>
  <si>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</si>
  <si>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</si>
  <si>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</si>
  <si>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</si>
  <si>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</si>
  <si>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</si>
  <si>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</si>
  <si>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</si>
  <si>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</si>
  <si>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</si>
  <si>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</si>
  <si>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</si>
  <si>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</si>
  <si>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</si>
  <si>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</si>
  <si>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</si>
  <si>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</si>
  <si>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</si>
  <si>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Ingresos excedentes¹</t>
  </si>
  <si>
    <t xml:space="preserve">DIRECCIÓN GENERAL </t>
  </si>
  <si>
    <t>COORDINACIÓN ADMINISTRATIVA</t>
  </si>
  <si>
    <t>COORDINACIÓN ACADEMICA</t>
  </si>
  <si>
    <t>Clasificación por Objeto del Gasto (Capítulo y Concepto)</t>
  </si>
  <si>
    <t>MONTO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</si>
  <si>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</si>
  <si>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</si>
  <si>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</si>
  <si>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</si>
  <si>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</si>
  <si>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</si>
  <si>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</si>
  <si>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</si>
  <si>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</si>
  <si>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</si>
  <si>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</si>
  <si>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</si>
  <si>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</si>
  <si>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</si>
  <si>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</si>
  <si>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</si>
  <si>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</si>
  <si>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</si>
  <si>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</si>
  <si>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</si>
  <si>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</si>
  <si>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</si>
  <si>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</si>
  <si>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</si>
  <si>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</si>
  <si>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</si>
  <si>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</si>
  <si>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</si>
  <si>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</si>
  <si>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</si>
  <si>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</si>
  <si>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</si>
  <si>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</si>
  <si>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</si>
  <si>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</si>
  <si>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</si>
  <si>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</si>
  <si>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</si>
  <si>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</si>
  <si>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</si>
  <si>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</si>
  <si>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</si>
  <si>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</si>
  <si>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</si>
  <si>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</si>
  <si>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</si>
  <si>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</si>
  <si>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</si>
  <si>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</si>
  <si>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</si>
  <si>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</si>
  <si>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</si>
  <si>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</si>
  <si>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</si>
  <si>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</si>
  <si>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</si>
  <si>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 xml:space="preserve">Ente Público:      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</si>
  <si>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</si>
  <si>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</si>
  <si>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</si>
  <si>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</si>
  <si>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</si>
  <si>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</si>
  <si>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</si>
  <si>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</si>
  <si>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</si>
  <si>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</si>
  <si>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</si>
  <si>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 xml:space="preserve">1140xxxxxx  </t>
  </si>
  <si>
    <t>1150xxxxxx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</si>
  <si>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</si>
  <si>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</si>
  <si>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</si>
  <si>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</si>
  <si>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</si>
  <si>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1213xxxxxx</t>
  </si>
  <si>
    <t>ESF-07 PARTICIPACIONES Y APORT.  CAPITAL</t>
  </si>
  <si>
    <t>EMPRESA/OPDES</t>
  </si>
  <si>
    <t>1214xxxxxx</t>
  </si>
  <si>
    <t>1260xxxxxx</t>
  </si>
  <si>
    <t>ESF-09 INTANGIBLES Y DIFERIDOS</t>
  </si>
  <si>
    <t xml:space="preserve">1250xxxxxx </t>
  </si>
  <si>
    <t>1270xxxxxx</t>
  </si>
  <si>
    <t>ESF-10   ESTIMACIONES Y DETERIOROS</t>
  </si>
  <si>
    <t>1280xxxxxx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</si>
  <si>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</si>
  <si>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</si>
  <si>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</si>
  <si>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</si>
  <si>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</si>
  <si>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</si>
  <si>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</si>
  <si>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2159xxxxx</t>
  </si>
  <si>
    <t>2160xxxxx</t>
  </si>
  <si>
    <t>2240xxxxx</t>
  </si>
  <si>
    <t>ESF-13 FONDOS Y BIENES DE TERCEROS EN GARANTÍA Y/O ADMINISTRACIÓN A CORTO PLAZO</t>
  </si>
  <si>
    <t>ESF-13 PASIVO DIFERIDO A LARGO PLAZO</t>
  </si>
  <si>
    <t>ESF-14 OTROS PASIVOS CIRCULANTES</t>
  </si>
  <si>
    <t>2199xxxxxx</t>
  </si>
  <si>
    <t>INGRESOS DE GESTIÓN</t>
  </si>
  <si>
    <t>4300xxxxxx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</si>
  <si>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</si>
  <si>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</si>
  <si>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</si>
  <si>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</si>
  <si>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</si>
  <si>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</si>
  <si>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</si>
  <si>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</si>
  <si>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</si>
  <si>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</si>
  <si>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a los Estados Financieros</t>
  </si>
  <si>
    <t>NOTAS DE DESGLOSE</t>
  </si>
  <si>
    <t>NOTAS DE MEMORIA</t>
  </si>
  <si>
    <t>NOTAS DE MEMORIA.</t>
  </si>
  <si>
    <t>7000xxxxxx</t>
  </si>
  <si>
    <t>Comprometido</t>
  </si>
  <si>
    <t>Ejercido</t>
  </si>
  <si>
    <t>ESF-03 DEUDORES P/RECUPERAR</t>
  </si>
  <si>
    <t>ERA-02 OTROS INGRESOS Y BENEFICIOS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</si>
  <si>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</si>
  <si>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</si>
  <si>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</si>
  <si>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</si>
  <si>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</si>
  <si>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</si>
  <si>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</si>
  <si>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</si>
  <si>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</si>
  <si>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</si>
  <si>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</si>
  <si>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Intereses de la Deuda</t>
  </si>
  <si>
    <t>Total de Intereses de Créditos Bancarios</t>
  </si>
  <si>
    <t>Total de Intereses de Otros Instrumentos de Deuda</t>
  </si>
  <si>
    <t>Indicadores de Postura Fiscal</t>
  </si>
  <si>
    <r>
      <t xml:space="preserve">Pagado </t>
    </r>
    <r>
      <rPr>
        <b/>
        <vertAlign val="superscript"/>
        <sz val="9"/>
        <rFont val="Arial"/>
        <family val="2"/>
      </rPr>
      <t>3</t>
    </r>
  </si>
  <si>
    <t>I. Ingresos Presupuestarios (I=1+2)</t>
  </si>
  <si>
    <r>
      <t xml:space="preserve">     1. Ingresos del Gobierno de la Entidad Federativa </t>
    </r>
    <r>
      <rPr>
        <vertAlign val="superscript"/>
        <sz val="9"/>
        <color theme="1"/>
        <rFont val="Arial"/>
        <family val="2"/>
      </rPr>
      <t>1</t>
    </r>
  </si>
  <si>
    <r>
      <t xml:space="preserve">     2. Ingresos del Sector Paraestatal </t>
    </r>
    <r>
      <rPr>
        <vertAlign val="superscript"/>
        <sz val="9"/>
        <color theme="1"/>
        <rFont val="Arial"/>
        <family val="2"/>
      </rPr>
      <t>1</t>
    </r>
  </si>
  <si>
    <t>II. Egresos Presupuestarios (II=3+4)</t>
  </si>
  <si>
    <r>
      <t xml:space="preserve">        3. Egresos del Gobierno de la Entidad Federativa </t>
    </r>
    <r>
      <rPr>
        <vertAlign val="superscript"/>
        <sz val="9"/>
        <color theme="1"/>
        <rFont val="Arial"/>
        <family val="2"/>
      </rPr>
      <t>2</t>
    </r>
  </si>
  <si>
    <r>
      <t xml:space="preserve">          4. Egresos del Sector Paraestatal </t>
    </r>
    <r>
      <rPr>
        <vertAlign val="superscript"/>
        <sz val="9"/>
        <color theme="1"/>
        <rFont val="Arial"/>
        <family val="2"/>
      </rPr>
      <t>2</t>
    </r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</si>
  <si>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</si>
  <si>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</si>
  <si>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</si>
  <si>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</si>
  <si>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</si>
  <si>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</si>
  <si>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</si>
  <si>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</si>
  <si>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</si>
  <si>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</si>
  <si>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UNIVERSIDAD POLITÉCNICA DE PÉNJAMO</t>
  </si>
  <si>
    <t>Ente Público:  UNIVERSIDAD POLITÉCNICA DE PÉNJAMO</t>
  </si>
  <si>
    <t>M. En C. Daniel Jimenez Rodríguez</t>
  </si>
  <si>
    <t>Rector</t>
  </si>
  <si>
    <t>Lic. Guillermo Caudillo Herrera</t>
  </si>
  <si>
    <t>Secretario Administrativo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</si>
  <si>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</si>
  <si>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</si>
  <si>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</si>
  <si>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</si>
  <si>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</si>
  <si>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</si>
  <si>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</si>
  <si>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</si>
  <si>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</si>
  <si>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</si>
  <si>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</si>
  <si>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</si>
  <si>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</si>
  <si>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</si>
  <si>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</si>
  <si>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</si>
  <si>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</si>
  <si>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</si>
  <si>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</si>
  <si>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</si>
  <si>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</si>
  <si>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</si>
  <si>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</si>
  <si>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</si>
  <si>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</si>
  <si>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</si>
  <si>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</si>
  <si>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</si>
  <si>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</si>
  <si>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</si>
  <si>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</si>
  <si>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</si>
  <si>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Obra pública en bienes de dominio público</t>
  </si>
  <si>
    <t>Proyectos productivos y acciones de fomento</t>
  </si>
  <si>
    <t>Inversiones para el fomento de actividades productivas</t>
  </si>
  <si>
    <t>Concesión de préstamos</t>
  </si>
  <si>
    <t>Otras inversiones financieras</t>
  </si>
  <si>
    <t>Inversiones Financieras y Otras Provisiones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</si>
  <si>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</si>
  <si>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</si>
  <si>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</si>
  <si>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</si>
  <si>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</si>
  <si>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</si>
  <si>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</si>
  <si>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</si>
  <si>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</si>
  <si>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BANCOMER</t>
  </si>
  <si>
    <t>PROFOCIES 2015</t>
  </si>
  <si>
    <t>PROFOCIES 2014</t>
  </si>
  <si>
    <t>FAM 2013</t>
  </si>
  <si>
    <t>FAFEF 2009</t>
  </si>
  <si>
    <t>ESTATAL  PUENTE PEAT</t>
  </si>
  <si>
    <t>FAFEF 2012 UD2 2DA ETAPA</t>
  </si>
  <si>
    <t>Número de Cuenta</t>
  </si>
  <si>
    <t>Institución Bancaria</t>
  </si>
  <si>
    <t>Datos de la Cuenta Bancaria</t>
  </si>
  <si>
    <t>Fondo, Programa o Convenio</t>
  </si>
  <si>
    <r>
      <t>Ente Público:_</t>
    </r>
    <r>
      <rPr>
        <b/>
        <u/>
        <sz val="10"/>
        <rFont val="Arial"/>
        <family val="2"/>
      </rPr>
      <t>_UNIVERSIDAD POLITÉCNICA DE PÉNJAMO</t>
    </r>
    <r>
      <rPr>
        <b/>
        <sz val="10"/>
        <rFont val="Arial"/>
        <family val="2"/>
      </rPr>
      <t>____________</t>
    </r>
  </si>
  <si>
    <t>RELACIÓN DE CUENTAS BANCARIAS PRODUCTIVAS ESPECÍFICAS</t>
  </si>
  <si>
    <t>REINTEGRO</t>
  </si>
  <si>
    <t>PAGADO</t>
  </si>
  <si>
    <t>DEVENGADO</t>
  </si>
  <si>
    <t>DESTINO DE LOS RECURSOS</t>
  </si>
  <si>
    <t>PROGRAMA O FONDO</t>
  </si>
  <si>
    <t>EJERCICIO</t>
  </si>
  <si>
    <t>5/3</t>
  </si>
  <si>
    <t>5/1</t>
  </si>
  <si>
    <t>6 = ( 3 - 5 )</t>
  </si>
  <si>
    <t>Devengado/ Modificado</t>
  </si>
  <si>
    <t>Devengado/ Aprobado</t>
  </si>
  <si>
    <t>Denominación</t>
  </si>
  <si>
    <t>% Avance Financiero</t>
  </si>
  <si>
    <t>UR</t>
  </si>
  <si>
    <t>Programa o Proyecto</t>
  </si>
  <si>
    <t>Tipo de Programas y Proyectos</t>
  </si>
  <si>
    <t>PROGRAMAS Y PROYECTOS DE INVERSIÓN</t>
  </si>
  <si>
    <t>Dev. / Modif.</t>
  </si>
  <si>
    <t>Dev. / Aprob.</t>
  </si>
  <si>
    <t>Alc. / Modif.</t>
  </si>
  <si>
    <t>Alc. / Prog.</t>
  </si>
  <si>
    <t>Porcentaje de Presupuesto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</si>
  <si>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</si>
  <si>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</si>
  <si>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</si>
  <si>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</si>
  <si>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</si>
  <si>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</si>
  <si>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</si>
  <si>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</si>
  <si>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</si>
  <si>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</si>
  <si>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</si>
  <si>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</si>
  <si>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</si>
  <si>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</si>
  <si>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</si>
  <si>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</si>
  <si>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</si>
  <si>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</si>
  <si>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</si>
  <si>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</si>
  <si>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</si>
  <si>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</si>
  <si>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t>INDICADORES PARA RESULTADOS</t>
  </si>
  <si>
    <t>Alumnos UPPE</t>
  </si>
  <si>
    <t>513828209</t>
  </si>
  <si>
    <t>513828211</t>
  </si>
  <si>
    <t>514832101</t>
  </si>
  <si>
    <t>515832147</t>
  </si>
  <si>
    <t>AEFA (FAM SUPERIOR) Ejercicio 2013</t>
  </si>
  <si>
    <t>AF (FAFEF) Ejercicio 2013</t>
  </si>
  <si>
    <t>Gasto de Operación UP Penjamo</t>
  </si>
  <si>
    <t>CONVENIO GASTO DE OPERACIÓN 2015 UNIVERS</t>
  </si>
  <si>
    <t>1121102010  BANCOMER 2038193894 IRAPUATO  1796 PROMEP</t>
  </si>
  <si>
    <t>1121102016  BANCOMER 2043424855 IRAPUATO 0192404450</t>
  </si>
  <si>
    <t>1121102017  BANCOMER 2040298921 IRAPUATO 0190589632 FAFEF 2009</t>
  </si>
  <si>
    <t>1121102018  BANCOMER 2043820653 IRAPUATO 0193176959 FAM 2013</t>
  </si>
  <si>
    <t>1122902001  OTRAS CUENTAS POR COBRAR</t>
  </si>
  <si>
    <t>1123101002  GASTOS A RESERVA DE COMPROBAR</t>
  </si>
  <si>
    <t>1123103301  SUBSIDIO AL EMPLEO</t>
  </si>
  <si>
    <t>1125102001  FONDO FIJO</t>
  </si>
  <si>
    <t>1241151100  MUEBLES DE OFICINA Y ESTANTERÍA</t>
  </si>
  <si>
    <t>1241151101  MUEBLES DE OFICINA Y ESTANTERÍA 2010</t>
  </si>
  <si>
    <t>1241251201  "MUEBLES, EXCEPTO DE OFICINA Y ESTANTERÍA 2010</t>
  </si>
  <si>
    <t>1241351500  EQUIPO DE CÓMPUTO Y DE TECNOLOGÍAS DE LA INFORMACI</t>
  </si>
  <si>
    <t>1241351501  EQUIPO DE CÓMPUTO Y DE TECNOLOGÍAS DE LA INFORMACI</t>
  </si>
  <si>
    <t>1241951900  OTROS MOBILIARIOS Y EQUIPOS DE ADMINISTRACIÓN</t>
  </si>
  <si>
    <t>1242152100  EQUIPO Y APARATOS AUDIOVISUALES</t>
  </si>
  <si>
    <t>1242352300  CÁMARAS FOTOGRÁFICAS Y DE VIDEO</t>
  </si>
  <si>
    <t>1242952900  OTRO MOBILIARIO Y EQUIPO EDUCACIONAL Y RECREATIVO</t>
  </si>
  <si>
    <t>1243153100  EQUIPO MÉDICO Y DE LABORATORIO</t>
  </si>
  <si>
    <t>1243153101  EQUIPO MÉDICO Y DE LABORATORIO 2010</t>
  </si>
  <si>
    <t>1244154100  AUTOMÓVILES Y CAMIONES</t>
  </si>
  <si>
    <t>1244154101  AUTOMÓVILES Y CAMIONES 2010</t>
  </si>
  <si>
    <t>1246156100  MAQUINARIA Y EQUIPO AGROPECUARIO</t>
  </si>
  <si>
    <t>1246256200  MAQUINARIA Y EQUIPO INDUSTRIAL</t>
  </si>
  <si>
    <t>1246256201  MAQUINARIA Y EQUIPO INDUSTRIAL 2010</t>
  </si>
  <si>
    <t>1246456400  SISTEMAS DE AIRE ACONDICIONADO, CALEFACC</t>
  </si>
  <si>
    <t>1246556501  EQUIPO DE COMUNICACIÓN Y TELECOMUNICACIÓN 2010</t>
  </si>
  <si>
    <t>1246656601  EQUIPOS DE GENERACIÓN ELÉCTRICA, APARATOS Y ACCES</t>
  </si>
  <si>
    <t>1246756700  HERRAMIENTAS Y MÁQUINAS-HERRAMIENTA</t>
  </si>
  <si>
    <t>1246756701  HERRAMIENTAS Y MÁQUINAS-HERRAMIENTA 2010</t>
  </si>
  <si>
    <t>1246956900  OTROS EQUIPOS</t>
  </si>
  <si>
    <t>1246956901  OTROS EQUIPOS 2010</t>
  </si>
  <si>
    <t>1263    DEPRECIACIÓN ACUMULADA DE BIENES MUEBLES</t>
  </si>
  <si>
    <t>1263151201  "MUEBLES, EXCEPTO DE OFICINA Y ESTANTERÍA 2010"</t>
  </si>
  <si>
    <t>1263151501  EPO. DE COMPUTO Y DE TECNOLOGIAS DE LA INFORMACION</t>
  </si>
  <si>
    <t>1263151901  OTROS MOBILIARIOS Y EQUIPOS DE ADMINISTRACIÓN 2010</t>
  </si>
  <si>
    <t>1263252101  EQUIPOS Y APARATOS AUDIOVISUALES 2010</t>
  </si>
  <si>
    <t>1263252301  CAMARAS FOTOGRAFICAS Y DE VIDEO 2010</t>
  </si>
  <si>
    <t>1263252901  OTRO MOBILIARIO Y EPO. EDUCACIONAL Y RECREATIVO 20</t>
  </si>
  <si>
    <t>1263353101  EQUIPO MÉDICO Y DE LABORATORIO 2010</t>
  </si>
  <si>
    <t>1263454101  AUTOMÓVILES Y CAMIONES 2010</t>
  </si>
  <si>
    <t>1263656101  MAQUINARIA Y EQUIPO AGROPECUARIO 2010</t>
  </si>
  <si>
    <t>1263656201  MAQUINARIA Y EQUIPO INDUSTRIAL 2010</t>
  </si>
  <si>
    <t>1263656401  "SISTEMAS DE AIRE ACONDICIONADO, CALEFACCION Y DE</t>
  </si>
  <si>
    <t>1263656501  EQUIPO DE COMUNICACIÓN Y TELECOMUNICACIÓN 2010</t>
  </si>
  <si>
    <t>1263656601  "EQUIPOS DE GENERACIÓN ELÉCTRICA, APARATOS Y ACCES</t>
  </si>
  <si>
    <t>1263656701  HERRAMIENTAS Y MÁQUINAS-HERRAMIENTA 2010</t>
  </si>
  <si>
    <t>1263656901  OTROS EQUIPOS 2010</t>
  </si>
  <si>
    <t>1233583001  EDIFICIOS A VALOR HISTORICO</t>
  </si>
  <si>
    <t>1236262200  Edificación no habitacional</t>
  </si>
  <si>
    <t>1230    BIENES INMUEBLES, INFRAESTRUCTURA Y CONSTRUCCIONES EN PROCESO</t>
  </si>
  <si>
    <t>1240    BIENES MUEBLES</t>
  </si>
  <si>
    <t>2111101001  SUELDOS POR PAGAR</t>
  </si>
  <si>
    <t>2112101001  PROVEEDORES DE BIENES Y SERVICIOS</t>
  </si>
  <si>
    <t>2112102001  PROVEEDORES DEL EJERCICIO ANTERIOR</t>
  </si>
  <si>
    <t>2117101003  ISR SALARIOS POR PAGAR</t>
  </si>
  <si>
    <t>2117101004  ISR ASIMILADOS POR PAGAR</t>
  </si>
  <si>
    <t>2117101012  ISR POR PAGAR RET. HONORARIOS</t>
  </si>
  <si>
    <t>2117102004  CEDULAR HONORARIOS A PAGAR</t>
  </si>
  <si>
    <t>2117202004  APORTACIÓN TRABAJADOR IMSS</t>
  </si>
  <si>
    <t>2117202005  AMORTIZACION CREDITO INFONAVIT</t>
  </si>
  <si>
    <t>2117918001  DIVO 5% AL MILLAR</t>
  </si>
  <si>
    <t>2117918002  CAP 2%</t>
  </si>
  <si>
    <t>2119901101  PCE 10 CAP 1000</t>
  </si>
  <si>
    <t>2119904001  ENTIDADES</t>
  </si>
  <si>
    <t>4159510701  POR CONCEPTO DE FICHAS</t>
  </si>
  <si>
    <t>4159510706  POR CONCEPTO DE CUOTAS -TITULACIÓN-</t>
  </si>
  <si>
    <t>4159510710  POR CONCEPTO DE CUOTAS -TITULACIÓN-</t>
  </si>
  <si>
    <t>4159510820  POR CONCEPTO DE CURSOS OTROS</t>
  </si>
  <si>
    <t>4162610061  SANCIONES</t>
  </si>
  <si>
    <t>4221911000  SERVICIOS PERSONALES</t>
  </si>
  <si>
    <t>4221912000  MATERIALES Y SUMINISTROS</t>
  </si>
  <si>
    <t>4221913000  SERVICIOS GENERALES</t>
  </si>
  <si>
    <t>5111113000  SUELDOS BASE AL PERSONAL PERMANENTE</t>
  </si>
  <si>
    <t>5112121000  HONORARIOS ASIMILABLES A SALARIOS</t>
  </si>
  <si>
    <t>5113132000  PRIMAS DE VACAS., DOMINICAL Y GRATIF. FIN DE AÑO</t>
  </si>
  <si>
    <t>5114141000  APORTACIONES DE SEGURIDAD SOCIAL</t>
  </si>
  <si>
    <t>5114142000  APORTACIONES A FONDOS DE VIVIENDA</t>
  </si>
  <si>
    <t>5114143000  APORTACIONES AL SISTEMA  PARA EL RETIRO</t>
  </si>
  <si>
    <t>5115154000  PRESTACIONES CONTRACTUALES</t>
  </si>
  <si>
    <t>5121211000  MATERIALES Y ÚTILES DE OFICINA</t>
  </si>
  <si>
    <t>5121212000  MATERIALES Y UTILES DE IMPRESION Y REPRODUCCION</t>
  </si>
  <si>
    <t>5121213000  MATERIAL ESTADÍSTICO Y GEOGRÁFICO</t>
  </si>
  <si>
    <t>5121214000  MAT.,UTILES Y EQUIPOS MENORES DE TECNOLOGIAS DE LA</t>
  </si>
  <si>
    <t>5121215000  MATERIAL IMPRESO E INFORMACION DIGITAL</t>
  </si>
  <si>
    <t>5121216000  MATERIAL DE LIMPIEZA</t>
  </si>
  <si>
    <t>5122221000  ALIMENTACIÓN DE PERSONAS</t>
  </si>
  <si>
    <t>5123239000  OTROS PRODS. ADQ. COMO MATERIA PRIMA</t>
  </si>
  <si>
    <t>5124242000  CEMENTO Y PRODUCTOS DE CONCRETO</t>
  </si>
  <si>
    <t>5124246000  MATERIAL ELECTRICO Y ELECTRONICO</t>
  </si>
  <si>
    <t>5124248000  MATERIALES COMPLEMENTARIOS</t>
  </si>
  <si>
    <t>5124249000  OTROS MATERIALES Y ARTICULOS DE CONSTRUCCION Y REP</t>
  </si>
  <si>
    <t>5125251000  SUSTANCIAS QUÍMICAS</t>
  </si>
  <si>
    <t>5126261000  COMBUSTIBLES, LUBRICANTES Y ADITIVOS</t>
  </si>
  <si>
    <t>5127271000  VESTUARIOS Y UNIFORMES</t>
  </si>
  <si>
    <t>5127273000  ARTÍCULOS DEPORTIVOS</t>
  </si>
  <si>
    <t>5131311000  SERVICIO DE ENERGÍA ELÉCTRICA</t>
  </si>
  <si>
    <t>5131314000  TELEFONÍA TRADICIONAL</t>
  </si>
  <si>
    <t>5131315000  TELEFONÍA CELULAR</t>
  </si>
  <si>
    <t>5131316000  SERVICIO DE TELECOMUNICACIONES Y SATÉLITALES</t>
  </si>
  <si>
    <t>5131318000  SERVICIOS POSTALES Y TELEGRAFICOS</t>
  </si>
  <si>
    <t>5132327000  ARRENDAMIENTO DE ACTIVOS INTANGIBLES</t>
  </si>
  <si>
    <t>5133331000  SERVS. LEGALES, DE CONTA., AUDITORIA Y RELACS.</t>
  </si>
  <si>
    <t>5133332000  SERVS. DE DISEÑO, ARQ., INGE. Y ACTIVS. RELACS.</t>
  </si>
  <si>
    <t>5133333000  SERVS. CONSULT. ADM., PROCS., TEC. Y TECNO. INFO.</t>
  </si>
  <si>
    <t>5133336000  SERVS. APOYO ADMVO., FOTOCOPIADO E IMPRESION</t>
  </si>
  <si>
    <t>5133338000  SERVICIOS DE VIGILANCIA</t>
  </si>
  <si>
    <t>5134344000  SEGUROS DE RESPONSABILIDAD PATRIMONIAL Y FIANZAS</t>
  </si>
  <si>
    <t>5134345000  SEGUROS DE BIENES PATRIMONIALES</t>
  </si>
  <si>
    <t>5135351000  CONSERV. Y MANTENIMIENTO MENOR DE INMUEBLES</t>
  </si>
  <si>
    <t>5135353000  INST., REPAR. Y MTTO. EQ. COMPU. Y TECNO. DE INFO</t>
  </si>
  <si>
    <t>5135354000  INST., REPAR. Y MTTO. EQ. E INSTRUMENT. MED. Y LA</t>
  </si>
  <si>
    <t>5135355000  REPAR. Y MTTO. DE EQUIPO DE TRANSPORTE</t>
  </si>
  <si>
    <t>5135358000  SERVICIOS DE LIMPIEZA Y MANEJO DE DESECHOS</t>
  </si>
  <si>
    <t>5135359000  SERVICIOS DE JARDINERÍA Y FUMIGACIÓN</t>
  </si>
  <si>
    <t>5136361200  DIFUSION POR MEDIOS ALTERNATIVOS</t>
  </si>
  <si>
    <t>5137372000  PASAJES TERRESTRES</t>
  </si>
  <si>
    <t>5137375000  VIATICOS EN EL PAIS</t>
  </si>
  <si>
    <t>5137379000  OTROS SERVICIOS DE TRASLADO Y HOSPEDAJE</t>
  </si>
  <si>
    <t>5138381000  GASTOS DE CEREMONIAL</t>
  </si>
  <si>
    <t>5139392000  OTROS IMPUESTOS Y DERECHOS</t>
  </si>
  <si>
    <t>5139398000  IMPUESTO DE NOMINA</t>
  </si>
  <si>
    <t>5242442000  BECAS Y OT. AYUDAS PARA PROG. DE CAPACITA.</t>
  </si>
  <si>
    <t>3110915000  BIENES MUEBLES E INMUEBLES</t>
  </si>
  <si>
    <t>3110916000  OBRA PÚBLICA</t>
  </si>
  <si>
    <t>3111825205  FAM EDU SUPERIOR BIENES MUEBLES</t>
  </si>
  <si>
    <t>3111825206  FAM EDU SUPERIOR OBRA PÚBLICA</t>
  </si>
  <si>
    <t>3111835000  CONVENIO BIENES MUEBLE E INMUEBLES</t>
  </si>
  <si>
    <t>3111836000  CONVENIO OBRA PUBLICA</t>
  </si>
  <si>
    <t>3113824205  FEDERALES DE EJERCICIOS ANTERIORES BIENES MUEBLES</t>
  </si>
  <si>
    <t>3113825205  FAM EDU SUPERIOR BIENES MUEBLES E INMUEBLES EJER A</t>
  </si>
  <si>
    <t>3113825206  FAM EDU SUPERIOR OBRA PÚBLICA EJER ANTERIOR</t>
  </si>
  <si>
    <t>3113835000  CONVENIO BIENES MUEBLE E INMUEBLES EJERC ANTERIOR</t>
  </si>
  <si>
    <t>3113836000  CONVENIO OBRA PUBLICA EJER ANTERIOR</t>
  </si>
  <si>
    <t>3113915000  BIENES MUEBLES E INMUEBLES EJER ANTERIOR</t>
  </si>
  <si>
    <t>3113916000  OBRA PÚBLICA EJER ANTERIORES</t>
  </si>
  <si>
    <t>3210000001  RESULTADO DEL EJERCICIO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</si>
  <si>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</si>
  <si>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</si>
  <si>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</si>
  <si>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</si>
  <si>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</si>
  <si>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</si>
  <si>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3220001000  CAPITALIZACIÓN RECURSOS PROPIOS</t>
  </si>
  <si>
    <t>3220001001  CAPITALIZACIÓN REMANENTES</t>
  </si>
  <si>
    <t>3220100100  APLICACIÓN DE REMANENTE PROPIO</t>
  </si>
  <si>
    <t>3220100101  APLICACIÓN DE REMANENTE FEDERAL</t>
  </si>
  <si>
    <t>3220690201  APLICACIÓN DE REMANENTE PROPIO</t>
  </si>
  <si>
    <t>3220690202  APLICACIÓN DE REMANENTE FEDERAL</t>
  </si>
  <si>
    <t>3220690204  APLICACIÓN DE REMANENTE MUNICIPAL</t>
  </si>
  <si>
    <t>1111201002  FONDO FIJO</t>
  </si>
  <si>
    <t>1112101001  BANAMEX 576 ESTATAL</t>
  </si>
  <si>
    <t>1112101002  BANAMEX 584 FEDERAL</t>
  </si>
  <si>
    <t>1112101003  BANAMEX 614 ING PROPIOS</t>
  </si>
  <si>
    <t>1112101004  BANAMEX 657 NOMINAS</t>
  </si>
  <si>
    <t>1112101005  BANAMEX 649 INGRESOS PROPIOS REINSCRIPCIONES</t>
  </si>
  <si>
    <t>1112101008  BANAMEX 2974484  CUENTA CONCENTRADORA</t>
  </si>
  <si>
    <t>1112102001  BANCOMER 1776515542</t>
  </si>
  <si>
    <t>1112102002  BANCOMER 180523453</t>
  </si>
  <si>
    <t>1112102003  BANCOMER 0188267367 CAPUFE</t>
  </si>
  <si>
    <t>1112102004  BANCOMER 0186533086 PROMEP</t>
  </si>
  <si>
    <t>1112102005  BANCOMER 0189474048 FAFEF</t>
  </si>
  <si>
    <t>1112102006  BANCOMER 0190589632 RECURSO FAFEF 2009</t>
  </si>
  <si>
    <t>1112102007  BANCOMER 0190585246 IMPTO NOMINAS 2012</t>
  </si>
  <si>
    <t>1112102008  BANCOMER 0192407450 PUENTE PEATONAL</t>
  </si>
  <si>
    <t>1112102011  BANCOMER (1796)0193971406</t>
  </si>
  <si>
    <t>1112102012  BANCOMER (1796) 0193176959</t>
  </si>
  <si>
    <t>1112102013  BANCOMER 1796 0193971767 FESE 2 Y 3</t>
  </si>
  <si>
    <t>1112102014  BANCOMER 1796 0193971643 FESE 4 EXPERIMENTA</t>
  </si>
  <si>
    <t>1112102015  BANCOMER 0194321049 CONVENIOS MEZFER</t>
  </si>
  <si>
    <t>1112102016  BANCOMER 0198197177 PROFOCIES 2014</t>
  </si>
  <si>
    <t>1121102015  BANCOMER 2045430887 IRAPUATO 0189474048 FAFEF 2012</t>
  </si>
  <si>
    <t>1121102019  BANCOMER 2045354110 PROFOCIES 2014</t>
  </si>
  <si>
    <t>2015</t>
  </si>
  <si>
    <t>1123103101  IVA ACREDITABLE</t>
  </si>
  <si>
    <t>1241951901  OTROS MOBILIARIOS Y EQUIPOS DE ADMINISTRACIÓN 2010</t>
  </si>
  <si>
    <t>4213831000  FEDERALES SERVICIOS PEERSONALES</t>
  </si>
  <si>
    <t>4213832000  FEDERALES MATERIALES Y SUMINISTROS</t>
  </si>
  <si>
    <t>4213833000  FEDERALES SERVICIOS GENERALES</t>
  </si>
  <si>
    <t>5125255000  MAT., ACCESORIOS Y SUMINISTROS DE LABORATORIO</t>
  </si>
  <si>
    <t>5133334000  CAPACITACIÓN</t>
  </si>
  <si>
    <t>5133335000  SERVICIOS DE INVESTIGACION CIENTIFICA Y DESARROLLO</t>
  </si>
  <si>
    <t>5135352000  INST., REPAR. MTTO. MOB. Y EQ. ADMON., EDU. Y REC</t>
  </si>
  <si>
    <t>5137371000  PASAJES AEREOS</t>
  </si>
  <si>
    <t>5138383000  CONGRESOS Y CONVENCIONES</t>
  </si>
  <si>
    <t>3110000002  BAJA DE ACTIVO FIJO</t>
  </si>
  <si>
    <t>1112102017  BANCOMER 0198883971 CONVENIOS EMPRESA - UPPE</t>
  </si>
  <si>
    <t>1112102018  BANCOMER 0199043241 BECAS ALIMENTICIAS UPPE</t>
  </si>
  <si>
    <t>EFE-03  CONCILIACIÓN DEL FLUJO DE EFECTIVO</t>
  </si>
  <si>
    <t>CUENTA</t>
  </si>
  <si>
    <t>5500  OTROS GASTOS Y PÉRDIDAS EXTRAORDINARIAS</t>
  </si>
  <si>
    <t>5510  Estimaciones, depreciaciones, deterioros, obsolescencia y amortizaciones</t>
  </si>
  <si>
    <t>5511  Estimaciones por pérdida o deterioro de activos circulantes</t>
  </si>
  <si>
    <t>5512  Estimaciones por pérdida o deterioro de activos no circulantes</t>
  </si>
  <si>
    <t>5513  Depreciación de bienes inmuebles</t>
  </si>
  <si>
    <t>5514  Depreciación de infraestructura</t>
  </si>
  <si>
    <t>5515  Depreciación de bienes muebles</t>
  </si>
  <si>
    <t>5516  Deterioro de los activos biológicos</t>
  </si>
  <si>
    <t>5517  Amortización de activos intangibles</t>
  </si>
  <si>
    <t>5518  Disminución de Bienes por pérdida, obsolescencia y deterioro</t>
  </si>
  <si>
    <t>5520  Provisiones</t>
  </si>
  <si>
    <t>5521  Provisiones de pasivos a corto plazo</t>
  </si>
  <si>
    <t>5522  Provisiones de pasivos a largo plazo</t>
  </si>
  <si>
    <t>5530  Disminución de inventarios</t>
  </si>
  <si>
    <t>5531  Disminución de inventarios de mercancías para venta</t>
  </si>
  <si>
    <t>5532  Disminución de inventarios de mercancías terminadas</t>
  </si>
  <si>
    <t>5533  Disminución de inventarios de mercancías en proceso de elaboración</t>
  </si>
  <si>
    <t>5534  Disminución de inventarios de materias primas, materiales y suministros para producción</t>
  </si>
  <si>
    <t>5535  Disminución de almacén de materiales y suministros de consumo</t>
  </si>
  <si>
    <t>5540  Aumento por insuficiencia de estimaciones por pérdida o deterioro u obsolescencia</t>
  </si>
  <si>
    <t>5541  Aumento por insuficiencia de estimaciones por pérdida o deterioro u obsolescencia</t>
  </si>
  <si>
    <t>5550  Aumento por insuficiencia de provisiones</t>
  </si>
  <si>
    <t>5551  Aumento por insuficiencia de provisiones</t>
  </si>
  <si>
    <t>5590  Otros gastos</t>
  </si>
  <si>
    <t>5591  Gastos de ejercicios anteriores</t>
  </si>
  <si>
    <t>5592  Pérdidas por responsabilidades</t>
  </si>
  <si>
    <t>5593  Bonificaciones y descuentos otorgados</t>
  </si>
  <si>
    <t>5594  Diferencias por tipo de cambio negativas en efectivo y equivalentes</t>
  </si>
  <si>
    <t>5595  Diferencias de cotizaciones negativas en valores negociables</t>
  </si>
  <si>
    <t>5596  Resultado por posición monetaria</t>
  </si>
  <si>
    <t>5597  Pérdidas por participación patrimonial</t>
  </si>
  <si>
    <t>5599  Otros gastos varios</t>
  </si>
  <si>
    <t>5600  INVERSIÓN PÚBLICA</t>
  </si>
  <si>
    <t>5610  Inversión pública no capitalizable</t>
  </si>
  <si>
    <t>5611  Construcción en bienes no capitalizable</t>
  </si>
  <si>
    <t>Ingresos del Gobierno</t>
  </si>
  <si>
    <t>Ingresos de Organismos y Empresas</t>
  </si>
  <si>
    <t>Ingresos derivados de financiamiento</t>
  </si>
  <si>
    <t>00</t>
  </si>
  <si>
    <t>1263151101  MUEBLES DE OFICINA Y ESTANTERÍA 2010</t>
  </si>
  <si>
    <t>2117903001  PENSIÓN ALIMENTICIA</t>
  </si>
  <si>
    <t>5136361100  DIFUSION POR RADIO, TELEVISION Y PRENSA</t>
  </si>
  <si>
    <t>2111401003  APORTACION PATRONAL IMSS</t>
  </si>
  <si>
    <t>2111401004  APORTACION PATRONAL INFONAVIT</t>
  </si>
  <si>
    <t>2111401005  APORTACION PATRONAL SAR</t>
  </si>
  <si>
    <t>2117502102  IMPUESTO NOMINAS A PAGAR</t>
  </si>
  <si>
    <t>2119905001  ACREEDORES DIVERSOS</t>
  </si>
  <si>
    <t>4221917000  INVERSIÓN FINANCIERA Y OTRAS</t>
  </si>
  <si>
    <t>Correspondiente del 1 de enero al 31 de diciembre del 2015</t>
  </si>
  <si>
    <t>Al 31 de diciembre del 2015</t>
  </si>
  <si>
    <t>Del 1 de enero al 31 de diciembre de 2015</t>
  </si>
  <si>
    <t>Del 1 de enero al 31 de diciembre 2015</t>
  </si>
  <si>
    <t>Del 1  al 31 de diciembre de 2015</t>
  </si>
  <si>
    <t>Del 1 al 31 de diciembre de 2015</t>
  </si>
  <si>
    <t>Del 1 de Enero al 31 de Diciembre de 2015</t>
  </si>
  <si>
    <t>UNIVERSIDAD POLITÉCNICA DE PÉNJAMO
MONTOS PAGADOS POR AYUDAS Y SUBSIDIOS
AL 31 DE DICIEMBRE DEL 2015</t>
  </si>
  <si>
    <t>UNIVERSIDAD POLITÉCNICA DE PÉNJAMO
EJERCICIO Y DESTINO DE GASTO FEDERALIZADO Y REINTEGROS
DEL 1 DE ENERO AL AL 31 DE DICIEMBRE DEL 2015</t>
  </si>
  <si>
    <t>Del 1 de Enero al 31 de diciembre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</si>
</sst>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7" formatCode="#,##0.00;\-#,##0.00;&quot; &quot;"/>
    <numFmt numFmtId="168" formatCode="#,##0;\-#,##0;&quot; &quot;"/>
    <numFmt numFmtId="169" formatCode="_-[$€-2]* #,##0.00_-;\-[$€-2]* #,##0.00_-;_-[$€-2]* &quot;-&quot;??_-"/>
  </numFmts>
  <fonts count="44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theme="1"/>
      <name val="Soberana Sans Light"/>
    </font>
    <font>
      <b/>
      <u/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u/>
      <sz val="9"/>
      <color theme="1"/>
      <name val="Arial"/>
      <family val="2"/>
    </font>
    <font>
      <u/>
      <sz val="8"/>
      <color theme="1"/>
      <name val="Arial"/>
      <family val="2"/>
    </font>
    <font>
      <b/>
      <sz val="9"/>
      <color rgb="FF0070C0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sz val="9"/>
      <color rgb="FF000000"/>
      <name val="Calibri"/>
      <family val="2"/>
      <scheme val="minor"/>
    </font>
    <font>
      <b/>
      <vertAlign val="superscript"/>
      <sz val="9"/>
      <name val="Arial"/>
      <family val="2"/>
    </font>
    <font>
      <vertAlign val="superscript"/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Garamond"/>
      <family val="2"/>
    </font>
    <font>
      <sz val="8"/>
      <color rgb="FF000000"/>
      <name val="Arial"/>
      <family val="2"/>
    </font>
    <font>
      <b/>
      <sz val="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16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4" fillId="0" borderId="0"/>
    <xf numFmtId="9" fontId="3" fillId="0" borderId="0" applyFont="0" applyFill="0" applyBorder="0" applyAlignment="0" applyProtection="0"/>
    <xf numFmtId="0" fontId="8" fillId="0" borderId="0"/>
    <xf numFmtId="43" fontId="34" fillId="0" borderId="0" applyFont="0" applyFill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0" fontId="8" fillId="0" borderId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0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 applyBorder="1"/>
    <xf numFmtId="0" fontId="12" fillId="4" borderId="0" xfId="0" applyFont="1" applyFill="1"/>
    <xf numFmtId="0" fontId="2" fillId="4" borderId="0" xfId="0" applyFont="1" applyFill="1" applyBorder="1" applyAlignment="1">
      <alignment horizontal="right"/>
    </xf>
    <xf numFmtId="0" fontId="12" fillId="4" borderId="0" xfId="0" applyFont="1" applyFill="1" applyBorder="1" applyAlignment="1">
      <alignment horizontal="center"/>
    </xf>
    <xf numFmtId="0" fontId="12" fillId="4" borderId="4" xfId="0" applyFont="1" applyFill="1" applyBorder="1"/>
    <xf numFmtId="0" fontId="5" fillId="4" borderId="4" xfId="0" applyFont="1" applyFill="1" applyBorder="1"/>
    <xf numFmtId="0" fontId="5" fillId="4" borderId="0" xfId="0" applyFont="1" applyFill="1" applyBorder="1"/>
    <xf numFmtId="0" fontId="12" fillId="4" borderId="0" xfId="0" applyFont="1" applyFill="1" applyAlignment="1">
      <alignment vertical="top"/>
    </xf>
    <xf numFmtId="0" fontId="2" fillId="4" borderId="0" xfId="0" applyFont="1" applyFill="1" applyBorder="1" applyAlignment="1"/>
    <xf numFmtId="43" fontId="5" fillId="4" borderId="0" xfId="2" applyFont="1" applyFill="1" applyBorder="1" applyProtection="1"/>
    <xf numFmtId="43" fontId="5" fillId="4" borderId="0" xfId="2" applyFont="1" applyFill="1" applyBorder="1" applyAlignment="1" applyProtection="1">
      <alignment vertical="top"/>
    </xf>
    <xf numFmtId="0" fontId="5" fillId="4" borderId="0" xfId="0" applyFont="1" applyFill="1"/>
    <xf numFmtId="0" fontId="12" fillId="0" borderId="0" xfId="0" applyFont="1"/>
    <xf numFmtId="0" fontId="2" fillId="4" borderId="4" xfId="0" applyNumberFormat="1" applyFont="1" applyFill="1" applyBorder="1" applyAlignment="1" applyProtection="1">
      <protection locked="0"/>
    </xf>
    <xf numFmtId="0" fontId="12" fillId="4" borderId="11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justify" vertical="center" wrapText="1"/>
    </xf>
    <xf numFmtId="0" fontId="12" fillId="4" borderId="17" xfId="0" applyFont="1" applyFill="1" applyBorder="1" applyAlignment="1">
      <alignment horizontal="justify" vertical="center" wrapText="1"/>
    </xf>
    <xf numFmtId="0" fontId="12" fillId="4" borderId="1" xfId="0" applyFont="1" applyFill="1" applyBorder="1" applyAlignment="1">
      <alignment horizontal="justify" vertical="center" wrapText="1"/>
    </xf>
    <xf numFmtId="0" fontId="12" fillId="4" borderId="2" xfId="0" applyFont="1" applyFill="1" applyBorder="1" applyAlignment="1">
      <alignment horizontal="justify" vertical="center" wrapText="1"/>
    </xf>
    <xf numFmtId="0" fontId="12" fillId="4" borderId="18" xfId="0" applyFont="1" applyFill="1" applyBorder="1" applyAlignment="1">
      <alignment horizontal="right" vertical="center" wrapText="1"/>
    </xf>
    <xf numFmtId="0" fontId="13" fillId="4" borderId="1" xfId="0" applyFont="1" applyFill="1" applyBorder="1" applyAlignment="1">
      <alignment horizontal="justify" vertical="center" wrapText="1"/>
    </xf>
    <xf numFmtId="0" fontId="13" fillId="4" borderId="2" xfId="0" applyFont="1" applyFill="1" applyBorder="1" applyAlignment="1">
      <alignment horizontal="justify" vertical="center" wrapText="1"/>
    </xf>
    <xf numFmtId="0" fontId="13" fillId="4" borderId="3" xfId="0" applyFont="1" applyFill="1" applyBorder="1" applyAlignment="1">
      <alignment horizontal="justify" vertical="center" wrapText="1"/>
    </xf>
    <xf numFmtId="0" fontId="13" fillId="4" borderId="5" xfId="0" applyFont="1" applyFill="1" applyBorder="1" applyAlignment="1">
      <alignment horizontal="justify" vertical="center" wrapText="1"/>
    </xf>
    <xf numFmtId="0" fontId="12" fillId="4" borderId="2" xfId="0" applyFont="1" applyFill="1" applyBorder="1" applyAlignment="1">
      <alignment horizontal="right" vertical="center" wrapText="1"/>
    </xf>
    <xf numFmtId="0" fontId="12" fillId="4" borderId="2" xfId="0" applyFont="1" applyFill="1" applyBorder="1" applyAlignment="1">
      <alignment horizontal="justify" vertical="center" wrapText="1"/>
    </xf>
    <xf numFmtId="0" fontId="12" fillId="4" borderId="0" xfId="0" applyFont="1" applyFill="1" applyBorder="1" applyAlignment="1">
      <alignment horizontal="justify" vertical="center" wrapText="1"/>
    </xf>
    <xf numFmtId="0" fontId="13" fillId="4" borderId="0" xfId="0" applyFont="1" applyFill="1"/>
    <xf numFmtId="0" fontId="13" fillId="4" borderId="9" xfId="0" applyFont="1" applyFill="1" applyBorder="1" applyAlignment="1">
      <alignment horizontal="justify" vertical="center" wrapText="1"/>
    </xf>
    <xf numFmtId="0" fontId="13" fillId="0" borderId="0" xfId="0" applyFont="1"/>
    <xf numFmtId="0" fontId="12" fillId="0" borderId="4" xfId="0" applyFont="1" applyBorder="1"/>
    <xf numFmtId="0" fontId="12" fillId="4" borderId="11" xfId="0" applyFont="1" applyFill="1" applyBorder="1" applyAlignment="1">
      <alignment horizontal="left" vertical="center" wrapText="1"/>
    </xf>
    <xf numFmtId="0" fontId="12" fillId="0" borderId="0" xfId="0" applyFont="1" applyAlignment="1">
      <alignment vertical="top"/>
    </xf>
    <xf numFmtId="0" fontId="12" fillId="4" borderId="1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justify" vertical="top"/>
    </xf>
    <xf numFmtId="0" fontId="13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43" fontId="13" fillId="4" borderId="18" xfId="2" applyFont="1" applyFill="1" applyBorder="1" applyAlignment="1">
      <alignment horizontal="right" vertical="top"/>
    </xf>
    <xf numFmtId="43" fontId="12" fillId="4" borderId="18" xfId="2" applyFont="1" applyFill="1" applyBorder="1" applyAlignment="1">
      <alignment horizontal="right" vertical="top"/>
    </xf>
    <xf numFmtId="0" fontId="12" fillId="4" borderId="3" xfId="0" applyFont="1" applyFill="1" applyBorder="1" applyAlignment="1">
      <alignment horizontal="left" vertical="top"/>
    </xf>
    <xf numFmtId="0" fontId="12" fillId="4" borderId="5" xfId="0" applyFont="1" applyFill="1" applyBorder="1" applyAlignment="1">
      <alignment vertical="top"/>
    </xf>
    <xf numFmtId="43" fontId="12" fillId="4" borderId="19" xfId="2" applyFont="1" applyFill="1" applyBorder="1" applyAlignment="1">
      <alignment horizontal="right" vertical="top"/>
    </xf>
    <xf numFmtId="0" fontId="13" fillId="4" borderId="3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vertical="top"/>
    </xf>
    <xf numFmtId="43" fontId="13" fillId="4" borderId="19" xfId="2" applyFont="1" applyFill="1" applyBorder="1" applyAlignment="1">
      <alignment horizontal="right" vertical="top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3" fontId="13" fillId="4" borderId="18" xfId="2" applyFont="1" applyFill="1" applyBorder="1" applyAlignment="1">
      <alignment horizontal="right" vertical="center" wrapText="1"/>
    </xf>
    <xf numFmtId="43" fontId="12" fillId="4" borderId="18" xfId="2" applyFont="1" applyFill="1" applyBorder="1" applyAlignment="1">
      <alignment horizontal="right" vertical="center" wrapText="1"/>
    </xf>
    <xf numFmtId="0" fontId="13" fillId="4" borderId="10" xfId="0" applyFont="1" applyFill="1" applyBorder="1" applyAlignment="1">
      <alignment horizontal="justify" vertical="center" wrapText="1"/>
    </xf>
    <xf numFmtId="43" fontId="13" fillId="4" borderId="16" xfId="2" applyFont="1" applyFill="1" applyBorder="1" applyAlignment="1">
      <alignment vertical="center" wrapText="1"/>
    </xf>
    <xf numFmtId="0" fontId="15" fillId="0" borderId="0" xfId="0" applyFont="1" applyAlignment="1">
      <alignment horizontal="center"/>
    </xf>
    <xf numFmtId="43" fontId="12" fillId="4" borderId="17" xfId="2" applyFont="1" applyFill="1" applyBorder="1" applyAlignment="1">
      <alignment horizontal="justify" vertical="center" wrapText="1"/>
    </xf>
    <xf numFmtId="43" fontId="12" fillId="4" borderId="19" xfId="2" applyFont="1" applyFill="1" applyBorder="1" applyAlignment="1">
      <alignment horizontal="justify" vertical="center" wrapText="1"/>
    </xf>
    <xf numFmtId="43" fontId="13" fillId="4" borderId="19" xfId="2" applyFont="1" applyFill="1" applyBorder="1" applyAlignment="1">
      <alignment horizontal="right" vertical="center" wrapText="1"/>
    </xf>
    <xf numFmtId="0" fontId="12" fillId="4" borderId="18" xfId="0" applyFont="1" applyFill="1" applyBorder="1" applyAlignment="1">
      <alignment horizontal="justify" vertical="center" wrapText="1"/>
    </xf>
    <xf numFmtId="0" fontId="12" fillId="4" borderId="1" xfId="0" applyFont="1" applyFill="1" applyBorder="1" applyAlignment="1">
      <alignment horizontal="justify" vertical="top" wrapText="1"/>
    </xf>
    <xf numFmtId="0" fontId="12" fillId="4" borderId="2" xfId="0" applyFont="1" applyFill="1" applyBorder="1" applyAlignment="1">
      <alignment horizontal="justify" vertical="top" wrapText="1"/>
    </xf>
    <xf numFmtId="43" fontId="12" fillId="4" borderId="18" xfId="2" applyFont="1" applyFill="1" applyBorder="1" applyAlignment="1">
      <alignment horizontal="right" vertical="top" wrapText="1"/>
    </xf>
    <xf numFmtId="0" fontId="12" fillId="4" borderId="3" xfId="0" applyFont="1" applyFill="1" applyBorder="1" applyAlignment="1">
      <alignment horizontal="justify" vertical="top" wrapText="1"/>
    </xf>
    <xf numFmtId="0" fontId="12" fillId="4" borderId="5" xfId="0" applyFont="1" applyFill="1" applyBorder="1" applyAlignment="1">
      <alignment horizontal="justify" vertical="top" wrapText="1"/>
    </xf>
    <xf numFmtId="43" fontId="12" fillId="4" borderId="19" xfId="2" applyFont="1" applyFill="1" applyBorder="1" applyAlignment="1">
      <alignment horizontal="justify" vertical="top" wrapText="1"/>
    </xf>
    <xf numFmtId="0" fontId="13" fillId="4" borderId="3" xfId="0" applyFont="1" applyFill="1" applyBorder="1" applyAlignment="1">
      <alignment horizontal="justify" vertical="top" wrapText="1"/>
    </xf>
    <xf numFmtId="0" fontId="13" fillId="4" borderId="5" xfId="0" applyFont="1" applyFill="1" applyBorder="1" applyAlignment="1">
      <alignment horizontal="justify" vertical="top" wrapText="1"/>
    </xf>
    <xf numFmtId="43" fontId="13" fillId="4" borderId="19" xfId="2" applyFont="1" applyFill="1" applyBorder="1" applyAlignment="1">
      <alignment horizontal="right" vertical="top" wrapText="1"/>
    </xf>
    <xf numFmtId="0" fontId="13" fillId="4" borderId="0" xfId="4" applyFont="1" applyFill="1"/>
    <xf numFmtId="0" fontId="13" fillId="4" borderId="0" xfId="4" applyFont="1" applyFill="1" applyAlignment="1">
      <alignment horizontal="center"/>
    </xf>
    <xf numFmtId="0" fontId="13" fillId="4" borderId="0" xfId="4" applyFont="1" applyFill="1" applyAlignment="1"/>
    <xf numFmtId="0" fontId="12" fillId="4" borderId="0" xfId="4" applyFont="1" applyFill="1"/>
    <xf numFmtId="0" fontId="19" fillId="4" borderId="11" xfId="4" applyFont="1" applyFill="1" applyBorder="1"/>
    <xf numFmtId="0" fontId="19" fillId="4" borderId="7" xfId="4" applyFont="1" applyFill="1" applyBorder="1"/>
    <xf numFmtId="0" fontId="19" fillId="4" borderId="8" xfId="4" applyFont="1" applyFill="1" applyBorder="1"/>
    <xf numFmtId="43" fontId="19" fillId="4" borderId="8" xfId="2" applyFont="1" applyFill="1" applyBorder="1" applyAlignment="1">
      <alignment horizontal="center"/>
    </xf>
    <xf numFmtId="43" fontId="19" fillId="4" borderId="17" xfId="2" applyFont="1" applyFill="1" applyBorder="1" applyAlignment="1">
      <alignment horizontal="center"/>
    </xf>
    <xf numFmtId="43" fontId="18" fillId="4" borderId="18" xfId="2" applyFont="1" applyFill="1" applyBorder="1" applyAlignment="1">
      <alignment vertical="center" wrapText="1"/>
    </xf>
    <xf numFmtId="0" fontId="19" fillId="4" borderId="1" xfId="4" applyFont="1" applyFill="1" applyBorder="1" applyAlignment="1">
      <alignment horizontal="center" vertical="center"/>
    </xf>
    <xf numFmtId="0" fontId="20" fillId="4" borderId="0" xfId="4" applyFont="1" applyFill="1"/>
    <xf numFmtId="0" fontId="19" fillId="4" borderId="3" xfId="4" applyFont="1" applyFill="1" applyBorder="1" applyAlignment="1">
      <alignment horizontal="center" vertical="center"/>
    </xf>
    <xf numFmtId="0" fontId="19" fillId="4" borderId="4" xfId="4" applyFont="1" applyFill="1" applyBorder="1" applyAlignment="1">
      <alignment horizontal="center" vertical="center"/>
    </xf>
    <xf numFmtId="0" fontId="19" fillId="4" borderId="5" xfId="4" applyFont="1" applyFill="1" applyBorder="1" applyAlignment="1">
      <alignment wrapText="1"/>
    </xf>
    <xf numFmtId="43" fontId="19" fillId="4" borderId="5" xfId="2" applyFont="1" applyFill="1" applyBorder="1" applyAlignment="1">
      <alignment horizontal="center"/>
    </xf>
    <xf numFmtId="43" fontId="19" fillId="4" borderId="19" xfId="2" applyFont="1" applyFill="1" applyBorder="1" applyAlignment="1">
      <alignment horizontal="center"/>
    </xf>
    <xf numFmtId="0" fontId="20" fillId="4" borderId="9" xfId="4" applyFont="1" applyFill="1" applyBorder="1" applyAlignment="1">
      <alignment horizontal="centerContinuous"/>
    </xf>
    <xf numFmtId="0" fontId="20" fillId="4" borderId="6" xfId="4" applyFont="1" applyFill="1" applyBorder="1" applyAlignment="1">
      <alignment horizontal="centerContinuous"/>
    </xf>
    <xf numFmtId="0" fontId="20" fillId="4" borderId="10" xfId="4" applyFont="1" applyFill="1" applyBorder="1" applyAlignment="1">
      <alignment horizontal="left" wrapText="1"/>
    </xf>
    <xf numFmtId="0" fontId="5" fillId="4" borderId="7" xfId="0" applyFont="1" applyFill="1" applyBorder="1" applyAlignment="1">
      <alignment vertical="top" wrapText="1"/>
    </xf>
    <xf numFmtId="43" fontId="5" fillId="4" borderId="7" xfId="2" applyFont="1" applyFill="1" applyBorder="1" applyAlignment="1">
      <alignment vertical="top" wrapText="1"/>
    </xf>
    <xf numFmtId="43" fontId="17" fillId="4" borderId="18" xfId="2" applyFont="1" applyFill="1" applyBorder="1" applyAlignment="1">
      <alignment vertical="center" wrapText="1"/>
    </xf>
    <xf numFmtId="0" fontId="20" fillId="4" borderId="10" xfId="4" applyFont="1" applyFill="1" applyBorder="1" applyAlignment="1">
      <alignment horizontal="left" wrapText="1" indent="1"/>
    </xf>
    <xf numFmtId="0" fontId="5" fillId="0" borderId="0" xfId="0" applyFont="1" applyFill="1"/>
    <xf numFmtId="0" fontId="12" fillId="0" borderId="0" xfId="0" applyFont="1" applyAlignment="1">
      <alignment horizontal="center"/>
    </xf>
    <xf numFmtId="0" fontId="8" fillId="4" borderId="0" xfId="0" applyFont="1" applyFill="1"/>
    <xf numFmtId="49" fontId="4" fillId="4" borderId="16" xfId="0" applyNumberFormat="1" applyFont="1" applyFill="1" applyBorder="1" applyAlignment="1">
      <alignment horizontal="left"/>
    </xf>
    <xf numFmtId="49" fontId="4" fillId="4" borderId="18" xfId="0" applyNumberFormat="1" applyFont="1" applyFill="1" applyBorder="1" applyAlignment="1">
      <alignment horizontal="left"/>
    </xf>
    <xf numFmtId="167" fontId="8" fillId="4" borderId="18" xfId="0" applyNumberFormat="1" applyFont="1" applyFill="1" applyBorder="1"/>
    <xf numFmtId="167" fontId="4" fillId="4" borderId="16" xfId="0" applyNumberFormat="1" applyFont="1" applyFill="1" applyBorder="1"/>
    <xf numFmtId="49" fontId="4" fillId="4" borderId="17" xfId="0" applyNumberFormat="1" applyFont="1" applyFill="1" applyBorder="1" applyAlignment="1">
      <alignment horizontal="left"/>
    </xf>
    <xf numFmtId="167" fontId="8" fillId="4" borderId="17" xfId="0" applyNumberFormat="1" applyFont="1" applyFill="1" applyBorder="1"/>
    <xf numFmtId="49" fontId="4" fillId="4" borderId="19" xfId="0" applyNumberFormat="1" applyFont="1" applyFill="1" applyBorder="1" applyAlignment="1">
      <alignment horizontal="left"/>
    </xf>
    <xf numFmtId="167" fontId="8" fillId="4" borderId="19" xfId="0" applyNumberFormat="1" applyFont="1" applyFill="1" applyBorder="1"/>
    <xf numFmtId="0" fontId="8" fillId="4" borderId="0" xfId="0" applyFont="1" applyFill="1" applyBorder="1"/>
    <xf numFmtId="167" fontId="4" fillId="4" borderId="0" xfId="0" applyNumberFormat="1" applyFont="1" applyFill="1" applyBorder="1"/>
    <xf numFmtId="0" fontId="2" fillId="4" borderId="4" xfId="0" applyFont="1" applyFill="1" applyBorder="1" applyAlignment="1"/>
    <xf numFmtId="0" fontId="12" fillId="0" borderId="0" xfId="0" applyFont="1" applyBorder="1"/>
    <xf numFmtId="0" fontId="12" fillId="0" borderId="0" xfId="0" applyFont="1" applyAlignment="1"/>
    <xf numFmtId="0" fontId="12" fillId="0" borderId="0" xfId="0" applyFont="1" applyBorder="1" applyAlignment="1"/>
    <xf numFmtId="0" fontId="18" fillId="4" borderId="0" xfId="0" applyFont="1" applyFill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21" fillId="0" borderId="0" xfId="0" applyFont="1" applyAlignment="1">
      <alignment horizontal="center"/>
    </xf>
    <xf numFmtId="0" fontId="13" fillId="0" borderId="0" xfId="0" applyFont="1" applyAlignment="1">
      <alignment horizontal="justify"/>
    </xf>
    <xf numFmtId="0" fontId="2" fillId="4" borderId="0" xfId="0" applyFont="1" applyFill="1" applyBorder="1" applyAlignment="1">
      <alignment horizontal="left" vertical="center"/>
    </xf>
    <xf numFmtId="0" fontId="2" fillId="4" borderId="0" xfId="0" applyNumberFormat="1" applyFont="1" applyFill="1" applyBorder="1" applyAlignment="1" applyProtection="1">
      <protection locked="0"/>
    </xf>
    <xf numFmtId="37" fontId="2" fillId="7" borderId="16" xfId="4" applyNumberFormat="1" applyFont="1" applyFill="1" applyBorder="1" applyAlignment="1">
      <alignment horizontal="center" vertical="center"/>
    </xf>
    <xf numFmtId="37" fontId="2" fillId="7" borderId="16" xfId="4" applyNumberFormat="1" applyFont="1" applyFill="1" applyBorder="1" applyAlignment="1">
      <alignment horizontal="center" wrapText="1"/>
    </xf>
    <xf numFmtId="0" fontId="22" fillId="4" borderId="4" xfId="0" applyNumberFormat="1" applyFont="1" applyFill="1" applyBorder="1" applyAlignment="1" applyProtection="1">
      <protection locked="0"/>
    </xf>
    <xf numFmtId="0" fontId="5" fillId="0" borderId="4" xfId="0" applyFont="1" applyFill="1" applyBorder="1"/>
    <xf numFmtId="0" fontId="13" fillId="4" borderId="4" xfId="4" applyFont="1" applyFill="1" applyBorder="1" applyAlignment="1">
      <alignment horizontal="center"/>
    </xf>
    <xf numFmtId="0" fontId="13" fillId="4" borderId="0" xfId="4" applyFont="1" applyFill="1" applyBorder="1"/>
    <xf numFmtId="0" fontId="13" fillId="4" borderId="0" xfId="4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 vertical="center" wrapText="1"/>
    </xf>
    <xf numFmtId="0" fontId="9" fillId="4" borderId="0" xfId="0" applyFont="1" applyFill="1" applyBorder="1"/>
    <xf numFmtId="0" fontId="9" fillId="4" borderId="0" xfId="0" applyFont="1" applyFill="1"/>
    <xf numFmtId="0" fontId="5" fillId="0" borderId="0" xfId="0" applyFont="1" applyFill="1" applyBorder="1"/>
    <xf numFmtId="49" fontId="23" fillId="4" borderId="18" xfId="0" applyNumberFormat="1" applyFont="1" applyFill="1" applyBorder="1" applyAlignment="1">
      <alignment horizontal="left"/>
    </xf>
    <xf numFmtId="167" fontId="0" fillId="4" borderId="18" xfId="0" applyNumberFormat="1" applyFill="1" applyBorder="1"/>
    <xf numFmtId="167" fontId="0" fillId="4" borderId="17" xfId="0" applyNumberFormat="1" applyFill="1" applyBorder="1"/>
    <xf numFmtId="167" fontId="0" fillId="4" borderId="19" xfId="0" applyNumberFormat="1" applyFill="1" applyBorder="1"/>
    <xf numFmtId="167" fontId="10" fillId="4" borderId="17" xfId="0" applyNumberFormat="1" applyFont="1" applyFill="1" applyBorder="1"/>
    <xf numFmtId="167" fontId="10" fillId="4" borderId="18" xfId="0" applyNumberFormat="1" applyFont="1" applyFill="1" applyBorder="1"/>
    <xf numFmtId="167" fontId="10" fillId="4" borderId="19" xfId="0" applyNumberFormat="1" applyFont="1" applyFill="1" applyBorder="1"/>
    <xf numFmtId="0" fontId="0" fillId="4" borderId="0" xfId="0" applyFill="1"/>
    <xf numFmtId="49" fontId="4" fillId="7" borderId="16" xfId="0" applyNumberFormat="1" applyFont="1" applyFill="1" applyBorder="1" applyAlignment="1">
      <alignment horizontal="left" vertical="center"/>
    </xf>
    <xf numFmtId="49" fontId="4" fillId="7" borderId="16" xfId="0" applyNumberFormat="1" applyFont="1" applyFill="1" applyBorder="1" applyAlignment="1">
      <alignment horizontal="center" vertical="center"/>
    </xf>
    <xf numFmtId="167" fontId="0" fillId="4" borderId="0" xfId="0" applyNumberFormat="1" applyFill="1" applyBorder="1"/>
    <xf numFmtId="49" fontId="4" fillId="4" borderId="0" xfId="0" applyNumberFormat="1" applyFont="1" applyFill="1" applyBorder="1" applyAlignment="1">
      <alignment horizontal="left"/>
    </xf>
    <xf numFmtId="167" fontId="10" fillId="4" borderId="0" xfId="0" applyNumberFormat="1" applyFont="1" applyFill="1" applyBorder="1"/>
    <xf numFmtId="49" fontId="4" fillId="4" borderId="1" xfId="0" applyNumberFormat="1" applyFont="1" applyFill="1" applyBorder="1" applyAlignment="1">
      <alignment horizontal="left"/>
    </xf>
    <xf numFmtId="167" fontId="10" fillId="4" borderId="2" xfId="0" applyNumberFormat="1" applyFont="1" applyFill="1" applyBorder="1"/>
    <xf numFmtId="49" fontId="4" fillId="4" borderId="3" xfId="0" applyNumberFormat="1" applyFont="1" applyFill="1" applyBorder="1" applyAlignment="1">
      <alignment horizontal="left"/>
    </xf>
    <xf numFmtId="167" fontId="10" fillId="4" borderId="4" xfId="0" applyNumberFormat="1" applyFont="1" applyFill="1" applyBorder="1"/>
    <xf numFmtId="167" fontId="10" fillId="4" borderId="5" xfId="0" applyNumberFormat="1" applyFont="1" applyFill="1" applyBorder="1"/>
    <xf numFmtId="49" fontId="4" fillId="7" borderId="16" xfId="0" applyNumberFormat="1" applyFont="1" applyFill="1" applyBorder="1" applyAlignment="1">
      <alignment horizontal="center" vertical="center" wrapText="1"/>
    </xf>
    <xf numFmtId="0" fontId="25" fillId="4" borderId="0" xfId="0" applyFont="1" applyFill="1" applyBorder="1"/>
    <xf numFmtId="0" fontId="26" fillId="4" borderId="0" xfId="0" applyFont="1" applyFill="1" applyBorder="1"/>
    <xf numFmtId="0" fontId="8" fillId="0" borderId="1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4" borderId="3" xfId="0" applyFont="1" applyFill="1" applyBorder="1"/>
    <xf numFmtId="0" fontId="8" fillId="0" borderId="17" xfId="0" applyFont="1" applyFill="1" applyBorder="1" applyAlignment="1">
      <alignment wrapText="1"/>
    </xf>
    <xf numFmtId="0" fontId="8" fillId="0" borderId="18" xfId="0" applyFont="1" applyFill="1" applyBorder="1" applyAlignment="1">
      <alignment wrapText="1"/>
    </xf>
    <xf numFmtId="0" fontId="8" fillId="4" borderId="18" xfId="0" applyFont="1" applyFill="1" applyBorder="1"/>
    <xf numFmtId="0" fontId="8" fillId="4" borderId="19" xfId="0" applyFont="1" applyFill="1" applyBorder="1"/>
    <xf numFmtId="4" fontId="8" fillId="0" borderId="17" xfId="0" applyNumberFormat="1" applyFont="1" applyBorder="1" applyAlignment="1"/>
    <xf numFmtId="4" fontId="8" fillId="0" borderId="18" xfId="5" applyNumberFormat="1" applyFont="1" applyBorder="1" applyAlignment="1"/>
    <xf numFmtId="0" fontId="9" fillId="7" borderId="17" xfId="6" applyFont="1" applyFill="1" applyBorder="1" applyAlignment="1">
      <alignment horizontal="center" vertical="center" wrapText="1"/>
    </xf>
    <xf numFmtId="4" fontId="9" fillId="7" borderId="17" xfId="5" applyNumberFormat="1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17" xfId="6" applyFont="1" applyFill="1" applyBorder="1" applyAlignment="1">
      <alignment horizontal="left" vertical="center" wrapText="1"/>
    </xf>
    <xf numFmtId="49" fontId="8" fillId="0" borderId="19" xfId="0" applyNumberFormat="1" applyFont="1" applyFill="1" applyBorder="1" applyAlignment="1">
      <alignment wrapText="1"/>
    </xf>
    <xf numFmtId="49" fontId="8" fillId="0" borderId="3" xfId="0" applyNumberFormat="1" applyFont="1" applyFill="1" applyBorder="1" applyAlignment="1">
      <alignment wrapText="1"/>
    </xf>
    <xf numFmtId="4" fontId="8" fillId="0" borderId="19" xfId="5" applyNumberFormat="1" applyFont="1" applyFill="1" applyBorder="1" applyAlignment="1">
      <alignment wrapText="1"/>
    </xf>
    <xf numFmtId="4" fontId="8" fillId="0" borderId="0" xfId="5" applyNumberFormat="1" applyFont="1" applyFill="1" applyBorder="1" applyAlignment="1">
      <alignment wrapText="1"/>
    </xf>
    <xf numFmtId="4" fontId="8" fillId="0" borderId="7" xfId="5" applyNumberFormat="1" applyFont="1" applyFill="1" applyBorder="1" applyAlignment="1">
      <alignment wrapText="1"/>
    </xf>
    <xf numFmtId="4" fontId="8" fillId="0" borderId="4" xfId="5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>
      <alignment wrapText="1"/>
    </xf>
    <xf numFmtId="49" fontId="4" fillId="4" borderId="11" xfId="0" applyNumberFormat="1" applyFont="1" applyFill="1" applyBorder="1" applyAlignment="1">
      <alignment horizontal="left"/>
    </xf>
    <xf numFmtId="49" fontId="8" fillId="0" borderId="17" xfId="0" applyNumberFormat="1" applyFont="1" applyFill="1" applyBorder="1" applyAlignment="1">
      <alignment wrapText="1"/>
    </xf>
    <xf numFmtId="49" fontId="8" fillId="0" borderId="18" xfId="0" applyNumberFormat="1" applyFont="1" applyFill="1" applyBorder="1" applyAlignment="1">
      <alignment wrapText="1"/>
    </xf>
    <xf numFmtId="4" fontId="8" fillId="0" borderId="17" xfId="5" applyNumberFormat="1" applyFont="1" applyFill="1" applyBorder="1" applyAlignment="1">
      <alignment wrapText="1"/>
    </xf>
    <xf numFmtId="4" fontId="8" fillId="0" borderId="18" xfId="5" applyNumberFormat="1" applyFont="1" applyFill="1" applyBorder="1" applyAlignment="1">
      <alignment wrapText="1"/>
    </xf>
    <xf numFmtId="49" fontId="4" fillId="7" borderId="17" xfId="0" applyNumberFormat="1" applyFont="1" applyFill="1" applyBorder="1" applyAlignment="1">
      <alignment horizontal="center" vertical="center"/>
    </xf>
    <xf numFmtId="49" fontId="24" fillId="4" borderId="19" xfId="0" applyNumberFormat="1" applyFont="1" applyFill="1" applyBorder="1" applyAlignment="1">
      <alignment horizontal="left"/>
    </xf>
    <xf numFmtId="167" fontId="24" fillId="4" borderId="19" xfId="0" applyNumberFormat="1" applyFont="1" applyFill="1" applyBorder="1"/>
    <xf numFmtId="0" fontId="9" fillId="7" borderId="16" xfId="6" applyFont="1" applyFill="1" applyBorder="1" applyAlignment="1">
      <alignment horizontal="left" vertical="center" wrapText="1"/>
    </xf>
    <xf numFmtId="4" fontId="9" fillId="7" borderId="16" xfId="5" applyNumberFormat="1" applyFont="1" applyFill="1" applyBorder="1" applyAlignment="1">
      <alignment horizontal="center" vertical="center" wrapText="1"/>
    </xf>
    <xf numFmtId="0" fontId="9" fillId="7" borderId="16" xfId="6" applyFont="1" applyFill="1" applyBorder="1" applyAlignment="1">
      <alignment horizontal="center" vertical="center" wrapText="1"/>
    </xf>
    <xf numFmtId="167" fontId="0" fillId="4" borderId="8" xfId="0" applyNumberFormat="1" applyFill="1" applyBorder="1"/>
    <xf numFmtId="167" fontId="0" fillId="4" borderId="2" xfId="0" applyNumberFormat="1" applyFill="1" applyBorder="1"/>
    <xf numFmtId="167" fontId="0" fillId="4" borderId="5" xfId="0" applyNumberFormat="1" applyFill="1" applyBorder="1"/>
    <xf numFmtId="0" fontId="27" fillId="4" borderId="0" xfId="0" applyFont="1" applyFill="1" applyBorder="1" applyAlignment="1">
      <alignment horizontal="right"/>
    </xf>
    <xf numFmtId="0" fontId="29" fillId="0" borderId="0" xfId="0" applyFont="1" applyAlignment="1">
      <alignment horizontal="left"/>
    </xf>
    <xf numFmtId="0" fontId="28" fillId="0" borderId="0" xfId="0" applyFont="1" applyAlignment="1">
      <alignment horizontal="justify"/>
    </xf>
    <xf numFmtId="0" fontId="29" fillId="0" borderId="0" xfId="0" applyFont="1" applyBorder="1" applyAlignment="1">
      <alignment horizontal="left"/>
    </xf>
    <xf numFmtId="0" fontId="12" fillId="0" borderId="16" xfId="0" applyFont="1" applyBorder="1"/>
    <xf numFmtId="0" fontId="17" fillId="7" borderId="16" xfId="0" applyFont="1" applyFill="1" applyBorder="1" applyAlignment="1">
      <alignment vertical="center"/>
    </xf>
    <xf numFmtId="0" fontId="29" fillId="0" borderId="0" xfId="0" applyFont="1" applyBorder="1" applyAlignment="1">
      <alignment horizontal="center"/>
    </xf>
    <xf numFmtId="167" fontId="24" fillId="4" borderId="5" xfId="0" applyNumberFormat="1" applyFont="1" applyFill="1" applyBorder="1"/>
    <xf numFmtId="168" fontId="0" fillId="4" borderId="8" xfId="0" applyNumberFormat="1" applyFill="1" applyBorder="1"/>
    <xf numFmtId="168" fontId="0" fillId="4" borderId="2" xfId="0" applyNumberFormat="1" applyFill="1" applyBorder="1"/>
    <xf numFmtId="168" fontId="24" fillId="4" borderId="5" xfId="0" applyNumberFormat="1" applyFont="1" applyFill="1" applyBorder="1"/>
    <xf numFmtId="0" fontId="8" fillId="7" borderId="0" xfId="0" applyFont="1" applyFill="1"/>
    <xf numFmtId="0" fontId="12" fillId="4" borderId="0" xfId="0" applyFont="1" applyFill="1" applyBorder="1" applyAlignment="1">
      <alignment horizontal="justify" vertical="center" wrapText="1"/>
    </xf>
    <xf numFmtId="0" fontId="12" fillId="4" borderId="0" xfId="0" applyFont="1" applyFill="1" applyBorder="1"/>
    <xf numFmtId="0" fontId="2" fillId="8" borderId="16" xfId="0" applyFont="1" applyFill="1" applyBorder="1" applyAlignment="1">
      <alignment horizontal="center"/>
    </xf>
    <xf numFmtId="0" fontId="12" fillId="4" borderId="16" xfId="0" applyFont="1" applyFill="1" applyBorder="1"/>
    <xf numFmtId="0" fontId="14" fillId="4" borderId="16" xfId="0" applyFont="1" applyFill="1" applyBorder="1"/>
    <xf numFmtId="0" fontId="12" fillId="4" borderId="16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right"/>
    </xf>
    <xf numFmtId="0" fontId="2" fillId="8" borderId="16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justify" vertical="center" wrapText="1"/>
    </xf>
    <xf numFmtId="0" fontId="13" fillId="4" borderId="23" xfId="0" applyFont="1" applyFill="1" applyBorder="1" applyAlignment="1">
      <alignment horizontal="justify" vertical="center" wrapText="1"/>
    </xf>
    <xf numFmtId="0" fontId="13" fillId="4" borderId="22" xfId="0" applyFont="1" applyFill="1" applyBorder="1" applyAlignment="1">
      <alignment horizontal="justify" vertical="center" wrapText="1"/>
    </xf>
    <xf numFmtId="0" fontId="12" fillId="4" borderId="19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12" fillId="4" borderId="25" xfId="0" applyFont="1" applyFill="1" applyBorder="1" applyAlignment="1">
      <alignment horizontal="justify" vertical="center" wrapText="1"/>
    </xf>
    <xf numFmtId="0" fontId="12" fillId="4" borderId="0" xfId="0" applyFont="1" applyFill="1" applyBorder="1" applyAlignment="1">
      <alignment horizontal="right" vertical="center" wrapText="1"/>
    </xf>
    <xf numFmtId="0" fontId="12" fillId="4" borderId="29" xfId="0" applyFont="1" applyFill="1" applyBorder="1" applyAlignment="1">
      <alignment horizontal="right" vertical="center" wrapText="1"/>
    </xf>
    <xf numFmtId="0" fontId="12" fillId="4" borderId="30" xfId="0" applyFont="1" applyFill="1" applyBorder="1" applyAlignment="1">
      <alignment horizontal="right" vertical="center" wrapText="1"/>
    </xf>
    <xf numFmtId="0" fontId="12" fillId="4" borderId="31" xfId="0" applyFont="1" applyFill="1" applyBorder="1" applyAlignment="1">
      <alignment horizontal="right" vertical="center" wrapText="1"/>
    </xf>
    <xf numFmtId="0" fontId="12" fillId="4" borderId="32" xfId="0" applyFont="1" applyFill="1" applyBorder="1" applyAlignment="1">
      <alignment horizontal="justify" vertical="center" wrapText="1"/>
    </xf>
    <xf numFmtId="0" fontId="13" fillId="4" borderId="33" xfId="0" applyFont="1" applyFill="1" applyBorder="1" applyAlignment="1">
      <alignment horizontal="justify" vertical="center" wrapText="1"/>
    </xf>
    <xf numFmtId="0" fontId="13" fillId="4" borderId="0" xfId="0" applyFont="1" applyFill="1" applyBorder="1" applyAlignment="1">
      <alignment horizontal="justify" vertical="center" wrapText="1"/>
    </xf>
    <xf numFmtId="0" fontId="12" fillId="4" borderId="37" xfId="0" applyFont="1" applyFill="1" applyBorder="1" applyAlignment="1">
      <alignment horizontal="right" vertical="center" wrapText="1"/>
    </xf>
    <xf numFmtId="0" fontId="12" fillId="4" borderId="38" xfId="0" applyFont="1" applyFill="1" applyBorder="1" applyAlignment="1">
      <alignment horizontal="right" vertical="center" wrapText="1"/>
    </xf>
    <xf numFmtId="0" fontId="13" fillId="4" borderId="32" xfId="0" applyFont="1" applyFill="1" applyBorder="1" applyAlignment="1">
      <alignment horizontal="justify" vertical="center" wrapText="1"/>
    </xf>
    <xf numFmtId="0" fontId="12" fillId="4" borderId="29" xfId="0" applyFont="1" applyFill="1" applyBorder="1" applyAlignment="1">
      <alignment horizontal="justify" vertical="center" wrapText="1"/>
    </xf>
    <xf numFmtId="0" fontId="12" fillId="4" borderId="30" xfId="0" applyFont="1" applyFill="1" applyBorder="1" applyAlignment="1">
      <alignment horizontal="justify" vertical="center" wrapText="1"/>
    </xf>
    <xf numFmtId="0" fontId="12" fillId="4" borderId="20" xfId="0" applyFont="1" applyFill="1" applyBorder="1" applyAlignment="1">
      <alignment horizontal="justify" vertical="center" wrapText="1"/>
    </xf>
    <xf numFmtId="0" fontId="13" fillId="4" borderId="37" xfId="0" applyFont="1" applyFill="1" applyBorder="1" applyAlignment="1">
      <alignment horizontal="justify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8" borderId="36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8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left"/>
    </xf>
    <xf numFmtId="0" fontId="13" fillId="4" borderId="4" xfId="0" applyFont="1" applyFill="1" applyBorder="1"/>
    <xf numFmtId="0" fontId="5" fillId="4" borderId="0" xfId="0" applyFont="1" applyFill="1" applyBorder="1" applyAlignment="1" applyProtection="1">
      <alignment vertical="center" wrapText="1"/>
      <protection locked="0"/>
    </xf>
    <xf numFmtId="0" fontId="12" fillId="4" borderId="0" xfId="0" applyFont="1" applyFill="1" applyBorder="1" applyAlignment="1" applyProtection="1">
      <alignment vertical="center"/>
      <protection locked="0"/>
    </xf>
    <xf numFmtId="0" fontId="5" fillId="4" borderId="0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Border="1"/>
    <xf numFmtId="0" fontId="5" fillId="4" borderId="0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43" fontId="17" fillId="4" borderId="16" xfId="2" applyFont="1" applyFill="1" applyBorder="1" applyAlignment="1">
      <alignment vertical="center" wrapText="1"/>
    </xf>
    <xf numFmtId="43" fontId="13" fillId="4" borderId="18" xfId="2" applyFont="1" applyFill="1" applyBorder="1" applyAlignment="1">
      <alignment horizontal="right" vertical="top" wrapText="1"/>
    </xf>
    <xf numFmtId="0" fontId="35" fillId="4" borderId="0" xfId="0" applyFont="1" applyFill="1" applyBorder="1"/>
    <xf numFmtId="0" fontId="10" fillId="0" borderId="0" xfId="0" applyFont="1"/>
    <xf numFmtId="0" fontId="8" fillId="0" borderId="0" xfId="0" applyFont="1" applyFill="1" applyBorder="1" applyProtection="1"/>
    <xf numFmtId="0" fontId="8" fillId="0" borderId="1" xfId="0" applyFont="1" applyFill="1" applyBorder="1" applyAlignment="1" applyProtection="1">
      <alignment horizontal="center"/>
    </xf>
    <xf numFmtId="0" fontId="8" fillId="0" borderId="0" xfId="0" applyFont="1" applyFill="1" applyBorder="1" applyProtection="1"/>
    <xf numFmtId="0" fontId="8" fillId="0" borderId="1" xfId="0" applyFont="1" applyFill="1" applyBorder="1" applyAlignment="1" applyProtection="1">
      <alignment horizontal="center"/>
    </xf>
    <xf numFmtId="0" fontId="8" fillId="0" borderId="0" xfId="0" applyFont="1" applyFill="1" applyBorder="1" applyProtection="1"/>
    <xf numFmtId="0" fontId="8" fillId="0" borderId="1" xfId="0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8" fillId="0" borderId="0" xfId="0" applyFont="1" applyFill="1" applyBorder="1" applyProtection="1"/>
    <xf numFmtId="0" fontId="8" fillId="0" borderId="0" xfId="0" applyFont="1" applyFill="1" applyBorder="1" applyProtection="1"/>
    <xf numFmtId="0" fontId="8" fillId="0" borderId="0" xfId="0" applyFont="1" applyFill="1" applyBorder="1" applyProtection="1"/>
    <xf numFmtId="0" fontId="8" fillId="0" borderId="1" xfId="0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0" fillId="0" borderId="0" xfId="0"/>
    <xf numFmtId="0" fontId="35" fillId="4" borderId="0" xfId="0" applyFont="1" applyFill="1" applyBorder="1" applyAlignment="1" applyProtection="1">
      <protection locked="0"/>
    </xf>
    <xf numFmtId="43" fontId="3" fillId="4" borderId="0" xfId="2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 wrapText="1"/>
    </xf>
    <xf numFmtId="4" fontId="9" fillId="4" borderId="5" xfId="27" applyNumberFormat="1" applyFont="1" applyFill="1" applyBorder="1" applyAlignment="1" applyProtection="1">
      <alignment horizontal="right" vertical="center" wrapText="1"/>
      <protection locked="0"/>
    </xf>
    <xf numFmtId="0" fontId="9" fillId="4" borderId="4" xfId="27" applyNumberFormat="1" applyFont="1" applyFill="1" applyBorder="1" applyAlignment="1" applyProtection="1">
      <alignment horizontal="right" vertical="center" wrapText="1"/>
      <protection locked="0"/>
    </xf>
    <xf numFmtId="0" fontId="8" fillId="4" borderId="4" xfId="27" applyNumberFormat="1" applyFont="1" applyFill="1" applyBorder="1" applyAlignment="1" applyProtection="1">
      <alignment horizontal="left" vertical="center" wrapText="1"/>
      <protection locked="0"/>
    </xf>
    <xf numFmtId="0" fontId="9" fillId="4" borderId="4" xfId="27" applyFont="1" applyFill="1" applyBorder="1" applyAlignment="1" applyProtection="1">
      <alignment horizontal="left"/>
      <protection locked="0"/>
    </xf>
    <xf numFmtId="4" fontId="8" fillId="0" borderId="2" xfId="27" applyNumberFormat="1" applyFont="1" applyFill="1" applyBorder="1" applyAlignment="1" applyProtection="1">
      <alignment horizontal="right" vertical="center" wrapText="1"/>
      <protection locked="0"/>
    </xf>
    <xf numFmtId="0" fontId="8" fillId="0" borderId="0" xfId="27" applyNumberFormat="1" applyFont="1" applyFill="1" applyBorder="1" applyAlignment="1" applyProtection="1">
      <alignment horizontal="right" vertical="center" wrapText="1"/>
      <protection locked="0"/>
    </xf>
    <xf numFmtId="0" fontId="8" fillId="0" borderId="0" xfId="27" applyNumberFormat="1" applyFont="1" applyFill="1" applyBorder="1" applyAlignment="1" applyProtection="1">
      <alignment horizontal="left" vertical="center" wrapText="1"/>
      <protection locked="0"/>
    </xf>
    <xf numFmtId="0" fontId="8" fillId="0" borderId="0" xfId="27" applyNumberFormat="1" applyFont="1" applyFill="1" applyBorder="1" applyAlignment="1" applyProtection="1">
      <alignment horizontal="center" vertical="center" wrapText="1"/>
      <protection locked="0"/>
    </xf>
    <xf numFmtId="4" fontId="4" fillId="3" borderId="16" xfId="6" applyNumberFormat="1" applyFont="1" applyFill="1" applyBorder="1" applyAlignment="1">
      <alignment horizontal="center" vertical="center" wrapText="1"/>
    </xf>
    <xf numFmtId="0" fontId="4" fillId="3" borderId="16" xfId="6" applyFont="1" applyFill="1" applyBorder="1" applyAlignment="1">
      <alignment horizontal="center" vertical="center" wrapText="1"/>
    </xf>
    <xf numFmtId="0" fontId="4" fillId="3" borderId="10" xfId="6" applyFont="1" applyFill="1" applyBorder="1" applyAlignment="1">
      <alignment horizontal="center" vertical="center" wrapText="1"/>
    </xf>
    <xf numFmtId="0" fontId="35" fillId="0" borderId="0" xfId="0" applyFont="1" applyFill="1" applyBorder="1" applyProtection="1"/>
    <xf numFmtId="0" fontId="0" fillId="0" borderId="0" xfId="0" applyFill="1" applyBorder="1"/>
    <xf numFmtId="0" fontId="35" fillId="0" borderId="0" xfId="0" applyFont="1"/>
    <xf numFmtId="0" fontId="35" fillId="4" borderId="0" xfId="0" applyFont="1" applyFill="1"/>
    <xf numFmtId="0" fontId="35" fillId="0" borderId="0" xfId="0" applyFont="1" applyBorder="1" applyAlignment="1"/>
    <xf numFmtId="0" fontId="35" fillId="0" borderId="0" xfId="0" applyFont="1" applyAlignment="1">
      <alignment horizont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35" fillId="0" borderId="7" xfId="0" applyFont="1" applyBorder="1" applyAlignment="1">
      <alignment horizontal="center"/>
    </xf>
    <xf numFmtId="0" fontId="35" fillId="4" borderId="7" xfId="0" applyFont="1" applyFill="1" applyBorder="1" applyAlignment="1" applyProtection="1">
      <alignment horizontal="center"/>
      <protection locked="0"/>
    </xf>
    <xf numFmtId="0" fontId="35" fillId="0" borderId="0" xfId="0" applyFont="1" applyBorder="1"/>
    <xf numFmtId="0" fontId="35" fillId="0" borderId="4" xfId="0" applyFont="1" applyBorder="1"/>
    <xf numFmtId="0" fontId="37" fillId="0" borderId="4" xfId="0" applyFont="1" applyBorder="1"/>
    <xf numFmtId="0" fontId="35" fillId="4" borderId="0" xfId="0" applyFont="1" applyFill="1" applyBorder="1" applyAlignment="1">
      <alignment horizontal="justify" vertical="center" wrapText="1"/>
    </xf>
    <xf numFmtId="0" fontId="35" fillId="4" borderId="38" xfId="0" applyFont="1" applyFill="1" applyBorder="1" applyAlignment="1">
      <alignment horizontal="justify" vertical="center" wrapText="1"/>
    </xf>
    <xf numFmtId="0" fontId="35" fillId="4" borderId="37" xfId="0" applyFont="1" applyFill="1" applyBorder="1" applyAlignment="1">
      <alignment horizontal="justify" vertical="center" wrapText="1"/>
    </xf>
    <xf numFmtId="0" fontId="35" fillId="4" borderId="32" xfId="0" applyFont="1" applyFill="1" applyBorder="1" applyAlignment="1">
      <alignment horizontal="justify" vertical="center" wrapText="1"/>
    </xf>
    <xf numFmtId="0" fontId="35" fillId="4" borderId="31" xfId="0" applyFont="1" applyFill="1" applyBorder="1" applyAlignment="1">
      <alignment horizontal="justify" vertical="center" wrapText="1"/>
    </xf>
    <xf numFmtId="0" fontId="35" fillId="4" borderId="20" xfId="0" applyFont="1" applyFill="1" applyBorder="1" applyAlignment="1">
      <alignment horizontal="justify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35" fillId="4" borderId="0" xfId="0" applyFont="1" applyFill="1" applyBorder="1" applyAlignment="1">
      <alignment horizontal="center" vertical="center" wrapText="1"/>
    </xf>
    <xf numFmtId="0" fontId="35" fillId="4" borderId="20" xfId="0" applyFont="1" applyFill="1" applyBorder="1" applyAlignment="1">
      <alignment horizontal="center" vertical="center" wrapText="1"/>
    </xf>
    <xf numFmtId="0" fontId="36" fillId="3" borderId="40" xfId="0" applyFont="1" applyFill="1" applyBorder="1" applyAlignment="1">
      <alignment horizontal="center" vertical="center" wrapText="1"/>
    </xf>
    <xf numFmtId="0" fontId="36" fillId="3" borderId="41" xfId="0" applyFont="1" applyFill="1" applyBorder="1" applyAlignment="1">
      <alignment horizontal="center" vertical="center" wrapText="1"/>
    </xf>
    <xf numFmtId="0" fontId="24" fillId="4" borderId="0" xfId="3" applyFont="1" applyFill="1" applyBorder="1" applyAlignment="1">
      <alignment horizontal="center"/>
    </xf>
    <xf numFmtId="0" fontId="24" fillId="4" borderId="0" xfId="0" applyNumberFormat="1" applyFont="1" applyFill="1" applyBorder="1" applyAlignment="1" applyProtection="1">
      <protection locked="0"/>
    </xf>
    <xf numFmtId="0" fontId="5" fillId="4" borderId="0" xfId="0" applyFont="1" applyFill="1" applyBorder="1" applyAlignment="1" applyProtection="1">
      <alignment vertical="top" wrapText="1"/>
      <protection locked="0"/>
    </xf>
    <xf numFmtId="0" fontId="5" fillId="4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12" fillId="4" borderId="0" xfId="0" applyFont="1" applyFill="1" applyBorder="1" applyAlignment="1" applyProtection="1">
      <protection locked="0"/>
    </xf>
    <xf numFmtId="0" fontId="12" fillId="4" borderId="7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8" xfId="0" applyBorder="1"/>
    <xf numFmtId="4" fontId="4" fillId="3" borderId="19" xfId="6" applyNumberFormat="1" applyFont="1" applyFill="1" applyBorder="1" applyAlignment="1">
      <alignment horizontal="center" vertical="center"/>
    </xf>
    <xf numFmtId="4" fontId="4" fillId="3" borderId="9" xfId="6" applyNumberFormat="1" applyFont="1" applyFill="1" applyBorder="1" applyAlignment="1">
      <alignment horizontal="center" vertical="center" wrapText="1"/>
    </xf>
    <xf numFmtId="4" fontId="4" fillId="3" borderId="10" xfId="6" applyNumberFormat="1" applyFont="1" applyFill="1" applyBorder="1" applyAlignment="1">
      <alignment horizontal="center" vertical="center" wrapText="1"/>
    </xf>
    <xf numFmtId="49" fontId="4" fillId="3" borderId="19" xfId="6" applyNumberFormat="1" applyFont="1" applyFill="1" applyBorder="1" applyAlignment="1">
      <alignment horizontal="center" vertical="center" wrapText="1"/>
    </xf>
    <xf numFmtId="49" fontId="4" fillId="3" borderId="3" xfId="6" applyNumberFormat="1" applyFont="1" applyFill="1" applyBorder="1" applyAlignment="1">
      <alignment horizontal="center" vertical="center" wrapText="1"/>
    </xf>
    <xf numFmtId="4" fontId="4" fillId="3" borderId="17" xfId="6" applyNumberFormat="1" applyFont="1" applyFill="1" applyBorder="1" applyAlignment="1">
      <alignment vertical="center"/>
    </xf>
    <xf numFmtId="49" fontId="4" fillId="3" borderId="17" xfId="6" applyNumberFormat="1" applyFont="1" applyFill="1" applyBorder="1" applyAlignment="1">
      <alignment vertical="center" wrapText="1"/>
    </xf>
    <xf numFmtId="49" fontId="4" fillId="3" borderId="11" xfId="6" applyNumberFormat="1" applyFont="1" applyFill="1" applyBorder="1" applyAlignment="1">
      <alignment vertical="center" wrapText="1"/>
    </xf>
    <xf numFmtId="0" fontId="35" fillId="0" borderId="0" xfId="0" applyFont="1" applyAlignment="1"/>
    <xf numFmtId="0" fontId="36" fillId="0" borderId="0" xfId="0" applyFont="1"/>
    <xf numFmtId="0" fontId="36" fillId="4" borderId="19" xfId="0" applyFont="1" applyFill="1" applyBorder="1" applyAlignment="1">
      <alignment horizontal="right" vertical="center" wrapText="1"/>
    </xf>
    <xf numFmtId="0" fontId="36" fillId="4" borderId="9" xfId="0" applyFont="1" applyFill="1" applyBorder="1" applyAlignment="1">
      <alignment horizontal="justify" vertical="center" wrapText="1"/>
    </xf>
    <xf numFmtId="0" fontId="36" fillId="4" borderId="0" xfId="0" applyFont="1" applyFill="1"/>
    <xf numFmtId="9" fontId="35" fillId="0" borderId="18" xfId="22" applyFont="1" applyBorder="1"/>
    <xf numFmtId="9" fontId="35" fillId="4" borderId="18" xfId="22" applyFont="1" applyFill="1" applyBorder="1"/>
    <xf numFmtId="0" fontId="35" fillId="4" borderId="19" xfId="0" applyFont="1" applyFill="1" applyBorder="1" applyAlignment="1">
      <alignment horizontal="right" vertical="center" wrapText="1"/>
    </xf>
    <xf numFmtId="0" fontId="35" fillId="4" borderId="5" xfId="0" applyFont="1" applyFill="1" applyBorder="1" applyAlignment="1">
      <alignment horizontal="right" vertical="center" wrapText="1"/>
    </xf>
    <xf numFmtId="0" fontId="35" fillId="4" borderId="5" xfId="0" applyFont="1" applyFill="1" applyBorder="1" applyAlignment="1">
      <alignment horizontal="justify" vertical="center" wrapText="1"/>
    </xf>
    <xf numFmtId="0" fontId="35" fillId="4" borderId="4" xfId="0" applyFont="1" applyFill="1" applyBorder="1" applyAlignment="1">
      <alignment horizontal="justify" vertical="center" wrapText="1"/>
    </xf>
    <xf numFmtId="0" fontId="35" fillId="4" borderId="3" xfId="0" applyFont="1" applyFill="1" applyBorder="1" applyAlignment="1">
      <alignment horizontal="justify" vertical="center" wrapText="1"/>
    </xf>
    <xf numFmtId="0" fontId="35" fillId="4" borderId="18" xfId="0" applyFont="1" applyFill="1" applyBorder="1" applyAlignment="1">
      <alignment horizontal="right" vertical="center" wrapText="1"/>
    </xf>
    <xf numFmtId="0" fontId="35" fillId="4" borderId="2" xfId="0" applyFont="1" applyFill="1" applyBorder="1" applyAlignment="1">
      <alignment horizontal="right" vertical="center" wrapText="1"/>
    </xf>
    <xf numFmtId="0" fontId="35" fillId="4" borderId="2" xfId="0" applyFont="1" applyFill="1" applyBorder="1" applyAlignment="1">
      <alignment horizontal="justify" vertical="center" wrapText="1"/>
    </xf>
    <xf numFmtId="0" fontId="35" fillId="4" borderId="1" xfId="0" applyFont="1" applyFill="1" applyBorder="1" applyAlignment="1">
      <alignment horizontal="justify" vertical="center" wrapText="1"/>
    </xf>
    <xf numFmtId="0" fontId="36" fillId="4" borderId="18" xfId="0" applyFont="1" applyFill="1" applyBorder="1" applyAlignment="1">
      <alignment horizontal="right" vertical="center" wrapText="1"/>
    </xf>
    <xf numFmtId="0" fontId="36" fillId="4" borderId="2" xfId="0" applyFont="1" applyFill="1" applyBorder="1" applyAlignment="1">
      <alignment horizontal="right" vertical="center" wrapText="1"/>
    </xf>
    <xf numFmtId="49" fontId="35" fillId="4" borderId="18" xfId="0" applyNumberFormat="1" applyFont="1" applyFill="1" applyBorder="1" applyAlignment="1">
      <alignment horizontal="right" vertical="center" wrapText="1"/>
    </xf>
    <xf numFmtId="43" fontId="35" fillId="4" borderId="18" xfId="2" applyFont="1" applyFill="1" applyBorder="1" applyAlignment="1">
      <alignment horizontal="right" vertical="top" wrapText="1"/>
    </xf>
    <xf numFmtId="43" fontId="36" fillId="4" borderId="18" xfId="0" applyNumberFormat="1" applyFont="1" applyFill="1" applyBorder="1" applyAlignment="1">
      <alignment horizontal="right" vertical="center" wrapText="1"/>
    </xf>
    <xf numFmtId="0" fontId="35" fillId="0" borderId="18" xfId="0" applyFont="1" applyBorder="1"/>
    <xf numFmtId="0" fontId="35" fillId="4" borderId="18" xfId="0" applyFont="1" applyFill="1" applyBorder="1"/>
    <xf numFmtId="49" fontId="24" fillId="7" borderId="16" xfId="0" applyNumberFormat="1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 wrapText="1"/>
    </xf>
    <xf numFmtId="0" fontId="24" fillId="7" borderId="19" xfId="0" applyFont="1" applyFill="1" applyBorder="1" applyAlignment="1">
      <alignment horizontal="center" vertical="center" wrapText="1"/>
    </xf>
    <xf numFmtId="0" fontId="36" fillId="7" borderId="16" xfId="0" applyFont="1" applyFill="1" applyBorder="1" applyAlignment="1">
      <alignment horizontal="center" wrapText="1"/>
    </xf>
    <xf numFmtId="0" fontId="24" fillId="7" borderId="18" xfId="0" applyFont="1" applyFill="1" applyBorder="1" applyAlignment="1">
      <alignment horizontal="center" vertical="center" wrapText="1"/>
    </xf>
    <xf numFmtId="0" fontId="24" fillId="7" borderId="17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4" borderId="4" xfId="0" applyFont="1" applyFill="1" applyBorder="1"/>
    <xf numFmtId="0" fontId="35" fillId="4" borderId="4" xfId="0" applyFont="1" applyFill="1" applyBorder="1"/>
    <xf numFmtId="0" fontId="24" fillId="4" borderId="4" xfId="0" applyNumberFormat="1" applyFont="1" applyFill="1" applyBorder="1" applyAlignment="1" applyProtection="1">
      <protection locked="0"/>
    </xf>
    <xf numFmtId="0" fontId="24" fillId="4" borderId="4" xfId="0" applyFont="1" applyFill="1" applyBorder="1" applyAlignment="1"/>
    <xf numFmtId="0" fontId="24" fillId="4" borderId="0" xfId="0" applyFont="1" applyFill="1" applyBorder="1" applyAlignment="1">
      <alignment horizontal="right"/>
    </xf>
    <xf numFmtId="0" fontId="36" fillId="0" borderId="16" xfId="0" applyFont="1" applyBorder="1"/>
    <xf numFmtId="0" fontId="36" fillId="0" borderId="4" xfId="0" applyFont="1" applyBorder="1"/>
    <xf numFmtId="0" fontId="36" fillId="0" borderId="19" xfId="0" applyFont="1" applyBorder="1"/>
    <xf numFmtId="0" fontId="36" fillId="0" borderId="3" xfId="0" applyFont="1" applyBorder="1"/>
    <xf numFmtId="0" fontId="36" fillId="4" borderId="19" xfId="0" applyFont="1" applyFill="1" applyBorder="1"/>
    <xf numFmtId="0" fontId="35" fillId="0" borderId="2" xfId="0" applyFont="1" applyBorder="1"/>
    <xf numFmtId="0" fontId="35" fillId="0" borderId="5" xfId="0" applyFont="1" applyBorder="1"/>
    <xf numFmtId="0" fontId="35" fillId="4" borderId="4" xfId="0" applyFont="1" applyFill="1" applyBorder="1" applyAlignment="1">
      <alignment horizontal="right" vertical="center" wrapText="1"/>
    </xf>
    <xf numFmtId="0" fontId="35" fillId="4" borderId="3" xfId="0" applyFont="1" applyFill="1" applyBorder="1" applyAlignment="1">
      <alignment horizontal="right" vertical="center" wrapText="1"/>
    </xf>
    <xf numFmtId="0" fontId="35" fillId="4" borderId="19" xfId="0" applyFont="1" applyFill="1" applyBorder="1" applyAlignment="1">
      <alignment vertical="center" wrapText="1"/>
    </xf>
    <xf numFmtId="0" fontId="35" fillId="4" borderId="4" xfId="0" applyFont="1" applyFill="1" applyBorder="1" applyAlignment="1">
      <alignment vertical="center" wrapText="1"/>
    </xf>
    <xf numFmtId="0" fontId="35" fillId="4" borderId="3" xfId="0" applyFont="1" applyFill="1" applyBorder="1" applyAlignment="1">
      <alignment vertical="center" wrapText="1"/>
    </xf>
    <xf numFmtId="0" fontId="35" fillId="4" borderId="0" xfId="0" applyFont="1" applyFill="1" applyBorder="1" applyAlignment="1">
      <alignment horizontal="right" vertical="center" wrapText="1"/>
    </xf>
    <xf numFmtId="0" fontId="35" fillId="4" borderId="1" xfId="0" applyFont="1" applyFill="1" applyBorder="1" applyAlignment="1">
      <alignment horizontal="right" vertical="center" wrapText="1"/>
    </xf>
    <xf numFmtId="0" fontId="35" fillId="4" borderId="18" xfId="0" applyFont="1" applyFill="1" applyBorder="1" applyAlignment="1">
      <alignment vertical="center" wrapText="1"/>
    </xf>
    <xf numFmtId="0" fontId="35" fillId="4" borderId="0" xfId="0" applyFont="1" applyFill="1" applyBorder="1" applyAlignment="1">
      <alignment vertical="center" wrapText="1"/>
    </xf>
    <xf numFmtId="0" fontId="35" fillId="4" borderId="1" xfId="0" applyFont="1" applyFill="1" applyBorder="1" applyAlignment="1">
      <alignment vertical="center" wrapText="1"/>
    </xf>
    <xf numFmtId="0" fontId="36" fillId="4" borderId="0" xfId="0" applyFont="1" applyFill="1" applyBorder="1" applyAlignment="1">
      <alignment horizontal="right" vertical="center" wrapText="1"/>
    </xf>
    <xf numFmtId="0" fontId="36" fillId="4" borderId="1" xfId="0" applyFont="1" applyFill="1" applyBorder="1" applyAlignment="1">
      <alignment horizontal="right" vertical="center" wrapText="1"/>
    </xf>
    <xf numFmtId="43" fontId="35" fillId="4" borderId="2" xfId="2" applyFont="1" applyFill="1" applyBorder="1" applyAlignment="1">
      <alignment horizontal="right" vertical="top" wrapText="1"/>
    </xf>
    <xf numFmtId="43" fontId="35" fillId="4" borderId="0" xfId="2" applyFont="1" applyFill="1" applyBorder="1" applyAlignment="1">
      <alignment horizontal="right" vertical="top" wrapText="1"/>
    </xf>
    <xf numFmtId="43" fontId="35" fillId="4" borderId="1" xfId="2" applyFont="1" applyFill="1" applyBorder="1" applyAlignment="1">
      <alignment horizontal="right" vertical="top" wrapText="1"/>
    </xf>
    <xf numFmtId="43" fontId="36" fillId="4" borderId="2" xfId="0" applyNumberFormat="1" applyFont="1" applyFill="1" applyBorder="1" applyAlignment="1">
      <alignment horizontal="right" vertical="center" wrapText="1"/>
    </xf>
    <xf numFmtId="43" fontId="36" fillId="4" borderId="0" xfId="0" applyNumberFormat="1" applyFont="1" applyFill="1" applyBorder="1" applyAlignment="1">
      <alignment horizontal="right" vertical="center" wrapText="1"/>
    </xf>
    <xf numFmtId="43" fontId="36" fillId="4" borderId="1" xfId="0" applyNumberFormat="1" applyFont="1" applyFill="1" applyBorder="1" applyAlignment="1">
      <alignment horizontal="right" vertical="center" wrapText="1"/>
    </xf>
    <xf numFmtId="0" fontId="35" fillId="0" borderId="8" xfId="0" applyFont="1" applyBorder="1"/>
    <xf numFmtId="0" fontId="35" fillId="0" borderId="7" xfId="0" applyFont="1" applyBorder="1"/>
    <xf numFmtId="0" fontId="35" fillId="4" borderId="7" xfId="0" applyFont="1" applyFill="1" applyBorder="1"/>
    <xf numFmtId="0" fontId="35" fillId="4" borderId="8" xfId="0" applyFont="1" applyFill="1" applyBorder="1" applyAlignment="1">
      <alignment horizontal="right" vertical="center" wrapText="1"/>
    </xf>
    <xf numFmtId="0" fontId="35" fillId="4" borderId="7" xfId="0" applyFont="1" applyFill="1" applyBorder="1" applyAlignment="1">
      <alignment horizontal="right" vertical="center" wrapText="1"/>
    </xf>
    <xf numFmtId="0" fontId="35" fillId="4" borderId="11" xfId="0" applyFont="1" applyFill="1" applyBorder="1" applyAlignment="1">
      <alignment horizontal="right" vertical="center" wrapText="1"/>
    </xf>
    <xf numFmtId="0" fontId="35" fillId="4" borderId="17" xfId="0" applyFont="1" applyFill="1" applyBorder="1" applyAlignment="1">
      <alignment vertical="center" wrapText="1"/>
    </xf>
    <xf numFmtId="0" fontId="35" fillId="4" borderId="7" xfId="0" applyFont="1" applyFill="1" applyBorder="1" applyAlignment="1">
      <alignment vertical="center" wrapText="1"/>
    </xf>
    <xf numFmtId="0" fontId="35" fillId="4" borderId="11" xfId="0" applyFont="1" applyFill="1" applyBorder="1" applyAlignment="1">
      <alignment vertical="center" wrapText="1"/>
    </xf>
    <xf numFmtId="0" fontId="24" fillId="7" borderId="16" xfId="29" applyFont="1" applyFill="1" applyBorder="1" applyAlignment="1">
      <alignment horizontal="center" vertical="center" wrapText="1"/>
    </xf>
    <xf numFmtId="0" fontId="24" fillId="7" borderId="17" xfId="29" applyFont="1" applyFill="1" applyBorder="1" applyAlignment="1">
      <alignment horizontal="center" vertical="center" wrapText="1"/>
    </xf>
    <xf numFmtId="43" fontId="12" fillId="4" borderId="35" xfId="2" applyFont="1" applyFill="1" applyBorder="1" applyAlignment="1">
      <alignment horizontal="right" vertical="center" wrapText="1"/>
    </xf>
    <xf numFmtId="43" fontId="12" fillId="4" borderId="28" xfId="2" applyFont="1" applyFill="1" applyBorder="1" applyAlignment="1">
      <alignment horizontal="right" vertical="center" wrapText="1"/>
    </xf>
    <xf numFmtId="43" fontId="12" fillId="4" borderId="31" xfId="2" applyFont="1" applyFill="1" applyBorder="1" applyAlignment="1">
      <alignment horizontal="right" vertical="center" wrapText="1"/>
    </xf>
    <xf numFmtId="43" fontId="13" fillId="4" borderId="16" xfId="2" applyFont="1" applyFill="1" applyBorder="1" applyAlignment="1">
      <alignment horizontal="right" vertical="center" wrapText="1"/>
    </xf>
    <xf numFmtId="43" fontId="13" fillId="4" borderId="24" xfId="2" applyFont="1" applyFill="1" applyBorder="1" applyAlignment="1">
      <alignment horizontal="right" vertical="center" wrapText="1"/>
    </xf>
    <xf numFmtId="43" fontId="13" fillId="4" borderId="34" xfId="2" applyFont="1" applyFill="1" applyBorder="1" applyAlignment="1">
      <alignment horizontal="right" vertical="center" wrapText="1"/>
    </xf>
    <xf numFmtId="43" fontId="12" fillId="4" borderId="0" xfId="2" applyFont="1" applyFill="1" applyBorder="1" applyAlignment="1">
      <alignment horizontal="right" vertical="center" wrapText="1"/>
    </xf>
    <xf numFmtId="43" fontId="12" fillId="4" borderId="24" xfId="2" applyFont="1" applyFill="1" applyBorder="1" applyAlignment="1">
      <alignment horizontal="right" vertical="center" wrapText="1"/>
    </xf>
    <xf numFmtId="43" fontId="12" fillId="4" borderId="29" xfId="2" applyFont="1" applyFill="1" applyBorder="1" applyAlignment="1">
      <alignment horizontal="right" vertical="center" wrapText="1"/>
    </xf>
    <xf numFmtId="43" fontId="12" fillId="4" borderId="30" xfId="2" applyFont="1" applyFill="1" applyBorder="1" applyAlignment="1">
      <alignment horizontal="right" vertical="center" wrapText="1"/>
    </xf>
    <xf numFmtId="43" fontId="13" fillId="4" borderId="28" xfId="2" applyFont="1" applyFill="1" applyBorder="1" applyAlignment="1">
      <alignment horizontal="right" vertical="center" wrapText="1"/>
    </xf>
    <xf numFmtId="167" fontId="10" fillId="4" borderId="8" xfId="0" applyNumberFormat="1" applyFont="1" applyFill="1" applyBorder="1"/>
    <xf numFmtId="43" fontId="13" fillId="4" borderId="35" xfId="2" applyFont="1" applyFill="1" applyBorder="1" applyAlignment="1">
      <alignment horizontal="right" vertical="center" wrapText="1"/>
    </xf>
    <xf numFmtId="4" fontId="8" fillId="0" borderId="17" xfId="0" applyNumberFormat="1" applyFont="1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11" xfId="0" applyBorder="1"/>
    <xf numFmtId="4" fontId="8" fillId="0" borderId="18" xfId="0" applyNumberFormat="1" applyFont="1" applyFill="1" applyBorder="1" applyAlignment="1">
      <alignment wrapText="1"/>
    </xf>
    <xf numFmtId="4" fontId="8" fillId="0" borderId="19" xfId="0" applyNumberFormat="1" applyFont="1" applyFill="1" applyBorder="1" applyAlignment="1">
      <alignment wrapText="1"/>
    </xf>
    <xf numFmtId="49" fontId="1" fillId="4" borderId="11" xfId="0" applyNumberFormat="1" applyFont="1" applyFill="1" applyBorder="1" applyAlignment="1">
      <alignment horizontal="left"/>
    </xf>
    <xf numFmtId="167" fontId="8" fillId="4" borderId="5" xfId="0" applyNumberFormat="1" applyFont="1" applyFill="1" applyBorder="1"/>
    <xf numFmtId="49" fontId="8" fillId="0" borderId="11" xfId="0" applyNumberFormat="1" applyFont="1" applyFill="1" applyBorder="1" applyAlignment="1">
      <alignment wrapText="1"/>
    </xf>
    <xf numFmtId="49" fontId="4" fillId="7" borderId="17" xfId="0" applyNumberFormat="1" applyFont="1" applyFill="1" applyBorder="1" applyAlignment="1">
      <alignment horizontal="left" vertical="center"/>
    </xf>
    <xf numFmtId="167" fontId="8" fillId="4" borderId="2" xfId="0" applyNumberFormat="1" applyFont="1" applyFill="1" applyBorder="1"/>
    <xf numFmtId="43" fontId="8" fillId="0" borderId="3" xfId="2" applyFont="1" applyBorder="1" applyAlignment="1">
      <alignment wrapText="1"/>
    </xf>
    <xf numFmtId="49" fontId="8" fillId="0" borderId="3" xfId="0" applyNumberFormat="1" applyFont="1" applyFill="1" applyBorder="1" applyAlignment="1">
      <alignment wrapText="1"/>
    </xf>
    <xf numFmtId="167" fontId="8" fillId="4" borderId="8" xfId="0" applyNumberFormat="1" applyFont="1" applyFill="1" applyBorder="1"/>
    <xf numFmtId="43" fontId="8" fillId="0" borderId="5" xfId="2" applyFont="1" applyBorder="1" applyAlignment="1">
      <alignment wrapText="1"/>
    </xf>
    <xf numFmtId="43" fontId="8" fillId="0" borderId="19" xfId="2" applyFont="1" applyBorder="1" applyAlignment="1">
      <alignment wrapText="1"/>
    </xf>
    <xf numFmtId="49" fontId="4" fillId="7" borderId="19" xfId="0" applyNumberFormat="1" applyFont="1" applyFill="1" applyBorder="1" applyAlignment="1">
      <alignment horizontal="left" vertical="center"/>
    </xf>
    <xf numFmtId="49" fontId="4" fillId="7" borderId="19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9" fillId="0" borderId="0" xfId="0" applyNumberFormat="1" applyFont="1" applyFill="1" applyBorder="1" applyAlignment="1">
      <alignment wrapText="1"/>
    </xf>
    <xf numFmtId="43" fontId="12" fillId="4" borderId="0" xfId="2" applyFont="1" applyFill="1" applyAlignment="1">
      <alignment vertical="center" wrapText="1"/>
    </xf>
    <xf numFmtId="43" fontId="17" fillId="0" borderId="16" xfId="2" applyFont="1" applyBorder="1" applyAlignment="1">
      <alignment horizontal="center" vertical="center"/>
    </xf>
    <xf numFmtId="43" fontId="12" fillId="4" borderId="0" xfId="2" applyFont="1" applyFill="1"/>
    <xf numFmtId="43" fontId="17" fillId="7" borderId="16" xfId="2" applyFont="1" applyFill="1" applyBorder="1" applyAlignment="1">
      <alignment horizontal="center" vertical="center"/>
    </xf>
    <xf numFmtId="43" fontId="30" fillId="0" borderId="16" xfId="2" applyFont="1" applyBorder="1" applyAlignment="1">
      <alignment horizontal="center" vertical="center"/>
    </xf>
    <xf numFmtId="0" fontId="12" fillId="4" borderId="0" xfId="0" applyFont="1" applyFill="1" applyBorder="1"/>
    <xf numFmtId="0" fontId="8" fillId="0" borderId="11" xfId="0" applyFont="1" applyBorder="1"/>
    <xf numFmtId="0" fontId="8" fillId="0" borderId="1" xfId="0" applyFont="1" applyBorder="1"/>
    <xf numFmtId="0" fontId="8" fillId="0" borderId="3" xfId="0" applyFont="1" applyBorder="1"/>
    <xf numFmtId="167" fontId="8" fillId="4" borderId="3" xfId="0" applyNumberFormat="1" applyFont="1" applyFill="1" applyBorder="1"/>
    <xf numFmtId="4" fontId="8" fillId="0" borderId="11" xfId="0" applyNumberFormat="1" applyFont="1" applyFill="1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4" fontId="42" fillId="0" borderId="16" xfId="0" applyNumberFormat="1" applyFont="1" applyFill="1" applyBorder="1" applyAlignment="1">
      <alignment horizontal="right" vertical="center"/>
    </xf>
    <xf numFmtId="0" fontId="9" fillId="0" borderId="0" xfId="6" applyFont="1" applyFill="1" applyBorder="1" applyAlignment="1">
      <alignment horizontal="left" vertical="center" wrapText="1"/>
    </xf>
    <xf numFmtId="0" fontId="1" fillId="0" borderId="0" xfId="6" applyNumberFormat="1" applyFont="1" applyFill="1" applyBorder="1" applyAlignment="1">
      <alignment horizontal="left" vertical="top"/>
    </xf>
    <xf numFmtId="4" fontId="8" fillId="0" borderId="0" xfId="0" applyNumberFormat="1" applyFont="1" applyFill="1" applyBorder="1" applyAlignment="1">
      <alignment horizontal="right"/>
    </xf>
    <xf numFmtId="4" fontId="8" fillId="0" borderId="16" xfId="0" applyNumberFormat="1" applyFont="1" applyBorder="1"/>
    <xf numFmtId="0" fontId="43" fillId="0" borderId="1" xfId="6" applyFont="1" applyBorder="1" applyAlignment="1" applyProtection="1">
      <alignment horizontal="center" vertical="top"/>
    </xf>
    <xf numFmtId="0" fontId="43" fillId="0" borderId="0" xfId="6" applyFont="1" applyBorder="1" applyAlignment="1" applyProtection="1">
      <alignment horizontal="center" vertical="top"/>
    </xf>
    <xf numFmtId="0" fontId="20" fillId="4" borderId="11" xfId="4" applyFont="1" applyFill="1" applyBorder="1" applyAlignment="1">
      <alignment horizontal="left"/>
    </xf>
    <xf numFmtId="0" fontId="5" fillId="4" borderId="7" xfId="4" applyFont="1" applyFill="1" applyBorder="1" applyAlignment="1">
      <alignment horizontal="left"/>
    </xf>
    <xf numFmtId="0" fontId="9" fillId="0" borderId="8" xfId="14" applyFont="1" applyFill="1" applyBorder="1" applyAlignment="1" applyProtection="1">
      <alignment vertical="top"/>
      <protection locked="0"/>
    </xf>
    <xf numFmtId="0" fontId="8" fillId="0" borderId="2" xfId="14" applyFont="1" applyFill="1" applyBorder="1" applyAlignment="1" applyProtection="1">
      <alignment vertical="top"/>
      <protection locked="0"/>
    </xf>
    <xf numFmtId="0" fontId="8" fillId="0" borderId="2" xfId="14" applyFont="1" applyFill="1" applyBorder="1" applyAlignment="1" applyProtection="1">
      <alignment horizontal="left" vertical="top" indent="1"/>
      <protection locked="0"/>
    </xf>
    <xf numFmtId="0" fontId="8" fillId="0" borderId="2" xfId="14" applyFont="1" applyFill="1" applyBorder="1" applyAlignment="1" applyProtection="1">
      <alignment horizontal="left" vertical="top"/>
      <protection locked="0"/>
    </xf>
    <xf numFmtId="0" fontId="9" fillId="0" borderId="2" xfId="14" applyFont="1" applyFill="1" applyBorder="1" applyAlignment="1" applyProtection="1">
      <alignment horizontal="left" vertical="top"/>
      <protection locked="0"/>
    </xf>
    <xf numFmtId="0" fontId="33" fillId="0" borderId="0" xfId="0" applyFont="1" applyBorder="1"/>
    <xf numFmtId="0" fontId="9" fillId="0" borderId="2" xfId="14" applyFont="1" applyFill="1" applyBorder="1" applyAlignment="1" applyProtection="1">
      <alignment vertical="top"/>
      <protection locked="0"/>
    </xf>
    <xf numFmtId="0" fontId="8" fillId="0" borderId="5" xfId="14" applyFont="1" applyFill="1" applyBorder="1" applyAlignment="1" applyProtection="1">
      <alignment vertical="top"/>
      <protection locked="0"/>
    </xf>
    <xf numFmtId="4" fontId="8" fillId="0" borderId="19" xfId="14" applyNumberFormat="1" applyFont="1" applyFill="1" applyBorder="1" applyAlignment="1" applyProtection="1">
      <alignment vertical="top"/>
      <protection locked="0"/>
    </xf>
    <xf numFmtId="4" fontId="8" fillId="0" borderId="18" xfId="14" applyNumberFormat="1" applyFont="1" applyFill="1" applyBorder="1" applyAlignment="1" applyProtection="1">
      <alignment vertical="top"/>
      <protection locked="0"/>
    </xf>
    <xf numFmtId="4" fontId="9" fillId="0" borderId="18" xfId="14" applyNumberFormat="1" applyFont="1" applyFill="1" applyBorder="1" applyAlignment="1" applyProtection="1">
      <alignment vertical="top"/>
      <protection locked="0"/>
    </xf>
    <xf numFmtId="4" fontId="9" fillId="0" borderId="11" xfId="14" applyNumberFormat="1" applyFont="1" applyFill="1" applyBorder="1" applyAlignment="1" applyProtection="1">
      <alignment vertical="top"/>
      <protection locked="0"/>
    </xf>
    <xf numFmtId="4" fontId="8" fillId="0" borderId="0" xfId="31" applyNumberFormat="1" applyFont="1" applyAlignment="1" applyProtection="1">
      <alignment vertical="center"/>
      <protection locked="0"/>
    </xf>
    <xf numFmtId="49" fontId="8" fillId="0" borderId="0" xfId="31" applyNumberFormat="1" applyFont="1" applyAlignment="1" applyProtection="1">
      <alignment vertical="center"/>
      <protection locked="0"/>
    </xf>
    <xf numFmtId="4" fontId="9" fillId="0" borderId="8" xfId="14" applyNumberFormat="1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>
      <alignment wrapText="1"/>
    </xf>
    <xf numFmtId="4" fontId="8" fillId="0" borderId="1" xfId="0" applyNumberFormat="1" applyFont="1" applyFill="1" applyBorder="1" applyAlignment="1">
      <alignment wrapText="1"/>
    </xf>
    <xf numFmtId="4" fontId="8" fillId="0" borderId="3" xfId="0" applyNumberFormat="1" applyFont="1" applyFill="1" applyBorder="1" applyAlignment="1">
      <alignment wrapText="1"/>
    </xf>
    <xf numFmtId="10" fontId="8" fillId="0" borderId="17" xfId="37" applyNumberFormat="1" applyFont="1" applyFill="1" applyBorder="1" applyAlignment="1">
      <alignment wrapText="1"/>
    </xf>
    <xf numFmtId="10" fontId="8" fillId="0" borderId="18" xfId="37" applyNumberFormat="1" applyFont="1" applyFill="1" applyBorder="1" applyAlignment="1">
      <alignment wrapText="1"/>
    </xf>
    <xf numFmtId="10" fontId="8" fillId="0" borderId="19" xfId="37" applyNumberFormat="1" applyFont="1" applyFill="1" applyBorder="1" applyAlignment="1">
      <alignment wrapText="1"/>
    </xf>
    <xf numFmtId="0" fontId="1" fillId="0" borderId="3" xfId="6" applyNumberFormat="1" applyFont="1" applyFill="1" applyBorder="1" applyAlignment="1">
      <alignment horizontal="left" vertical="top"/>
    </xf>
    <xf numFmtId="0" fontId="4" fillId="0" borderId="11" xfId="6" applyNumberFormat="1" applyFont="1" applyFill="1" applyBorder="1" applyAlignment="1">
      <alignment horizontal="left" vertical="top"/>
    </xf>
    <xf numFmtId="43" fontId="18" fillId="0" borderId="16" xfId="2" applyFont="1" applyBorder="1" applyAlignment="1">
      <alignment horizontal="right" vertical="center"/>
    </xf>
    <xf numFmtId="0" fontId="4" fillId="0" borderId="1" xfId="6" applyNumberFormat="1" applyFont="1" applyFill="1" applyBorder="1" applyAlignment="1">
      <alignment horizontal="left" vertical="top"/>
    </xf>
    <xf numFmtId="0" fontId="1" fillId="0" borderId="1" xfId="6" applyNumberFormat="1" applyFont="1" applyFill="1" applyBorder="1" applyAlignment="1">
      <alignment horizontal="left" vertical="top"/>
    </xf>
    <xf numFmtId="4" fontId="9" fillId="0" borderId="16" xfId="0" applyNumberFormat="1" applyFont="1" applyFill="1" applyBorder="1" applyAlignment="1">
      <alignment horizontal="right"/>
    </xf>
    <xf numFmtId="4" fontId="9" fillId="0" borderId="16" xfId="0" applyNumberFormat="1" applyFont="1" applyFill="1" applyBorder="1" applyAlignment="1">
      <alignment horizontal="right"/>
    </xf>
    <xf numFmtId="4" fontId="9" fillId="0" borderId="16" xfId="0" applyNumberFormat="1" applyFont="1" applyBorder="1"/>
    <xf numFmtId="4" fontId="9" fillId="0" borderId="16" xfId="0" applyNumberFormat="1" applyFont="1" applyBorder="1"/>
    <xf numFmtId="4" fontId="8" fillId="0" borderId="16" xfId="0" applyNumberFormat="1" applyFont="1" applyBorder="1"/>
    <xf numFmtId="4" fontId="8" fillId="0" borderId="16" xfId="0" applyNumberFormat="1" applyFont="1" applyBorder="1"/>
    <xf numFmtId="4" fontId="0" fillId="0" borderId="0" xfId="0" applyNumberFormat="1"/>
    <xf numFmtId="4" fontId="8" fillId="0" borderId="0" xfId="14" applyNumberFormat="1" applyFont="1" applyFill="1" applyBorder="1" applyAlignment="1" applyProtection="1">
      <alignment vertical="top"/>
      <protection locked="0"/>
    </xf>
    <xf numFmtId="4" fontId="8" fillId="0" borderId="4" xfId="14" applyNumberFormat="1" applyFont="1" applyFill="1" applyBorder="1" applyAlignment="1" applyProtection="1">
      <alignment vertical="top"/>
      <protection locked="0"/>
    </xf>
    <xf numFmtId="4" fontId="9" fillId="0" borderId="0" xfId="14" applyNumberFormat="1" applyFont="1" applyFill="1" applyBorder="1" applyAlignment="1" applyProtection="1">
      <alignment vertical="top"/>
      <protection locked="0"/>
    </xf>
    <xf numFmtId="4" fontId="8" fillId="0" borderId="0" xfId="14" applyNumberFormat="1" applyFont="1" applyFill="1" applyBorder="1" applyAlignment="1" applyProtection="1">
      <alignment vertical="top"/>
      <protection locked="0"/>
    </xf>
    <xf numFmtId="4" fontId="8" fillId="0" borderId="4" xfId="14" applyNumberFormat="1" applyFont="1" applyFill="1" applyBorder="1" applyAlignment="1" applyProtection="1">
      <alignment vertical="top"/>
      <protection locked="0"/>
    </xf>
    <xf numFmtId="4" fontId="9" fillId="0" borderId="0" xfId="14" applyNumberFormat="1" applyFont="1" applyFill="1" applyBorder="1" applyAlignment="1" applyProtection="1">
      <alignment vertical="top"/>
      <protection locked="0"/>
    </xf>
    <xf numFmtId="4" fontId="8" fillId="0" borderId="0" xfId="14" applyNumberFormat="1" applyFont="1" applyFill="1" applyBorder="1" applyAlignment="1" applyProtection="1">
      <alignment vertical="top"/>
      <protection locked="0"/>
    </xf>
    <xf numFmtId="4" fontId="8" fillId="0" borderId="4" xfId="14" applyNumberFormat="1" applyFont="1" applyFill="1" applyBorder="1" applyAlignment="1" applyProtection="1">
      <alignment vertical="top"/>
      <protection locked="0"/>
    </xf>
    <xf numFmtId="4" fontId="9" fillId="0" borderId="0" xfId="14" applyNumberFormat="1" applyFont="1" applyFill="1" applyBorder="1" applyAlignment="1" applyProtection="1">
      <alignment vertical="top"/>
      <protection locked="0"/>
    </xf>
    <xf numFmtId="4" fontId="8" fillId="0" borderId="0" xfId="14" applyNumberFormat="1" applyFont="1" applyFill="1" applyBorder="1" applyAlignment="1" applyProtection="1">
      <alignment vertical="top"/>
      <protection locked="0"/>
    </xf>
    <xf numFmtId="4" fontId="8" fillId="0" borderId="4" xfId="14" applyNumberFormat="1" applyFont="1" applyFill="1" applyBorder="1" applyAlignment="1" applyProtection="1">
      <alignment vertical="top"/>
      <protection locked="0"/>
    </xf>
    <xf numFmtId="4" fontId="9" fillId="0" borderId="0" xfId="14" applyNumberFormat="1" applyFont="1" applyFill="1" applyBorder="1" applyAlignment="1" applyProtection="1">
      <alignment vertical="top"/>
      <protection locked="0"/>
    </xf>
    <xf numFmtId="4" fontId="8" fillId="0" borderId="0" xfId="14" applyNumberFormat="1" applyFont="1" applyFill="1" applyBorder="1" applyAlignment="1" applyProtection="1">
      <alignment vertical="top"/>
      <protection locked="0"/>
    </xf>
    <xf numFmtId="4" fontId="8" fillId="0" borderId="4" xfId="14" applyNumberFormat="1" applyFont="1" applyFill="1" applyBorder="1" applyAlignment="1" applyProtection="1">
      <alignment vertical="top"/>
      <protection locked="0"/>
    </xf>
    <xf numFmtId="4" fontId="9" fillId="0" borderId="0" xfId="14" applyNumberFormat="1" applyFont="1" applyFill="1" applyBorder="1" applyAlignment="1" applyProtection="1">
      <alignment vertical="top"/>
      <protection locked="0"/>
    </xf>
    <xf numFmtId="4" fontId="9" fillId="0" borderId="0" xfId="14" applyNumberFormat="1" applyFont="1" applyFill="1" applyBorder="1" applyAlignment="1" applyProtection="1">
      <alignment vertical="top"/>
      <protection locked="0"/>
    </xf>
    <xf numFmtId="4" fontId="9" fillId="0" borderId="0" xfId="14" applyNumberFormat="1" applyFont="1" applyFill="1" applyBorder="1" applyAlignment="1" applyProtection="1">
      <alignment vertical="top"/>
      <protection locked="0"/>
    </xf>
    <xf numFmtId="4" fontId="9" fillId="0" borderId="0" xfId="14" applyNumberFormat="1" applyFont="1" applyFill="1" applyBorder="1" applyAlignment="1" applyProtection="1">
      <alignment vertical="top"/>
      <protection locked="0"/>
    </xf>
    <xf numFmtId="4" fontId="9" fillId="0" borderId="0" xfId="14" applyNumberFormat="1" applyFont="1" applyFill="1" applyBorder="1" applyAlignment="1" applyProtection="1">
      <alignment vertical="top"/>
      <protection locked="0"/>
    </xf>
    <xf numFmtId="0" fontId="2" fillId="7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12" fillId="4" borderId="0" xfId="0" applyFont="1" applyFill="1" applyBorder="1"/>
    <xf numFmtId="0" fontId="30" fillId="0" borderId="9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0" fontId="29" fillId="0" borderId="0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30" fillId="0" borderId="16" xfId="0" applyFont="1" applyBorder="1" applyAlignment="1">
      <alignment horizontal="left" vertical="center" wrapText="1"/>
    </xf>
    <xf numFmtId="49" fontId="4" fillId="7" borderId="9" xfId="0" applyNumberFormat="1" applyFont="1" applyFill="1" applyBorder="1" applyAlignment="1">
      <alignment horizontal="left" vertical="center"/>
    </xf>
    <xf numFmtId="49" fontId="4" fillId="7" borderId="6" xfId="0" applyNumberFormat="1" applyFont="1" applyFill="1" applyBorder="1" applyAlignment="1">
      <alignment horizontal="left" vertical="center"/>
    </xf>
    <xf numFmtId="49" fontId="4" fillId="7" borderId="10" xfId="0" applyNumberFormat="1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vertical="center"/>
    </xf>
    <xf numFmtId="0" fontId="17" fillId="7" borderId="10" xfId="0" applyFont="1" applyFill="1" applyBorder="1" applyAlignment="1">
      <alignment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9" fillId="7" borderId="9" xfId="6" applyFont="1" applyFill="1" applyBorder="1" applyAlignment="1">
      <alignment horizontal="left" vertical="center" wrapText="1"/>
    </xf>
    <xf numFmtId="0" fontId="9" fillId="7" borderId="6" xfId="6" applyFont="1" applyFill="1" applyBorder="1" applyAlignment="1">
      <alignment horizontal="left" vertical="center" wrapText="1"/>
    </xf>
    <xf numFmtId="0" fontId="17" fillId="0" borderId="16" xfId="0" applyFont="1" applyBorder="1" applyAlignment="1">
      <alignment vertical="center" wrapText="1"/>
    </xf>
    <xf numFmtId="0" fontId="30" fillId="0" borderId="9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left" vertical="center" wrapText="1"/>
    </xf>
    <xf numFmtId="0" fontId="17" fillId="7" borderId="16" xfId="0" applyFont="1" applyFill="1" applyBorder="1" applyAlignment="1">
      <alignment vertical="center"/>
    </xf>
    <xf numFmtId="0" fontId="30" fillId="0" borderId="16" xfId="0" applyFont="1" applyBorder="1" applyAlignment="1">
      <alignment horizontal="left" vertical="center" indent="1"/>
    </xf>
    <xf numFmtId="0" fontId="5" fillId="4" borderId="0" xfId="0" applyFont="1" applyFill="1" applyAlignment="1">
      <alignment horizontal="left" vertical="top" wrapText="1"/>
    </xf>
    <xf numFmtId="43" fontId="20" fillId="4" borderId="17" xfId="2" applyFont="1" applyFill="1" applyBorder="1" applyAlignment="1">
      <alignment horizontal="center"/>
    </xf>
    <xf numFmtId="43" fontId="20" fillId="4" borderId="19" xfId="2" applyFont="1" applyFill="1" applyBorder="1" applyAlignment="1">
      <alignment horizontal="center"/>
    </xf>
    <xf numFmtId="43" fontId="2" fillId="0" borderId="9" xfId="2" applyFont="1" applyBorder="1" applyAlignment="1">
      <alignment horizontal="center" vertical="top" wrapText="1"/>
    </xf>
    <xf numFmtId="43" fontId="2" fillId="0" borderId="10" xfId="2" applyFont="1" applyBorder="1" applyAlignment="1">
      <alignment horizontal="center" vertical="top" wrapText="1"/>
    </xf>
    <xf numFmtId="0" fontId="18" fillId="4" borderId="1" xfId="0" applyFont="1" applyFill="1" applyBorder="1" applyAlignment="1">
      <alignment horizontal="left" vertical="center" wrapText="1"/>
    </xf>
    <xf numFmtId="0" fontId="18" fillId="4" borderId="0" xfId="0" applyFont="1" applyFill="1" applyBorder="1" applyAlignment="1">
      <alignment horizontal="left" vertical="center" wrapText="1"/>
    </xf>
    <xf numFmtId="0" fontId="18" fillId="4" borderId="2" xfId="0" applyFont="1" applyFill="1" applyBorder="1" applyAlignment="1">
      <alignment horizontal="left" vertical="center" wrapText="1"/>
    </xf>
    <xf numFmtId="43" fontId="17" fillId="4" borderId="17" xfId="2" applyFont="1" applyFill="1" applyBorder="1" applyAlignment="1">
      <alignment horizontal="right" vertical="center" wrapText="1"/>
    </xf>
    <xf numFmtId="43" fontId="17" fillId="4" borderId="19" xfId="2" applyFont="1" applyFill="1" applyBorder="1" applyAlignment="1">
      <alignment horizontal="right" vertical="center" wrapText="1"/>
    </xf>
    <xf numFmtId="37" fontId="2" fillId="7" borderId="16" xfId="4" applyNumberFormat="1" applyFont="1" applyFill="1" applyBorder="1" applyAlignment="1">
      <alignment horizontal="center" vertical="center" wrapText="1"/>
    </xf>
    <xf numFmtId="37" fontId="2" fillId="7" borderId="17" xfId="4" applyNumberFormat="1" applyFont="1" applyFill="1" applyBorder="1" applyAlignment="1">
      <alignment horizontal="center" vertical="center" wrapText="1"/>
    </xf>
    <xf numFmtId="37" fontId="2" fillId="7" borderId="16" xfId="4" applyNumberFormat="1" applyFont="1" applyFill="1" applyBorder="1" applyAlignment="1">
      <alignment horizontal="center" vertical="center"/>
    </xf>
    <xf numFmtId="0" fontId="8" fillId="0" borderId="1" xfId="14" applyFont="1" applyFill="1" applyBorder="1" applyAlignment="1" applyProtection="1">
      <alignment horizontal="center" vertical="top"/>
      <protection locked="0"/>
    </xf>
    <xf numFmtId="0" fontId="8" fillId="0" borderId="0" xfId="14" applyFont="1" applyFill="1" applyBorder="1" applyAlignment="1" applyProtection="1">
      <alignment horizontal="center" vertical="top"/>
      <protection locked="0"/>
    </xf>
    <xf numFmtId="0" fontId="8" fillId="0" borderId="3" xfId="14" quotePrefix="1" applyFont="1" applyFill="1" applyBorder="1" applyAlignment="1" applyProtection="1">
      <alignment horizontal="center" vertical="top"/>
      <protection locked="0"/>
    </xf>
    <xf numFmtId="0" fontId="8" fillId="0" borderId="4" xfId="14" quotePrefix="1" applyFont="1" applyFill="1" applyBorder="1" applyAlignment="1" applyProtection="1">
      <alignment horizontal="center" vertical="top"/>
      <protection locked="0"/>
    </xf>
    <xf numFmtId="0" fontId="2" fillId="7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2" fillId="7" borderId="1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2" fillId="7" borderId="16" xfId="3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right"/>
    </xf>
    <xf numFmtId="0" fontId="12" fillId="4" borderId="9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32" xfId="0" applyFont="1" applyFill="1" applyBorder="1" applyAlignment="1">
      <alignment horizontal="left" vertical="center" wrapText="1"/>
    </xf>
    <xf numFmtId="0" fontId="13" fillId="4" borderId="37" xfId="0" applyFont="1" applyFill="1" applyBorder="1" applyAlignment="1">
      <alignment horizontal="left" vertical="center" wrapText="1"/>
    </xf>
    <xf numFmtId="0" fontId="2" fillId="8" borderId="27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left" vertical="center" wrapText="1"/>
    </xf>
    <xf numFmtId="0" fontId="12" fillId="4" borderId="29" xfId="0" applyFont="1" applyFill="1" applyBorder="1" applyAlignment="1">
      <alignment horizontal="left" vertical="center" wrapText="1"/>
    </xf>
    <xf numFmtId="0" fontId="12" fillId="4" borderId="20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25" xfId="0" applyFont="1" applyFill="1" applyBorder="1" applyAlignment="1">
      <alignment horizontal="left" vertical="top" wrapText="1" indent="1"/>
    </xf>
    <xf numFmtId="0" fontId="12" fillId="4" borderId="29" xfId="0" applyFont="1" applyFill="1" applyBorder="1" applyAlignment="1">
      <alignment horizontal="left" vertical="top" wrapText="1" indent="1"/>
    </xf>
    <xf numFmtId="0" fontId="12" fillId="4" borderId="32" xfId="0" applyFont="1" applyFill="1" applyBorder="1" applyAlignment="1">
      <alignment horizontal="left" vertical="center" wrapText="1"/>
    </xf>
    <xf numFmtId="0" fontId="12" fillId="4" borderId="37" xfId="0" applyFont="1" applyFill="1" applyBorder="1" applyAlignment="1">
      <alignment horizontal="left" vertical="center" wrapText="1"/>
    </xf>
    <xf numFmtId="0" fontId="2" fillId="8" borderId="39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wrapText="1"/>
    </xf>
    <xf numFmtId="0" fontId="8" fillId="4" borderId="0" xfId="0" applyFont="1" applyFill="1" applyAlignment="1">
      <alignment horizontal="left"/>
    </xf>
    <xf numFmtId="0" fontId="12" fillId="4" borderId="1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 wrapText="1" indent="3"/>
    </xf>
    <xf numFmtId="0" fontId="13" fillId="4" borderId="10" xfId="0" applyFont="1" applyFill="1" applyBorder="1" applyAlignment="1">
      <alignment horizontal="left" vertical="center" wrapText="1" indent="3"/>
    </xf>
    <xf numFmtId="0" fontId="12" fillId="4" borderId="0" xfId="0" applyFont="1" applyFill="1" applyBorder="1" applyAlignment="1">
      <alignment horizontal="justify" vertical="center" wrapText="1"/>
    </xf>
    <xf numFmtId="0" fontId="12" fillId="4" borderId="2" xfId="0" applyFont="1" applyFill="1" applyBorder="1" applyAlignment="1">
      <alignment horizontal="justify" vertical="center" wrapText="1"/>
    </xf>
    <xf numFmtId="0" fontId="2" fillId="7" borderId="7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9" fontId="36" fillId="4" borderId="9" xfId="22" applyFont="1" applyFill="1" applyBorder="1" applyAlignment="1">
      <alignment horizontal="center"/>
    </xf>
    <xf numFmtId="9" fontId="36" fillId="4" borderId="10" xfId="22" applyFont="1" applyFill="1" applyBorder="1" applyAlignment="1">
      <alignment horizontal="center"/>
    </xf>
    <xf numFmtId="0" fontId="35" fillId="4" borderId="0" xfId="0" applyFont="1" applyFill="1" applyBorder="1" applyAlignment="1">
      <alignment horizontal="justify" vertical="center" wrapText="1"/>
    </xf>
    <xf numFmtId="0" fontId="35" fillId="4" borderId="2" xfId="0" applyFont="1" applyFill="1" applyBorder="1" applyAlignment="1">
      <alignment horizontal="justify" vertical="center" wrapText="1"/>
    </xf>
    <xf numFmtId="0" fontId="35" fillId="4" borderId="1" xfId="0" applyFont="1" applyFill="1" applyBorder="1" applyAlignment="1">
      <alignment horizontal="left" vertical="center" wrapText="1"/>
    </xf>
    <xf numFmtId="0" fontId="35" fillId="4" borderId="0" xfId="0" applyFont="1" applyFill="1" applyBorder="1" applyAlignment="1">
      <alignment horizontal="left" vertical="center" wrapText="1"/>
    </xf>
    <xf numFmtId="0" fontId="35" fillId="4" borderId="2" xfId="0" applyFont="1" applyFill="1" applyBorder="1" applyAlignment="1">
      <alignment horizontal="left" vertical="center" wrapText="1"/>
    </xf>
    <xf numFmtId="0" fontId="24" fillId="7" borderId="16" xfId="0" applyFont="1" applyFill="1" applyBorder="1" applyAlignment="1">
      <alignment horizontal="center" vertical="center" wrapText="1"/>
    </xf>
    <xf numFmtId="0" fontId="24" fillId="7" borderId="17" xfId="0" applyFont="1" applyFill="1" applyBorder="1" applyAlignment="1">
      <alignment horizontal="center" vertical="center" wrapText="1"/>
    </xf>
    <xf numFmtId="0" fontId="24" fillId="7" borderId="18" xfId="0" applyFont="1" applyFill="1" applyBorder="1" applyAlignment="1">
      <alignment horizontal="center" vertical="center" wrapText="1"/>
    </xf>
    <xf numFmtId="0" fontId="24" fillId="7" borderId="19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10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/>
    </xf>
    <xf numFmtId="0" fontId="36" fillId="7" borderId="9" xfId="0" applyFont="1" applyFill="1" applyBorder="1" applyAlignment="1">
      <alignment horizontal="center"/>
    </xf>
    <xf numFmtId="0" fontId="36" fillId="7" borderId="10" xfId="0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 vertical="center"/>
    </xf>
    <xf numFmtId="0" fontId="24" fillId="7" borderId="7" xfId="0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horizontal="left" vertical="center" wrapText="1" indent="3"/>
    </xf>
    <xf numFmtId="0" fontId="36" fillId="4" borderId="10" xfId="0" applyFont="1" applyFill="1" applyBorder="1" applyAlignment="1">
      <alignment horizontal="left" vertical="center" wrapText="1" indent="3"/>
    </xf>
    <xf numFmtId="0" fontId="36" fillId="7" borderId="9" xfId="0" applyFont="1" applyFill="1" applyBorder="1" applyAlignment="1">
      <alignment horizontal="left" vertical="center"/>
    </xf>
    <xf numFmtId="0" fontId="36" fillId="7" borderId="10" xfId="0" applyFont="1" applyFill="1" applyBorder="1" applyAlignment="1">
      <alignment horizontal="left" vertical="center"/>
    </xf>
    <xf numFmtId="0" fontId="24" fillId="7" borderId="9" xfId="0" applyFont="1" applyFill="1" applyBorder="1" applyAlignment="1">
      <alignment horizontal="center" vertical="center"/>
    </xf>
    <xf numFmtId="0" fontId="24" fillId="7" borderId="6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16" xfId="29" applyFont="1" applyFill="1" applyBorder="1" applyAlignment="1">
      <alignment horizontal="center" vertical="center" wrapText="1"/>
    </xf>
    <xf numFmtId="0" fontId="36" fillId="7" borderId="17" xfId="0" applyFont="1" applyFill="1" applyBorder="1" applyAlignment="1">
      <alignment horizontal="center" vertical="center" wrapText="1"/>
    </xf>
    <xf numFmtId="0" fontId="36" fillId="7" borderId="19" xfId="0" applyFont="1" applyFill="1" applyBorder="1" applyAlignment="1">
      <alignment horizontal="center" vertical="center" wrapText="1"/>
    </xf>
    <xf numFmtId="0" fontId="24" fillId="7" borderId="17" xfId="29" applyFont="1" applyFill="1" applyBorder="1" applyAlignment="1">
      <alignment horizontal="center" vertical="center" wrapText="1"/>
    </xf>
    <xf numFmtId="0" fontId="24" fillId="7" borderId="18" xfId="29" applyFont="1" applyFill="1" applyBorder="1" applyAlignment="1">
      <alignment horizontal="center" vertical="center" wrapText="1"/>
    </xf>
    <xf numFmtId="0" fontId="24" fillId="7" borderId="9" xfId="29" applyFont="1" applyFill="1" applyBorder="1" applyAlignment="1">
      <alignment horizontal="center" vertical="center" wrapText="1"/>
    </xf>
    <xf numFmtId="0" fontId="24" fillId="7" borderId="10" xfId="29" applyFont="1" applyFill="1" applyBorder="1" applyAlignment="1">
      <alignment horizontal="center" vertical="center" wrapText="1"/>
    </xf>
    <xf numFmtId="0" fontId="24" fillId="7" borderId="17" xfId="0" applyFont="1" applyFill="1" applyBorder="1" applyAlignment="1">
      <alignment horizontal="center" vertical="center"/>
    </xf>
    <xf numFmtId="0" fontId="24" fillId="7" borderId="19" xfId="0" applyFont="1" applyFill="1" applyBorder="1" applyAlignment="1">
      <alignment horizontal="center" vertical="center"/>
    </xf>
    <xf numFmtId="0" fontId="24" fillId="7" borderId="19" xfId="29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5" fillId="0" borderId="7" xfId="0" applyFont="1" applyBorder="1" applyAlignment="1">
      <alignment horizontal="center"/>
    </xf>
    <xf numFmtId="0" fontId="5" fillId="4" borderId="0" xfId="0" applyFont="1" applyFill="1" applyBorder="1" applyAlignment="1" applyProtection="1">
      <alignment horizontal="center" vertical="top" wrapText="1"/>
      <protection locked="0"/>
    </xf>
    <xf numFmtId="0" fontId="4" fillId="8" borderId="6" xfId="6" applyFont="1" applyFill="1" applyBorder="1" applyAlignment="1" applyProtection="1">
      <alignment horizontal="center" vertical="center" wrapText="1"/>
      <protection locked="0"/>
    </xf>
    <xf numFmtId="0" fontId="4" fillId="8" borderId="10" xfId="6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 applyProtection="1">
      <alignment horizontal="center" vertical="top"/>
      <protection locked="0"/>
    </xf>
    <xf numFmtId="0" fontId="36" fillId="0" borderId="0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 applyProtection="1">
      <alignment horizontal="center"/>
      <protection locked="0"/>
    </xf>
    <xf numFmtId="0" fontId="24" fillId="4" borderId="0" xfId="0" applyFont="1" applyFill="1" applyBorder="1" applyAlignment="1">
      <alignment horizontal="left"/>
    </xf>
    <xf numFmtId="0" fontId="24" fillId="7" borderId="0" xfId="3" applyFont="1" applyFill="1" applyBorder="1" applyAlignment="1">
      <alignment horizontal="center"/>
    </xf>
    <xf numFmtId="0" fontId="36" fillId="3" borderId="45" xfId="0" applyFont="1" applyFill="1" applyBorder="1" applyAlignment="1">
      <alignment horizontal="center" vertical="center" wrapText="1"/>
    </xf>
    <xf numFmtId="0" fontId="36" fillId="3" borderId="42" xfId="0" applyFont="1" applyFill="1" applyBorder="1" applyAlignment="1">
      <alignment horizontal="center" vertical="center" wrapText="1"/>
    </xf>
    <xf numFmtId="0" fontId="36" fillId="3" borderId="44" xfId="0" applyFont="1" applyFill="1" applyBorder="1" applyAlignment="1">
      <alignment horizontal="center" vertical="center" wrapText="1"/>
    </xf>
    <xf numFmtId="0" fontId="36" fillId="3" borderId="43" xfId="0" applyFont="1" applyFill="1" applyBorder="1" applyAlignment="1">
      <alignment horizontal="center" vertical="center" wrapText="1"/>
    </xf>
    <xf numFmtId="0" fontId="4" fillId="8" borderId="11" xfId="27" applyFont="1" applyFill="1" applyBorder="1" applyAlignment="1" applyProtection="1">
      <alignment horizontal="center" vertical="center" wrapText="1"/>
      <protection locked="0"/>
    </xf>
    <xf numFmtId="0" fontId="4" fillId="8" borderId="7" xfId="27" applyFont="1" applyFill="1" applyBorder="1" applyAlignment="1" applyProtection="1">
      <alignment horizontal="center" vertical="center" wrapText="1"/>
      <protection locked="0"/>
    </xf>
    <xf numFmtId="0" fontId="4" fillId="8" borderId="6" xfId="27" applyFont="1" applyFill="1" applyBorder="1" applyAlignment="1" applyProtection="1">
      <alignment horizontal="center" vertical="center" wrapText="1"/>
      <protection locked="0"/>
    </xf>
    <xf numFmtId="0" fontId="4" fillId="8" borderId="8" xfId="27" applyFont="1" applyFill="1" applyBorder="1" applyAlignment="1" applyProtection="1">
      <alignment horizontal="center" vertical="center" wrapText="1"/>
      <protection locked="0"/>
    </xf>
    <xf numFmtId="0" fontId="4" fillId="3" borderId="10" xfId="27" applyFont="1" applyFill="1" applyBorder="1" applyAlignment="1" applyProtection="1">
      <alignment horizontal="center" vertical="center" wrapText="1"/>
      <protection locked="0"/>
    </xf>
    <xf numFmtId="0" fontId="4" fillId="3" borderId="9" xfId="27" applyFont="1" applyFill="1" applyBorder="1" applyAlignment="1" applyProtection="1">
      <alignment horizontal="center" vertical="center" wrapText="1"/>
      <protection locked="0"/>
    </xf>
  </cellXfs>
  <cellStyles count="65">
    <cellStyle name="=C:\WINNT\SYSTEM32\COMMAND.COM" xfId="1"/>
    <cellStyle name="Euro" xfId="8"/>
    <cellStyle name="Millares" xfId="2" builtinId="3"/>
    <cellStyle name="Millares 2" xfId="5"/>
    <cellStyle name="Millares 2 10" xfId="60"/>
    <cellStyle name="Millares 2 2" xfId="10"/>
    <cellStyle name="Millares 2 2 10" xfId="59"/>
    <cellStyle name="Millares 2 2 11" xfId="61"/>
    <cellStyle name="Millares 2 2 2" xfId="32"/>
    <cellStyle name="Millares 2 2 3" xfId="38"/>
    <cellStyle name="Millares 2 2 4" xfId="41"/>
    <cellStyle name="Millares 2 2 5" xfId="39"/>
    <cellStyle name="Millares 2 2 6" xfId="45"/>
    <cellStyle name="Millares 2 2 7" xfId="50"/>
    <cellStyle name="Millares 2 2 8" xfId="48"/>
    <cellStyle name="Millares 2 2 9" xfId="55"/>
    <cellStyle name="Millares 2 3" xfId="11"/>
    <cellStyle name="Millares 2 3 2" xfId="30"/>
    <cellStyle name="Millares 2 3 3" xfId="42"/>
    <cellStyle name="Millares 2 3 4" xfId="51"/>
    <cellStyle name="Millares 2 3 5" xfId="56"/>
    <cellStyle name="Millares 2 3 6" xfId="62"/>
    <cellStyle name="Millares 2 4" xfId="9"/>
    <cellStyle name="Millares 2 5" xfId="23"/>
    <cellStyle name="Millares 2 6" xfId="40"/>
    <cellStyle name="Millares 2 7" xfId="46"/>
    <cellStyle name="Millares 2 8" xfId="49"/>
    <cellStyle name="Millares 2 9" xfId="54"/>
    <cellStyle name="Millares 3" xfId="12"/>
    <cellStyle name="Millares 3 2" xfId="33"/>
    <cellStyle name="Millares 3 3" xfId="43"/>
    <cellStyle name="Millares 3 4" xfId="52"/>
    <cellStyle name="Millares 3 5" xfId="57"/>
    <cellStyle name="Millares 3 6" xfId="63"/>
    <cellStyle name="Millares 4" xfId="28"/>
    <cellStyle name="Moneda 2" xfId="13"/>
    <cellStyle name="Moneda 2 2" xfId="24"/>
    <cellStyle name="Moneda 2 3" xfId="44"/>
    <cellStyle name="Moneda 2 4" xfId="47"/>
    <cellStyle name="Moneda 2 5" xfId="53"/>
    <cellStyle name="Moneda 2 6" xfId="58"/>
    <cellStyle name="Moneda 2 7" xfId="64"/>
    <cellStyle name="Normal" xfId="0" builtinId="0"/>
    <cellStyle name="Normal 2" xfId="3"/>
    <cellStyle name="Normal 2 2" xfId="6"/>
    <cellStyle name="Normal 2 3" xfId="14"/>
    <cellStyle name="Normal 2 4" xfId="31"/>
    <cellStyle name="Normal 3" xfId="15"/>
    <cellStyle name="Normal 3 2" xfId="25"/>
    <cellStyle name="Normal 3 3" xfId="27"/>
    <cellStyle name="Normal 4" xfId="16"/>
    <cellStyle name="Normal 4 2" xfId="17"/>
    <cellStyle name="Normal 4 3" xfId="34"/>
    <cellStyle name="Normal 5" xfId="18"/>
    <cellStyle name="Normal 5 2" xfId="19"/>
    <cellStyle name="Normal 5 3" xfId="35"/>
    <cellStyle name="Normal 56" xfId="36"/>
    <cellStyle name="Normal 6" xfId="20"/>
    <cellStyle name="Normal 6 2" xfId="21"/>
    <cellStyle name="Normal 7" xfId="7"/>
    <cellStyle name="Normal 9" xfId="4"/>
    <cellStyle name="Normal_141008Reportes Cuadros Institucionales-sectorialesADV" xfId="29"/>
    <cellStyle name="Porcentaje" xfId="22" builtinId="5"/>
    <cellStyle name="Porcentaje 2" xfId="37"/>
    <cellStyle name="Porcentual 2" xfId="26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0</xdr:col>
      <xdr:colOff>1143000</xdr:colOff>
      <xdr:row>2</xdr:row>
      <xdr:rowOff>285750</xdr:rowOff>
    </xdr:to>
    <xdr:pic>
      <xdr:nvPicPr>
        <xdr:cNvPr id="3" name="Imagen 2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5"/>
          <a:ext cx="1066800" cy="4572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66675</xdr:colOff>
      <xdr:row>42</xdr:row>
      <xdr:rowOff>9525</xdr:rowOff>
    </xdr:from>
    <xdr:ext cx="5038725" cy="593304"/>
    <xdr:sp macro="" textlink="">
      <xdr:nvSpPr>
        <xdr:cNvPr id="4" name="2 Rectángulo"/>
        <xdr:cNvSpPr/>
      </xdr:nvSpPr>
      <xdr:spPr>
        <a:xfrm>
          <a:off x="66675" y="705802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51</xdr:row>
      <xdr:rowOff>47625</xdr:rowOff>
    </xdr:from>
    <xdr:ext cx="5038725" cy="593304"/>
    <xdr:sp macro="" textlink="">
      <xdr:nvSpPr>
        <xdr:cNvPr id="5" name="2 Rectángulo"/>
        <xdr:cNvSpPr/>
      </xdr:nvSpPr>
      <xdr:spPr>
        <a:xfrm>
          <a:off x="0" y="889635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9525</xdr:colOff>
      <xdr:row>57</xdr:row>
      <xdr:rowOff>171450</xdr:rowOff>
    </xdr:from>
    <xdr:ext cx="5038725" cy="593304"/>
    <xdr:sp macro="" textlink="">
      <xdr:nvSpPr>
        <xdr:cNvPr id="6" name="2 Rectángulo"/>
        <xdr:cNvSpPr/>
      </xdr:nvSpPr>
      <xdr:spPr>
        <a:xfrm>
          <a:off x="9525" y="1002982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104775</xdr:colOff>
      <xdr:row>117</xdr:row>
      <xdr:rowOff>47625</xdr:rowOff>
    </xdr:from>
    <xdr:ext cx="5038725" cy="593304"/>
    <xdr:sp macro="" textlink="">
      <xdr:nvSpPr>
        <xdr:cNvPr id="8" name="2 Rectángulo"/>
        <xdr:cNvSpPr/>
      </xdr:nvSpPr>
      <xdr:spPr>
        <a:xfrm>
          <a:off x="104775" y="2073592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152400</xdr:colOff>
      <xdr:row>125</xdr:row>
      <xdr:rowOff>228600</xdr:rowOff>
    </xdr:from>
    <xdr:ext cx="5038725" cy="593304"/>
    <xdr:sp macro="" textlink="">
      <xdr:nvSpPr>
        <xdr:cNvPr id="9" name="2 Rectángulo"/>
        <xdr:cNvSpPr/>
      </xdr:nvSpPr>
      <xdr:spPr>
        <a:xfrm>
          <a:off x="152400" y="220599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152400</xdr:colOff>
      <xdr:row>132</xdr:row>
      <xdr:rowOff>38100</xdr:rowOff>
    </xdr:from>
    <xdr:ext cx="5038725" cy="593304"/>
    <xdr:sp macro="" textlink="">
      <xdr:nvSpPr>
        <xdr:cNvPr id="10" name="2 Rectángulo"/>
        <xdr:cNvSpPr/>
      </xdr:nvSpPr>
      <xdr:spPr>
        <a:xfrm>
          <a:off x="152400" y="2321242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133350</xdr:colOff>
      <xdr:row>165</xdr:row>
      <xdr:rowOff>152400</xdr:rowOff>
    </xdr:from>
    <xdr:ext cx="5038725" cy="593304"/>
    <xdr:sp macro="" textlink="">
      <xdr:nvSpPr>
        <xdr:cNvPr id="11" name="2 Rectángulo"/>
        <xdr:cNvSpPr/>
      </xdr:nvSpPr>
      <xdr:spPr>
        <a:xfrm>
          <a:off x="133350" y="290322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133350</xdr:colOff>
      <xdr:row>171</xdr:row>
      <xdr:rowOff>238125</xdr:rowOff>
    </xdr:from>
    <xdr:ext cx="5038725" cy="593304"/>
    <xdr:sp macro="" textlink="">
      <xdr:nvSpPr>
        <xdr:cNvPr id="12" name="2 Rectángulo"/>
        <xdr:cNvSpPr/>
      </xdr:nvSpPr>
      <xdr:spPr>
        <a:xfrm>
          <a:off x="133350" y="3008947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142875</xdr:colOff>
      <xdr:row>177</xdr:row>
      <xdr:rowOff>180975</xdr:rowOff>
    </xdr:from>
    <xdr:ext cx="5038725" cy="593304"/>
    <xdr:sp macro="" textlink="">
      <xdr:nvSpPr>
        <xdr:cNvPr id="13" name="2 Rectángulo"/>
        <xdr:cNvSpPr/>
      </xdr:nvSpPr>
      <xdr:spPr>
        <a:xfrm>
          <a:off x="142875" y="3109912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185</xdr:row>
      <xdr:rowOff>0</xdr:rowOff>
    </xdr:from>
    <xdr:ext cx="5038725" cy="593304"/>
    <xdr:sp macro="" textlink="">
      <xdr:nvSpPr>
        <xdr:cNvPr id="14" name="2 Rectángulo"/>
        <xdr:cNvSpPr/>
      </xdr:nvSpPr>
      <xdr:spPr>
        <a:xfrm>
          <a:off x="0" y="323850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123825</xdr:colOff>
      <xdr:row>210</xdr:row>
      <xdr:rowOff>257175</xdr:rowOff>
    </xdr:from>
    <xdr:ext cx="5038725" cy="593304"/>
    <xdr:sp macro="" textlink="">
      <xdr:nvSpPr>
        <xdr:cNvPr id="15" name="2 Rectángulo"/>
        <xdr:cNvSpPr/>
      </xdr:nvSpPr>
      <xdr:spPr>
        <a:xfrm>
          <a:off x="123825" y="3397567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463</xdr:row>
      <xdr:rowOff>28575</xdr:rowOff>
    </xdr:from>
    <xdr:ext cx="5038725" cy="593304"/>
    <xdr:sp macro="" textlink="">
      <xdr:nvSpPr>
        <xdr:cNvPr id="16" name="2 Rectángulo"/>
        <xdr:cNvSpPr/>
      </xdr:nvSpPr>
      <xdr:spPr>
        <a:xfrm>
          <a:off x="0" y="8281035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38100</xdr:rowOff>
    </xdr:from>
    <xdr:to>
      <xdr:col>3</xdr:col>
      <xdr:colOff>514350</xdr:colOff>
      <xdr:row>2</xdr:row>
      <xdr:rowOff>209550</xdr:rowOff>
    </xdr:to>
    <xdr:pic>
      <xdr:nvPicPr>
        <xdr:cNvPr id="4" name="Imagen 3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8100"/>
          <a:ext cx="914400" cy="419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100854</xdr:colOff>
      <xdr:row>0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4" y="0"/>
          <a:ext cx="1048385" cy="425450"/>
        </a:xfrm>
        <a:prstGeom prst="rect">
          <a:avLst/>
        </a:prstGeom>
      </xdr:spPr>
    </xdr:pic>
    <xdr:clientData/>
  </xdr:oneCellAnchor>
  <xdr:oneCellAnchor>
    <xdr:from>
      <xdr:col>3</xdr:col>
      <xdr:colOff>705971</xdr:colOff>
      <xdr:row>11</xdr:row>
      <xdr:rowOff>112058</xdr:rowOff>
    </xdr:from>
    <xdr:ext cx="5038725" cy="781111"/>
    <xdr:sp macro="" textlink="">
      <xdr:nvSpPr>
        <xdr:cNvPr id="4" name="2 Rectángulo"/>
        <xdr:cNvSpPr/>
      </xdr:nvSpPr>
      <xdr:spPr>
        <a:xfrm>
          <a:off x="1344706" y="2588558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156883</xdr:colOff>
      <xdr:row>0</xdr:row>
      <xdr:rowOff>33617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883" y="33617"/>
          <a:ext cx="1048385" cy="425450"/>
        </a:xfrm>
        <a:prstGeom prst="rect">
          <a:avLst/>
        </a:prstGeom>
      </xdr:spPr>
    </xdr:pic>
    <xdr:clientData/>
  </xdr:oneCellAnchor>
  <xdr:oneCellAnchor>
    <xdr:from>
      <xdr:col>8</xdr:col>
      <xdr:colOff>526677</xdr:colOff>
      <xdr:row>19</xdr:row>
      <xdr:rowOff>89647</xdr:rowOff>
    </xdr:from>
    <xdr:ext cx="5038725" cy="781111"/>
    <xdr:sp macro="" textlink="">
      <xdr:nvSpPr>
        <xdr:cNvPr id="4" name="2 Rectángulo"/>
        <xdr:cNvSpPr/>
      </xdr:nvSpPr>
      <xdr:spPr>
        <a:xfrm>
          <a:off x="3910853" y="3585882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78441</xdr:colOff>
      <xdr:row>1</xdr:row>
      <xdr:rowOff>78442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1" y="268942"/>
          <a:ext cx="1048385" cy="4254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123825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23825"/>
          <a:ext cx="1048385" cy="4254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0</xdr:rowOff>
    </xdr:from>
    <xdr:to>
      <xdr:col>3</xdr:col>
      <xdr:colOff>695325</xdr:colOff>
      <xdr:row>2</xdr:row>
      <xdr:rowOff>238125</xdr:rowOff>
    </xdr:to>
    <xdr:pic>
      <xdr:nvPicPr>
        <xdr:cNvPr id="3" name="Imagen 2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971550" cy="466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19050</xdr:rowOff>
    </xdr:from>
    <xdr:to>
      <xdr:col>2</xdr:col>
      <xdr:colOff>866775</xdr:colOff>
      <xdr:row>3</xdr:row>
      <xdr:rowOff>38100</xdr:rowOff>
    </xdr:to>
    <xdr:pic>
      <xdr:nvPicPr>
        <xdr:cNvPr id="3" name="Imagen 2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9050"/>
          <a:ext cx="838200" cy="419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57150</xdr:rowOff>
    </xdr:from>
    <xdr:to>
      <xdr:col>2</xdr:col>
      <xdr:colOff>723900</xdr:colOff>
      <xdr:row>2</xdr:row>
      <xdr:rowOff>152400</xdr:rowOff>
    </xdr:to>
    <xdr:pic>
      <xdr:nvPicPr>
        <xdr:cNvPr id="3" name="Imagen 2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7150"/>
          <a:ext cx="876300" cy="400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57150</xdr:rowOff>
    </xdr:from>
    <xdr:to>
      <xdr:col>2</xdr:col>
      <xdr:colOff>1000125</xdr:colOff>
      <xdr:row>2</xdr:row>
      <xdr:rowOff>123825</xdr:rowOff>
    </xdr:to>
    <xdr:pic>
      <xdr:nvPicPr>
        <xdr:cNvPr id="3" name="Imagen 2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7150"/>
          <a:ext cx="847725" cy="390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38100</xdr:rowOff>
    </xdr:from>
    <xdr:to>
      <xdr:col>2</xdr:col>
      <xdr:colOff>990600</xdr:colOff>
      <xdr:row>2</xdr:row>
      <xdr:rowOff>142875</xdr:rowOff>
    </xdr:to>
    <xdr:pic>
      <xdr:nvPicPr>
        <xdr:cNvPr id="3" name="Imagen 2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8100"/>
          <a:ext cx="1095375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15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twoCellAnchor editAs="oneCell">
    <xdr:from>
      <xdr:col>1</xdr:col>
      <xdr:colOff>200025</xdr:colOff>
      <xdr:row>1</xdr:row>
      <xdr:rowOff>57150</xdr:rowOff>
    </xdr:from>
    <xdr:to>
      <xdr:col>2</xdr:col>
      <xdr:colOff>76200</xdr:colOff>
      <xdr:row>3</xdr:row>
      <xdr:rowOff>180975</xdr:rowOff>
    </xdr:to>
    <xdr:pic>
      <xdr:nvPicPr>
        <xdr:cNvPr id="4" name="Imagen 3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09550"/>
          <a:ext cx="1114425" cy="428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38100</xdr:rowOff>
    </xdr:from>
    <xdr:to>
      <xdr:col>0</xdr:col>
      <xdr:colOff>1143000</xdr:colOff>
      <xdr:row>2</xdr:row>
      <xdr:rowOff>257175</xdr:rowOff>
    </xdr:to>
    <xdr:pic>
      <xdr:nvPicPr>
        <xdr:cNvPr id="4" name="Imagen 3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8100"/>
          <a:ext cx="1019175" cy="4476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1038225</xdr:colOff>
      <xdr:row>10</xdr:row>
      <xdr:rowOff>38100</xdr:rowOff>
    </xdr:from>
    <xdr:ext cx="5038725" cy="781111"/>
    <xdr:sp macro="" textlink="">
      <xdr:nvSpPr>
        <xdr:cNvPr id="5" name="2 Rectángulo"/>
        <xdr:cNvSpPr/>
      </xdr:nvSpPr>
      <xdr:spPr>
        <a:xfrm>
          <a:off x="1038225" y="1619250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85725</xdr:rowOff>
    </xdr:from>
    <xdr:to>
      <xdr:col>1</xdr:col>
      <xdr:colOff>1114425</xdr:colOff>
      <xdr:row>2</xdr:row>
      <xdr:rowOff>123825</xdr:rowOff>
    </xdr:to>
    <xdr:pic>
      <xdr:nvPicPr>
        <xdr:cNvPr id="6" name="Imagen 5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85725"/>
          <a:ext cx="1009650" cy="419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C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7">
          <cell r="D17">
            <v>8609185.4600000009</v>
          </cell>
          <cell r="E17">
            <v>22480676.280000001</v>
          </cell>
          <cell r="I17">
            <v>748711.58</v>
          </cell>
          <cell r="J17">
            <v>23208528.420000002</v>
          </cell>
        </row>
        <row r="18">
          <cell r="D18">
            <v>13444037.93</v>
          </cell>
          <cell r="E18">
            <v>5952204.5899999999</v>
          </cell>
          <cell r="I18">
            <v>0</v>
          </cell>
          <cell r="J18">
            <v>0</v>
          </cell>
        </row>
        <row r="19"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I23">
            <v>0</v>
          </cell>
          <cell r="J23">
            <v>0</v>
          </cell>
        </row>
        <row r="24">
          <cell r="I24">
            <v>0</v>
          </cell>
          <cell r="J24">
            <v>0</v>
          </cell>
        </row>
        <row r="25">
          <cell r="D25">
            <v>22053223.390000001</v>
          </cell>
          <cell r="E25">
            <v>28432880.870000001</v>
          </cell>
        </row>
        <row r="26">
          <cell r="I26">
            <v>748711.58</v>
          </cell>
          <cell r="J26">
            <v>23208528.420000002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I31">
            <v>0</v>
          </cell>
          <cell r="J31">
            <v>0</v>
          </cell>
        </row>
        <row r="32">
          <cell r="D32">
            <v>91185910.340000004</v>
          </cell>
          <cell r="E32">
            <v>84928723.290000007</v>
          </cell>
          <cell r="I32">
            <v>0</v>
          </cell>
          <cell r="J32">
            <v>0</v>
          </cell>
        </row>
        <row r="33">
          <cell r="D33">
            <v>19861011.73</v>
          </cell>
          <cell r="E33">
            <v>22074097.120000001</v>
          </cell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I34">
            <v>0</v>
          </cell>
          <cell r="J34">
            <v>0</v>
          </cell>
        </row>
        <row r="35">
          <cell r="D35">
            <v>-11890441.32</v>
          </cell>
          <cell r="E35">
            <v>-13802461.859999999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  <cell r="I37">
            <v>0</v>
          </cell>
          <cell r="J37">
            <v>0</v>
          </cell>
        </row>
        <row r="38">
          <cell r="D38">
            <v>0</v>
          </cell>
          <cell r="E38">
            <v>0</v>
          </cell>
        </row>
        <row r="39">
          <cell r="I39">
            <v>748711.58</v>
          </cell>
          <cell r="J39">
            <v>23208528.420000002</v>
          </cell>
        </row>
        <row r="40">
          <cell r="D40">
            <v>99156480.75</v>
          </cell>
          <cell r="E40">
            <v>93200358.550000012</v>
          </cell>
        </row>
        <row r="42">
          <cell r="D42">
            <v>121209704.14</v>
          </cell>
          <cell r="E42">
            <v>121633239.42000002</v>
          </cell>
        </row>
        <row r="43">
          <cell r="I43">
            <v>123788347.11</v>
          </cell>
          <cell r="J43">
            <v>102755054.2</v>
          </cell>
        </row>
        <row r="45">
          <cell r="I45">
            <v>123788347.11</v>
          </cell>
          <cell r="J45">
            <v>102755054.2</v>
          </cell>
        </row>
        <row r="46">
          <cell r="I46">
            <v>0</v>
          </cell>
          <cell r="J46">
            <v>0</v>
          </cell>
        </row>
        <row r="47">
          <cell r="I47">
            <v>0</v>
          </cell>
          <cell r="J47">
            <v>0</v>
          </cell>
        </row>
        <row r="49">
          <cell r="I49">
            <v>-3327354.55</v>
          </cell>
          <cell r="J49">
            <v>-4330343.2</v>
          </cell>
        </row>
        <row r="51">
          <cell r="I51">
            <v>424388.18</v>
          </cell>
          <cell r="J51">
            <v>178048.91</v>
          </cell>
        </row>
        <row r="52">
          <cell r="I52">
            <v>-3751742.73</v>
          </cell>
          <cell r="J52">
            <v>-4508392.1100000003</v>
          </cell>
        </row>
        <row r="53"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5">
          <cell r="I55">
            <v>0</v>
          </cell>
          <cell r="J55">
            <v>0</v>
          </cell>
        </row>
        <row r="57">
          <cell r="I57">
            <v>0</v>
          </cell>
          <cell r="J57">
            <v>0</v>
          </cell>
        </row>
        <row r="59">
          <cell r="I59">
            <v>0</v>
          </cell>
          <cell r="J59">
            <v>0</v>
          </cell>
        </row>
        <row r="60">
          <cell r="I60">
            <v>0</v>
          </cell>
          <cell r="J60">
            <v>0</v>
          </cell>
        </row>
        <row r="62">
          <cell r="I62">
            <v>120460992.56</v>
          </cell>
          <cell r="J62">
            <v>98424711</v>
          </cell>
        </row>
        <row r="64">
          <cell r="I64">
            <v>121209704.14</v>
          </cell>
          <cell r="J64">
            <v>121633239.42</v>
          </cell>
        </row>
        <row r="72">
          <cell r="C72" t="str">
            <v>M. En C. Daniel Jimenez Rodríguez</v>
          </cell>
          <cell r="G72" t="str">
            <v>Lic. Guillermo Caudillo Herrera</v>
          </cell>
        </row>
        <row r="73">
          <cell r="C73" t="str">
            <v>Rector</v>
          </cell>
          <cell r="G73" t="str">
            <v>Secretario Administrativo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SF"/>
    </sheetNames>
    <sheetDataSet>
      <sheetData sheetId="0">
        <row r="12">
          <cell r="D12">
            <v>16084576.210000001</v>
          </cell>
          <cell r="E12">
            <v>20169433.039999999</v>
          </cell>
          <cell r="I12">
            <v>0</v>
          </cell>
          <cell r="J12">
            <v>22459816.84</v>
          </cell>
        </row>
        <row r="14">
          <cell r="D14">
            <v>13871490.82</v>
          </cell>
          <cell r="E14">
            <v>12000225.449999999</v>
          </cell>
          <cell r="I14">
            <v>0</v>
          </cell>
          <cell r="J14">
            <v>22459816.84</v>
          </cell>
        </row>
        <row r="16">
          <cell r="D16">
            <v>13871490.82</v>
          </cell>
          <cell r="E16">
            <v>0</v>
          </cell>
          <cell r="I16">
            <v>0</v>
          </cell>
          <cell r="J16">
            <v>22459816.84</v>
          </cell>
        </row>
        <row r="17">
          <cell r="D17">
            <v>0</v>
          </cell>
          <cell r="E17">
            <v>12000225.449999999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I23">
            <v>0</v>
          </cell>
          <cell r="J23">
            <v>0</v>
          </cell>
        </row>
        <row r="24">
          <cell r="D24">
            <v>2213085.39</v>
          </cell>
          <cell r="E24">
            <v>8169207.5899999999</v>
          </cell>
        </row>
        <row r="25">
          <cell r="I25">
            <v>0</v>
          </cell>
          <cell r="J25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  <cell r="I27">
            <v>0</v>
          </cell>
          <cell r="J27">
            <v>0</v>
          </cell>
        </row>
        <row r="28">
          <cell r="D28">
            <v>0</v>
          </cell>
          <cell r="E28">
            <v>6257187.0499999998</v>
          </cell>
          <cell r="I28">
            <v>0</v>
          </cell>
          <cell r="J28">
            <v>0</v>
          </cell>
        </row>
        <row r="29">
          <cell r="D29">
            <v>2213085.39</v>
          </cell>
          <cell r="E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1912020.54</v>
          </cell>
          <cell r="I31">
            <v>0</v>
          </cell>
          <cell r="J31">
            <v>0</v>
          </cell>
        </row>
        <row r="32">
          <cell r="D32">
            <v>0</v>
          </cell>
          <cell r="E32">
            <v>0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  <cell r="I34">
            <v>22036281.559999999</v>
          </cell>
          <cell r="J34">
            <v>0</v>
          </cell>
        </row>
        <row r="36">
          <cell r="I36">
            <v>21033292.91</v>
          </cell>
          <cell r="J36">
            <v>0</v>
          </cell>
        </row>
        <row r="38">
          <cell r="I38">
            <v>21033292.91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2">
          <cell r="I42">
            <v>1002988.65</v>
          </cell>
          <cell r="J42">
            <v>0</v>
          </cell>
        </row>
        <row r="44">
          <cell r="I44">
            <v>246339.27</v>
          </cell>
          <cell r="J44">
            <v>0</v>
          </cell>
        </row>
        <row r="45">
          <cell r="I45">
            <v>756649.38</v>
          </cell>
          <cell r="J45">
            <v>0</v>
          </cell>
        </row>
        <row r="46">
          <cell r="I46">
            <v>0</v>
          </cell>
          <cell r="J46">
            <v>0</v>
          </cell>
        </row>
        <row r="47">
          <cell r="I47">
            <v>0</v>
          </cell>
          <cell r="J47">
            <v>0</v>
          </cell>
        </row>
        <row r="48">
          <cell r="I48">
            <v>0</v>
          </cell>
          <cell r="J48">
            <v>0</v>
          </cell>
        </row>
        <row r="50">
          <cell r="I50">
            <v>0</v>
          </cell>
          <cell r="J50">
            <v>0</v>
          </cell>
        </row>
        <row r="52">
          <cell r="I52">
            <v>0</v>
          </cell>
          <cell r="J52">
            <v>0</v>
          </cell>
        </row>
        <row r="53">
          <cell r="I53">
            <v>0</v>
          </cell>
          <cell r="J53">
            <v>0</v>
          </cell>
        </row>
        <row r="60">
          <cell r="C60" t="str">
            <v>M. En C. Daniel Jimenez Rodríguez</v>
          </cell>
          <cell r="G60" t="str">
            <v>Lic. Guillermo Caudillo Herrera</v>
          </cell>
        </row>
        <row r="61">
          <cell r="C61" t="str">
            <v>Rector</v>
          </cell>
          <cell r="G61" t="str">
            <v>Secretario Administrativo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524" t="s">
        <v>0</v>
      </c>
      <c r="B2" s="524"/>
      <c r="C2" s="524"/>
      <c r="D2" s="524"/>
      <c r="E2" s="13" t="e">
        <f>[2]ESF!#REF!</f>
        <v>#REF!</v>
      </c>
    </row>
    <row r="3" spans="1:5">
      <c r="A3" s="524" t="s">
        <v>2</v>
      </c>
      <c r="B3" s="524"/>
      <c r="C3" s="524"/>
      <c r="D3" s="524"/>
      <c r="E3" s="13">
        <f>[2]ESF!C6</f>
        <v>0</v>
      </c>
    </row>
    <row r="4" spans="1:5">
      <c r="A4" s="524" t="s">
        <v>1</v>
      </c>
      <c r="B4" s="524"/>
      <c r="C4" s="524"/>
      <c r="D4" s="524"/>
      <c r="E4" s="14"/>
    </row>
    <row r="5" spans="1:5">
      <c r="A5" s="524" t="s">
        <v>70</v>
      </c>
      <c r="B5" s="524"/>
      <c r="C5" s="524"/>
      <c r="D5" s="524"/>
      <c r="E5" t="s">
        <v>68</v>
      </c>
    </row>
    <row r="6" spans="1:5">
      <c r="A6" s="6"/>
      <c r="B6" s="6"/>
      <c r="C6" s="519" t="s">
        <v>3</v>
      </c>
      <c r="D6" s="519"/>
      <c r="E6" s="1">
        <v>2013</v>
      </c>
    </row>
    <row r="7" spans="1:5">
      <c r="A7" s="515" t="s">
        <v>66</v>
      </c>
      <c r="B7" s="516" t="s">
        <v>6</v>
      </c>
      <c r="C7" s="517" t="s">
        <v>8</v>
      </c>
      <c r="D7" s="517"/>
      <c r="E7" s="8">
        <f>[2]ESF!D17</f>
        <v>8609185.4600000009</v>
      </c>
    </row>
    <row r="8" spans="1:5">
      <c r="A8" s="515"/>
      <c r="B8" s="516"/>
      <c r="C8" s="517" t="s">
        <v>10</v>
      </c>
      <c r="D8" s="517"/>
      <c r="E8" s="8">
        <f>[2]ESF!D18</f>
        <v>13444037.93</v>
      </c>
    </row>
    <row r="9" spans="1:5">
      <c r="A9" s="515"/>
      <c r="B9" s="516"/>
      <c r="C9" s="517" t="s">
        <v>12</v>
      </c>
      <c r="D9" s="517"/>
      <c r="E9" s="8">
        <f>[2]ESF!D19</f>
        <v>0</v>
      </c>
    </row>
    <row r="10" spans="1:5">
      <c r="A10" s="515"/>
      <c r="B10" s="516"/>
      <c r="C10" s="517" t="s">
        <v>14</v>
      </c>
      <c r="D10" s="517"/>
      <c r="E10" s="8">
        <f>[2]ESF!D20</f>
        <v>0</v>
      </c>
    </row>
    <row r="11" spans="1:5">
      <c r="A11" s="515"/>
      <c r="B11" s="516"/>
      <c r="C11" s="517" t="s">
        <v>16</v>
      </c>
      <c r="D11" s="517"/>
      <c r="E11" s="8">
        <f>[2]ESF!D21</f>
        <v>0</v>
      </c>
    </row>
    <row r="12" spans="1:5">
      <c r="A12" s="515"/>
      <c r="B12" s="516"/>
      <c r="C12" s="517" t="s">
        <v>18</v>
      </c>
      <c r="D12" s="517"/>
      <c r="E12" s="8">
        <f>[2]ESF!D22</f>
        <v>0</v>
      </c>
    </row>
    <row r="13" spans="1:5">
      <c r="A13" s="515"/>
      <c r="B13" s="516"/>
      <c r="C13" s="517" t="s">
        <v>20</v>
      </c>
      <c r="D13" s="517"/>
      <c r="E13" s="8">
        <f>[2]ESF!D23</f>
        <v>0</v>
      </c>
    </row>
    <row r="14" spans="1:5" ht="15.75" thickBot="1">
      <c r="A14" s="515"/>
      <c r="B14" s="4"/>
      <c r="C14" s="518" t="s">
        <v>23</v>
      </c>
      <c r="D14" s="518"/>
      <c r="E14" s="9">
        <f>[2]ESF!D25</f>
        <v>22053223.390000001</v>
      </c>
    </row>
    <row r="15" spans="1:5">
      <c r="A15" s="515"/>
      <c r="B15" s="516" t="s">
        <v>25</v>
      </c>
      <c r="C15" s="517" t="s">
        <v>27</v>
      </c>
      <c r="D15" s="517"/>
      <c r="E15" s="8">
        <f>[2]ESF!D30</f>
        <v>0</v>
      </c>
    </row>
    <row r="16" spans="1:5">
      <c r="A16" s="515"/>
      <c r="B16" s="516"/>
      <c r="C16" s="517" t="s">
        <v>29</v>
      </c>
      <c r="D16" s="517"/>
      <c r="E16" s="8">
        <f>[2]ESF!D31</f>
        <v>0</v>
      </c>
    </row>
    <row r="17" spans="1:5">
      <c r="A17" s="515"/>
      <c r="B17" s="516"/>
      <c r="C17" s="517" t="s">
        <v>31</v>
      </c>
      <c r="D17" s="517"/>
      <c r="E17" s="8">
        <f>[2]ESF!D32</f>
        <v>91185910.340000004</v>
      </c>
    </row>
    <row r="18" spans="1:5">
      <c r="A18" s="515"/>
      <c r="B18" s="516"/>
      <c r="C18" s="517" t="s">
        <v>33</v>
      </c>
      <c r="D18" s="517"/>
      <c r="E18" s="8">
        <f>[2]ESF!D33</f>
        <v>19861011.73</v>
      </c>
    </row>
    <row r="19" spans="1:5">
      <c r="A19" s="515"/>
      <c r="B19" s="516"/>
      <c r="C19" s="517" t="s">
        <v>35</v>
      </c>
      <c r="D19" s="517"/>
      <c r="E19" s="8">
        <f>[2]ESF!D34</f>
        <v>0</v>
      </c>
    </row>
    <row r="20" spans="1:5">
      <c r="A20" s="515"/>
      <c r="B20" s="516"/>
      <c r="C20" s="517" t="s">
        <v>37</v>
      </c>
      <c r="D20" s="517"/>
      <c r="E20" s="8">
        <f>[2]ESF!D35</f>
        <v>-11890441.32</v>
      </c>
    </row>
    <row r="21" spans="1:5">
      <c r="A21" s="515"/>
      <c r="B21" s="516"/>
      <c r="C21" s="517" t="s">
        <v>39</v>
      </c>
      <c r="D21" s="517"/>
      <c r="E21" s="8">
        <f>[2]ESF!D36</f>
        <v>0</v>
      </c>
    </row>
    <row r="22" spans="1:5">
      <c r="A22" s="515"/>
      <c r="B22" s="516"/>
      <c r="C22" s="517" t="s">
        <v>40</v>
      </c>
      <c r="D22" s="517"/>
      <c r="E22" s="8">
        <f>[2]ESF!D37</f>
        <v>0</v>
      </c>
    </row>
    <row r="23" spans="1:5">
      <c r="A23" s="515"/>
      <c r="B23" s="516"/>
      <c r="C23" s="517" t="s">
        <v>42</v>
      </c>
      <c r="D23" s="517"/>
      <c r="E23" s="8">
        <f>[2]ESF!D38</f>
        <v>0</v>
      </c>
    </row>
    <row r="24" spans="1:5" ht="15.75" thickBot="1">
      <c r="A24" s="515"/>
      <c r="B24" s="4"/>
      <c r="C24" s="518" t="s">
        <v>44</v>
      </c>
      <c r="D24" s="518"/>
      <c r="E24" s="9">
        <f>[2]ESF!D40</f>
        <v>99156480.75</v>
      </c>
    </row>
    <row r="25" spans="1:5" ht="15.75" thickBot="1">
      <c r="A25" s="515"/>
      <c r="B25" s="2"/>
      <c r="C25" s="518" t="s">
        <v>46</v>
      </c>
      <c r="D25" s="518"/>
      <c r="E25" s="9">
        <f>[2]ESF!D42</f>
        <v>121209704.14</v>
      </c>
    </row>
    <row r="26" spans="1:5">
      <c r="A26" s="515" t="s">
        <v>67</v>
      </c>
      <c r="B26" s="516" t="s">
        <v>7</v>
      </c>
      <c r="C26" s="517" t="s">
        <v>9</v>
      </c>
      <c r="D26" s="517"/>
      <c r="E26" s="8">
        <f>[2]ESF!I17</f>
        <v>748711.58</v>
      </c>
    </row>
    <row r="27" spans="1:5">
      <c r="A27" s="515"/>
      <c r="B27" s="516"/>
      <c r="C27" s="517" t="s">
        <v>11</v>
      </c>
      <c r="D27" s="517"/>
      <c r="E27" s="8">
        <f>[2]ESF!I18</f>
        <v>0</v>
      </c>
    </row>
    <row r="28" spans="1:5">
      <c r="A28" s="515"/>
      <c r="B28" s="516"/>
      <c r="C28" s="517" t="s">
        <v>13</v>
      </c>
      <c r="D28" s="517"/>
      <c r="E28" s="8">
        <f>[2]ESF!I19</f>
        <v>0</v>
      </c>
    </row>
    <row r="29" spans="1:5">
      <c r="A29" s="515"/>
      <c r="B29" s="516"/>
      <c r="C29" s="517" t="s">
        <v>15</v>
      </c>
      <c r="D29" s="517"/>
      <c r="E29" s="8">
        <f>[2]ESF!I20</f>
        <v>0</v>
      </c>
    </row>
    <row r="30" spans="1:5">
      <c r="A30" s="515"/>
      <c r="B30" s="516"/>
      <c r="C30" s="517" t="s">
        <v>17</v>
      </c>
      <c r="D30" s="517"/>
      <c r="E30" s="8">
        <f>[2]ESF!I21</f>
        <v>0</v>
      </c>
    </row>
    <row r="31" spans="1:5">
      <c r="A31" s="515"/>
      <c r="B31" s="516"/>
      <c r="C31" s="517" t="s">
        <v>19</v>
      </c>
      <c r="D31" s="517"/>
      <c r="E31" s="8">
        <f>[2]ESF!I22</f>
        <v>0</v>
      </c>
    </row>
    <row r="32" spans="1:5">
      <c r="A32" s="515"/>
      <c r="B32" s="516"/>
      <c r="C32" s="517" t="s">
        <v>21</v>
      </c>
      <c r="D32" s="517"/>
      <c r="E32" s="8">
        <f>[2]ESF!I23</f>
        <v>0</v>
      </c>
    </row>
    <row r="33" spans="1:5">
      <c r="A33" s="515"/>
      <c r="B33" s="516"/>
      <c r="C33" s="517" t="s">
        <v>22</v>
      </c>
      <c r="D33" s="517"/>
      <c r="E33" s="8">
        <f>[2]ESF!I24</f>
        <v>0</v>
      </c>
    </row>
    <row r="34" spans="1:5" ht="15.75" thickBot="1">
      <c r="A34" s="515"/>
      <c r="B34" s="4"/>
      <c r="C34" s="518" t="s">
        <v>24</v>
      </c>
      <c r="D34" s="518"/>
      <c r="E34" s="9">
        <f>[2]ESF!I26</f>
        <v>748711.58</v>
      </c>
    </row>
    <row r="35" spans="1:5">
      <c r="A35" s="515"/>
      <c r="B35" s="516" t="s">
        <v>26</v>
      </c>
      <c r="C35" s="517" t="s">
        <v>28</v>
      </c>
      <c r="D35" s="517"/>
      <c r="E35" s="8">
        <f>[2]ESF!I30</f>
        <v>0</v>
      </c>
    </row>
    <row r="36" spans="1:5">
      <c r="A36" s="515"/>
      <c r="B36" s="516"/>
      <c r="C36" s="517" t="s">
        <v>30</v>
      </c>
      <c r="D36" s="517"/>
      <c r="E36" s="8">
        <f>[2]ESF!I31</f>
        <v>0</v>
      </c>
    </row>
    <row r="37" spans="1:5">
      <c r="A37" s="515"/>
      <c r="B37" s="516"/>
      <c r="C37" s="517" t="s">
        <v>32</v>
      </c>
      <c r="D37" s="517"/>
      <c r="E37" s="8">
        <f>[2]ESF!I32</f>
        <v>0</v>
      </c>
    </row>
    <row r="38" spans="1:5">
      <c r="A38" s="515"/>
      <c r="B38" s="516"/>
      <c r="C38" s="517" t="s">
        <v>34</v>
      </c>
      <c r="D38" s="517"/>
      <c r="E38" s="8">
        <f>[2]ESF!I33</f>
        <v>0</v>
      </c>
    </row>
    <row r="39" spans="1:5">
      <c r="A39" s="515"/>
      <c r="B39" s="516"/>
      <c r="C39" s="517" t="s">
        <v>36</v>
      </c>
      <c r="D39" s="517"/>
      <c r="E39" s="8">
        <f>[2]ESF!I34</f>
        <v>0</v>
      </c>
    </row>
    <row r="40" spans="1:5">
      <c r="A40" s="515"/>
      <c r="B40" s="516"/>
      <c r="C40" s="517" t="s">
        <v>38</v>
      </c>
      <c r="D40" s="517"/>
      <c r="E40" s="8">
        <f>[2]ESF!I35</f>
        <v>0</v>
      </c>
    </row>
    <row r="41" spans="1:5" ht="15.75" thickBot="1">
      <c r="A41" s="515"/>
      <c r="B41" s="2"/>
      <c r="C41" s="518" t="s">
        <v>41</v>
      </c>
      <c r="D41" s="518"/>
      <c r="E41" s="9">
        <f>[2]ESF!I37</f>
        <v>0</v>
      </c>
    </row>
    <row r="42" spans="1:5" ht="15.75" thickBot="1">
      <c r="A42" s="515"/>
      <c r="B42" s="2"/>
      <c r="C42" s="518" t="s">
        <v>43</v>
      </c>
      <c r="D42" s="518"/>
      <c r="E42" s="9">
        <f>[2]ESF!I39</f>
        <v>748711.58</v>
      </c>
    </row>
    <row r="43" spans="1:5">
      <c r="A43" s="3"/>
      <c r="B43" s="516" t="s">
        <v>45</v>
      </c>
      <c r="C43" s="520" t="s">
        <v>47</v>
      </c>
      <c r="D43" s="520"/>
      <c r="E43" s="10">
        <f>[2]ESF!I43</f>
        <v>123788347.11</v>
      </c>
    </row>
    <row r="44" spans="1:5">
      <c r="A44" s="3"/>
      <c r="B44" s="516"/>
      <c r="C44" s="517" t="s">
        <v>48</v>
      </c>
      <c r="D44" s="517"/>
      <c r="E44" s="8">
        <f>[2]ESF!I45</f>
        <v>123788347.11</v>
      </c>
    </row>
    <row r="45" spans="1:5">
      <c r="A45" s="3"/>
      <c r="B45" s="516"/>
      <c r="C45" s="517" t="s">
        <v>49</v>
      </c>
      <c r="D45" s="517"/>
      <c r="E45" s="8">
        <f>[2]ESF!I46</f>
        <v>0</v>
      </c>
    </row>
    <row r="46" spans="1:5">
      <c r="A46" s="3"/>
      <c r="B46" s="516"/>
      <c r="C46" s="517" t="s">
        <v>50</v>
      </c>
      <c r="D46" s="517"/>
      <c r="E46" s="8">
        <f>[2]ESF!I47</f>
        <v>0</v>
      </c>
    </row>
    <row r="47" spans="1:5">
      <c r="A47" s="3"/>
      <c r="B47" s="516"/>
      <c r="C47" s="520" t="s">
        <v>51</v>
      </c>
      <c r="D47" s="520"/>
      <c r="E47" s="10">
        <f>[2]ESF!I49</f>
        <v>-3327354.55</v>
      </c>
    </row>
    <row r="48" spans="1:5">
      <c r="A48" s="3"/>
      <c r="B48" s="516"/>
      <c r="C48" s="517" t="s">
        <v>52</v>
      </c>
      <c r="D48" s="517"/>
      <c r="E48" s="8">
        <f>[2]ESF!I51</f>
        <v>424388.18</v>
      </c>
    </row>
    <row r="49" spans="1:5">
      <c r="A49" s="3"/>
      <c r="B49" s="516"/>
      <c r="C49" s="517" t="s">
        <v>53</v>
      </c>
      <c r="D49" s="517"/>
      <c r="E49" s="8">
        <f>[2]ESF!I52</f>
        <v>-3751742.73</v>
      </c>
    </row>
    <row r="50" spans="1:5">
      <c r="A50" s="3"/>
      <c r="B50" s="516"/>
      <c r="C50" s="517" t="s">
        <v>54</v>
      </c>
      <c r="D50" s="517"/>
      <c r="E50" s="8">
        <f>[2]ESF!I53</f>
        <v>0</v>
      </c>
    </row>
    <row r="51" spans="1:5">
      <c r="A51" s="3"/>
      <c r="B51" s="516"/>
      <c r="C51" s="517" t="s">
        <v>55</v>
      </c>
      <c r="D51" s="517"/>
      <c r="E51" s="8">
        <f>[2]ESF!I54</f>
        <v>0</v>
      </c>
    </row>
    <row r="52" spans="1:5">
      <c r="A52" s="3"/>
      <c r="B52" s="516"/>
      <c r="C52" s="517" t="s">
        <v>56</v>
      </c>
      <c r="D52" s="517"/>
      <c r="E52" s="8">
        <f>[2]ESF!I55</f>
        <v>0</v>
      </c>
    </row>
    <row r="53" spans="1:5">
      <c r="A53" s="3"/>
      <c r="B53" s="516"/>
      <c r="C53" s="520" t="s">
        <v>57</v>
      </c>
      <c r="D53" s="520"/>
      <c r="E53" s="10">
        <f>[2]ESF!I57</f>
        <v>0</v>
      </c>
    </row>
    <row r="54" spans="1:5">
      <c r="A54" s="3"/>
      <c r="B54" s="516"/>
      <c r="C54" s="517" t="s">
        <v>58</v>
      </c>
      <c r="D54" s="517"/>
      <c r="E54" s="8">
        <f>[2]ESF!I59</f>
        <v>0</v>
      </c>
    </row>
    <row r="55" spans="1:5">
      <c r="A55" s="3"/>
      <c r="B55" s="516"/>
      <c r="C55" s="517" t="s">
        <v>59</v>
      </c>
      <c r="D55" s="517"/>
      <c r="E55" s="8">
        <f>[2]ESF!I60</f>
        <v>0</v>
      </c>
    </row>
    <row r="56" spans="1:5" ht="15.75" thickBot="1">
      <c r="A56" s="3"/>
      <c r="B56" s="516"/>
      <c r="C56" s="518" t="s">
        <v>60</v>
      </c>
      <c r="D56" s="518"/>
      <c r="E56" s="9">
        <f>[2]ESF!I62</f>
        <v>120460992.56</v>
      </c>
    </row>
    <row r="57" spans="1:5" ht="15.75" thickBot="1">
      <c r="A57" s="3"/>
      <c r="B57" s="2"/>
      <c r="C57" s="518" t="s">
        <v>61</v>
      </c>
      <c r="D57" s="518"/>
      <c r="E57" s="9">
        <f>[2]ESF!I64</f>
        <v>121209704.14</v>
      </c>
    </row>
    <row r="58" spans="1:5">
      <c r="A58" s="3"/>
      <c r="B58" s="2"/>
      <c r="C58" s="519" t="s">
        <v>3</v>
      </c>
      <c r="D58" s="519"/>
      <c r="E58" s="1">
        <v>2012</v>
      </c>
    </row>
    <row r="59" spans="1:5">
      <c r="A59" s="515" t="s">
        <v>66</v>
      </c>
      <c r="B59" s="516" t="s">
        <v>6</v>
      </c>
      <c r="C59" s="517" t="s">
        <v>8</v>
      </c>
      <c r="D59" s="517"/>
      <c r="E59" s="8">
        <f>[2]ESF!E17</f>
        <v>22480676.280000001</v>
      </c>
    </row>
    <row r="60" spans="1:5">
      <c r="A60" s="515"/>
      <c r="B60" s="516"/>
      <c r="C60" s="517" t="s">
        <v>10</v>
      </c>
      <c r="D60" s="517"/>
      <c r="E60" s="8">
        <f>[2]ESF!E18</f>
        <v>5952204.5899999999</v>
      </c>
    </row>
    <row r="61" spans="1:5">
      <c r="A61" s="515"/>
      <c r="B61" s="516"/>
      <c r="C61" s="517" t="s">
        <v>12</v>
      </c>
      <c r="D61" s="517"/>
      <c r="E61" s="8">
        <f>[2]ESF!E19</f>
        <v>0</v>
      </c>
    </row>
    <row r="62" spans="1:5">
      <c r="A62" s="515"/>
      <c r="B62" s="516"/>
      <c r="C62" s="517" t="s">
        <v>14</v>
      </c>
      <c r="D62" s="517"/>
      <c r="E62" s="8">
        <f>[2]ESF!E20</f>
        <v>0</v>
      </c>
    </row>
    <row r="63" spans="1:5">
      <c r="A63" s="515"/>
      <c r="B63" s="516"/>
      <c r="C63" s="517" t="s">
        <v>16</v>
      </c>
      <c r="D63" s="517"/>
      <c r="E63" s="8">
        <f>[2]ESF!E21</f>
        <v>0</v>
      </c>
    </row>
    <row r="64" spans="1:5">
      <c r="A64" s="515"/>
      <c r="B64" s="516"/>
      <c r="C64" s="517" t="s">
        <v>18</v>
      </c>
      <c r="D64" s="517"/>
      <c r="E64" s="8">
        <f>[2]ESF!E22</f>
        <v>0</v>
      </c>
    </row>
    <row r="65" spans="1:5">
      <c r="A65" s="515"/>
      <c r="B65" s="516"/>
      <c r="C65" s="517" t="s">
        <v>20</v>
      </c>
      <c r="D65" s="517"/>
      <c r="E65" s="8">
        <f>[2]ESF!E23</f>
        <v>0</v>
      </c>
    </row>
    <row r="66" spans="1:5" ht="15.75" thickBot="1">
      <c r="A66" s="515"/>
      <c r="B66" s="4"/>
      <c r="C66" s="518" t="s">
        <v>23</v>
      </c>
      <c r="D66" s="518"/>
      <c r="E66" s="9">
        <f>[2]ESF!E25</f>
        <v>28432880.870000001</v>
      </c>
    </row>
    <row r="67" spans="1:5">
      <c r="A67" s="515"/>
      <c r="B67" s="516" t="s">
        <v>25</v>
      </c>
      <c r="C67" s="517" t="s">
        <v>27</v>
      </c>
      <c r="D67" s="517"/>
      <c r="E67" s="8">
        <f>[2]ESF!E30</f>
        <v>0</v>
      </c>
    </row>
    <row r="68" spans="1:5">
      <c r="A68" s="515"/>
      <c r="B68" s="516"/>
      <c r="C68" s="517" t="s">
        <v>29</v>
      </c>
      <c r="D68" s="517"/>
      <c r="E68" s="8">
        <f>[2]ESF!E31</f>
        <v>0</v>
      </c>
    </row>
    <row r="69" spans="1:5">
      <c r="A69" s="515"/>
      <c r="B69" s="516"/>
      <c r="C69" s="517" t="s">
        <v>31</v>
      </c>
      <c r="D69" s="517"/>
      <c r="E69" s="8">
        <f>[2]ESF!E32</f>
        <v>84928723.290000007</v>
      </c>
    </row>
    <row r="70" spans="1:5">
      <c r="A70" s="515"/>
      <c r="B70" s="516"/>
      <c r="C70" s="517" t="s">
        <v>33</v>
      </c>
      <c r="D70" s="517"/>
      <c r="E70" s="8">
        <f>[2]ESF!E33</f>
        <v>22074097.120000001</v>
      </c>
    </row>
    <row r="71" spans="1:5">
      <c r="A71" s="515"/>
      <c r="B71" s="516"/>
      <c r="C71" s="517" t="s">
        <v>35</v>
      </c>
      <c r="D71" s="517"/>
      <c r="E71" s="8">
        <f>[2]ESF!E34</f>
        <v>0</v>
      </c>
    </row>
    <row r="72" spans="1:5">
      <c r="A72" s="515"/>
      <c r="B72" s="516"/>
      <c r="C72" s="517" t="s">
        <v>37</v>
      </c>
      <c r="D72" s="517"/>
      <c r="E72" s="8">
        <f>[2]ESF!E35</f>
        <v>-13802461.859999999</v>
      </c>
    </row>
    <row r="73" spans="1:5">
      <c r="A73" s="515"/>
      <c r="B73" s="516"/>
      <c r="C73" s="517" t="s">
        <v>39</v>
      </c>
      <c r="D73" s="517"/>
      <c r="E73" s="8">
        <f>[2]ESF!E36</f>
        <v>0</v>
      </c>
    </row>
    <row r="74" spans="1:5">
      <c r="A74" s="515"/>
      <c r="B74" s="516"/>
      <c r="C74" s="517" t="s">
        <v>40</v>
      </c>
      <c r="D74" s="517"/>
      <c r="E74" s="8">
        <f>[2]ESF!E37</f>
        <v>0</v>
      </c>
    </row>
    <row r="75" spans="1:5">
      <c r="A75" s="515"/>
      <c r="B75" s="516"/>
      <c r="C75" s="517" t="s">
        <v>42</v>
      </c>
      <c r="D75" s="517"/>
      <c r="E75" s="8">
        <f>[2]ESF!E38</f>
        <v>0</v>
      </c>
    </row>
    <row r="76" spans="1:5" ht="15.75" thickBot="1">
      <c r="A76" s="515"/>
      <c r="B76" s="4"/>
      <c r="C76" s="518" t="s">
        <v>44</v>
      </c>
      <c r="D76" s="518"/>
      <c r="E76" s="9">
        <f>[2]ESF!E40</f>
        <v>93200358.550000012</v>
      </c>
    </row>
    <row r="77" spans="1:5" ht="15.75" thickBot="1">
      <c r="A77" s="515"/>
      <c r="B77" s="2"/>
      <c r="C77" s="518" t="s">
        <v>46</v>
      </c>
      <c r="D77" s="518"/>
      <c r="E77" s="9">
        <f>[2]ESF!E42</f>
        <v>121633239.42000002</v>
      </c>
    </row>
    <row r="78" spans="1:5">
      <c r="A78" s="515" t="s">
        <v>67</v>
      </c>
      <c r="B78" s="516" t="s">
        <v>7</v>
      </c>
      <c r="C78" s="517" t="s">
        <v>9</v>
      </c>
      <c r="D78" s="517"/>
      <c r="E78" s="8">
        <f>[2]ESF!J17</f>
        <v>23208528.420000002</v>
      </c>
    </row>
    <row r="79" spans="1:5">
      <c r="A79" s="515"/>
      <c r="B79" s="516"/>
      <c r="C79" s="517" t="s">
        <v>11</v>
      </c>
      <c r="D79" s="517"/>
      <c r="E79" s="8">
        <f>[2]ESF!J18</f>
        <v>0</v>
      </c>
    </row>
    <row r="80" spans="1:5">
      <c r="A80" s="515"/>
      <c r="B80" s="516"/>
      <c r="C80" s="517" t="s">
        <v>13</v>
      </c>
      <c r="D80" s="517"/>
      <c r="E80" s="8">
        <f>[2]ESF!J19</f>
        <v>0</v>
      </c>
    </row>
    <row r="81" spans="1:5">
      <c r="A81" s="515"/>
      <c r="B81" s="516"/>
      <c r="C81" s="517" t="s">
        <v>15</v>
      </c>
      <c r="D81" s="517"/>
      <c r="E81" s="8">
        <f>[2]ESF!J20</f>
        <v>0</v>
      </c>
    </row>
    <row r="82" spans="1:5">
      <c r="A82" s="515"/>
      <c r="B82" s="516"/>
      <c r="C82" s="517" t="s">
        <v>17</v>
      </c>
      <c r="D82" s="517"/>
      <c r="E82" s="8">
        <f>[2]ESF!J21</f>
        <v>0</v>
      </c>
    </row>
    <row r="83" spans="1:5">
      <c r="A83" s="515"/>
      <c r="B83" s="516"/>
      <c r="C83" s="517" t="s">
        <v>19</v>
      </c>
      <c r="D83" s="517"/>
      <c r="E83" s="8">
        <f>[2]ESF!J22</f>
        <v>0</v>
      </c>
    </row>
    <row r="84" spans="1:5">
      <c r="A84" s="515"/>
      <c r="B84" s="516"/>
      <c r="C84" s="517" t="s">
        <v>21</v>
      </c>
      <c r="D84" s="517"/>
      <c r="E84" s="8">
        <f>[2]ESF!J23</f>
        <v>0</v>
      </c>
    </row>
    <row r="85" spans="1:5">
      <c r="A85" s="515"/>
      <c r="B85" s="516"/>
      <c r="C85" s="517" t="s">
        <v>22</v>
      </c>
      <c r="D85" s="517"/>
      <c r="E85" s="8">
        <f>[2]ESF!J24</f>
        <v>0</v>
      </c>
    </row>
    <row r="86" spans="1:5" ht="15.75" thickBot="1">
      <c r="A86" s="515"/>
      <c r="B86" s="4"/>
      <c r="C86" s="518" t="s">
        <v>24</v>
      </c>
      <c r="D86" s="518"/>
      <c r="E86" s="9">
        <f>[2]ESF!J26</f>
        <v>23208528.420000002</v>
      </c>
    </row>
    <row r="87" spans="1:5">
      <c r="A87" s="515"/>
      <c r="B87" s="516" t="s">
        <v>26</v>
      </c>
      <c r="C87" s="517" t="s">
        <v>28</v>
      </c>
      <c r="D87" s="517"/>
      <c r="E87" s="8">
        <f>[2]ESF!J30</f>
        <v>0</v>
      </c>
    </row>
    <row r="88" spans="1:5">
      <c r="A88" s="515"/>
      <c r="B88" s="516"/>
      <c r="C88" s="517" t="s">
        <v>30</v>
      </c>
      <c r="D88" s="517"/>
      <c r="E88" s="8">
        <f>[2]ESF!J31</f>
        <v>0</v>
      </c>
    </row>
    <row r="89" spans="1:5">
      <c r="A89" s="515"/>
      <c r="B89" s="516"/>
      <c r="C89" s="517" t="s">
        <v>32</v>
      </c>
      <c r="D89" s="517"/>
      <c r="E89" s="8">
        <f>[2]ESF!J32</f>
        <v>0</v>
      </c>
    </row>
    <row r="90" spans="1:5">
      <c r="A90" s="515"/>
      <c r="B90" s="516"/>
      <c r="C90" s="517" t="s">
        <v>34</v>
      </c>
      <c r="D90" s="517"/>
      <c r="E90" s="8">
        <f>[2]ESF!J33</f>
        <v>0</v>
      </c>
    </row>
    <row r="91" spans="1:5">
      <c r="A91" s="515"/>
      <c r="B91" s="516"/>
      <c r="C91" s="517" t="s">
        <v>36</v>
      </c>
      <c r="D91" s="517"/>
      <c r="E91" s="8">
        <f>[2]ESF!J34</f>
        <v>0</v>
      </c>
    </row>
    <row r="92" spans="1:5">
      <c r="A92" s="515"/>
      <c r="B92" s="516"/>
      <c r="C92" s="517" t="s">
        <v>38</v>
      </c>
      <c r="D92" s="517"/>
      <c r="E92" s="8">
        <f>[2]ESF!J35</f>
        <v>0</v>
      </c>
    </row>
    <row r="93" spans="1:5" ht="15.75" thickBot="1">
      <c r="A93" s="515"/>
      <c r="B93" s="2"/>
      <c r="C93" s="518" t="s">
        <v>41</v>
      </c>
      <c r="D93" s="518"/>
      <c r="E93" s="9">
        <f>[2]ESF!J37</f>
        <v>0</v>
      </c>
    </row>
    <row r="94" spans="1:5" ht="15.75" thickBot="1">
      <c r="A94" s="515"/>
      <c r="B94" s="2"/>
      <c r="C94" s="518" t="s">
        <v>43</v>
      </c>
      <c r="D94" s="518"/>
      <c r="E94" s="9">
        <f>[2]ESF!J39</f>
        <v>23208528.420000002</v>
      </c>
    </row>
    <row r="95" spans="1:5">
      <c r="A95" s="3"/>
      <c r="B95" s="516" t="s">
        <v>45</v>
      </c>
      <c r="C95" s="520" t="s">
        <v>47</v>
      </c>
      <c r="D95" s="520"/>
      <c r="E95" s="10">
        <f>[2]ESF!J43</f>
        <v>102755054.2</v>
      </c>
    </row>
    <row r="96" spans="1:5">
      <c r="A96" s="3"/>
      <c r="B96" s="516"/>
      <c r="C96" s="517" t="s">
        <v>48</v>
      </c>
      <c r="D96" s="517"/>
      <c r="E96" s="8">
        <f>[2]ESF!J45</f>
        <v>102755054.2</v>
      </c>
    </row>
    <row r="97" spans="1:5">
      <c r="A97" s="3"/>
      <c r="B97" s="516"/>
      <c r="C97" s="517" t="s">
        <v>49</v>
      </c>
      <c r="D97" s="517"/>
      <c r="E97" s="8">
        <f>[2]ESF!J46</f>
        <v>0</v>
      </c>
    </row>
    <row r="98" spans="1:5">
      <c r="A98" s="3"/>
      <c r="B98" s="516"/>
      <c r="C98" s="517" t="s">
        <v>50</v>
      </c>
      <c r="D98" s="517"/>
      <c r="E98" s="8">
        <f>[2]ESF!J47</f>
        <v>0</v>
      </c>
    </row>
    <row r="99" spans="1:5">
      <c r="A99" s="3"/>
      <c r="B99" s="516"/>
      <c r="C99" s="520" t="s">
        <v>51</v>
      </c>
      <c r="D99" s="520"/>
      <c r="E99" s="10">
        <f>[2]ESF!J49</f>
        <v>-4330343.2</v>
      </c>
    </row>
    <row r="100" spans="1:5">
      <c r="A100" s="3"/>
      <c r="B100" s="516"/>
      <c r="C100" s="517" t="s">
        <v>52</v>
      </c>
      <c r="D100" s="517"/>
      <c r="E100" s="8">
        <f>[2]ESF!J51</f>
        <v>178048.91</v>
      </c>
    </row>
    <row r="101" spans="1:5">
      <c r="A101" s="3"/>
      <c r="B101" s="516"/>
      <c r="C101" s="517" t="s">
        <v>53</v>
      </c>
      <c r="D101" s="517"/>
      <c r="E101" s="8">
        <f>[2]ESF!J52</f>
        <v>-4508392.1100000003</v>
      </c>
    </row>
    <row r="102" spans="1:5">
      <c r="A102" s="3"/>
      <c r="B102" s="516"/>
      <c r="C102" s="517" t="s">
        <v>54</v>
      </c>
      <c r="D102" s="517"/>
      <c r="E102" s="8">
        <f>[2]ESF!J53</f>
        <v>0</v>
      </c>
    </row>
    <row r="103" spans="1:5">
      <c r="A103" s="3"/>
      <c r="B103" s="516"/>
      <c r="C103" s="517" t="s">
        <v>55</v>
      </c>
      <c r="D103" s="517"/>
      <c r="E103" s="8">
        <f>[2]ESF!J54</f>
        <v>0</v>
      </c>
    </row>
    <row r="104" spans="1:5">
      <c r="A104" s="3"/>
      <c r="B104" s="516"/>
      <c r="C104" s="517" t="s">
        <v>56</v>
      </c>
      <c r="D104" s="517"/>
      <c r="E104" s="8">
        <f>[2]ESF!J55</f>
        <v>0</v>
      </c>
    </row>
    <row r="105" spans="1:5">
      <c r="A105" s="3"/>
      <c r="B105" s="516"/>
      <c r="C105" s="520" t="s">
        <v>57</v>
      </c>
      <c r="D105" s="520"/>
      <c r="E105" s="10">
        <f>[2]ESF!J57</f>
        <v>0</v>
      </c>
    </row>
    <row r="106" spans="1:5">
      <c r="A106" s="3"/>
      <c r="B106" s="516"/>
      <c r="C106" s="517" t="s">
        <v>58</v>
      </c>
      <c r="D106" s="517"/>
      <c r="E106" s="8">
        <f>[2]ESF!J59</f>
        <v>0</v>
      </c>
    </row>
    <row r="107" spans="1:5">
      <c r="A107" s="3"/>
      <c r="B107" s="516"/>
      <c r="C107" s="517" t="s">
        <v>59</v>
      </c>
      <c r="D107" s="517"/>
      <c r="E107" s="8">
        <f>[2]ESF!J60</f>
        <v>0</v>
      </c>
    </row>
    <row r="108" spans="1:5" ht="15.75" thickBot="1">
      <c r="A108" s="3"/>
      <c r="B108" s="516"/>
      <c r="C108" s="518" t="s">
        <v>60</v>
      </c>
      <c r="D108" s="518"/>
      <c r="E108" s="9">
        <f>[2]ESF!J62</f>
        <v>98424711</v>
      </c>
    </row>
    <row r="109" spans="1:5" ht="15.75" thickBot="1">
      <c r="A109" s="3"/>
      <c r="B109" s="2"/>
      <c r="C109" s="518" t="s">
        <v>61</v>
      </c>
      <c r="D109" s="518"/>
      <c r="E109" s="9">
        <f>[2]ESF!J64</f>
        <v>121633239.42</v>
      </c>
    </row>
    <row r="110" spans="1:5">
      <c r="A110" s="3"/>
      <c r="B110" s="2"/>
      <c r="C110" s="525" t="s">
        <v>72</v>
      </c>
      <c r="D110" s="5" t="s">
        <v>62</v>
      </c>
      <c r="E110" s="10" t="str">
        <f>[2]ESF!C72</f>
        <v>M. En C. Daniel Jimenez Rodríguez</v>
      </c>
    </row>
    <row r="111" spans="1:5">
      <c r="A111" s="3"/>
      <c r="B111" s="2"/>
      <c r="C111" s="526"/>
      <c r="D111" s="5" t="s">
        <v>63</v>
      </c>
      <c r="E111" s="10" t="str">
        <f>[2]ESF!C73</f>
        <v>Rector</v>
      </c>
    </row>
    <row r="112" spans="1:5">
      <c r="A112" s="3"/>
      <c r="B112" s="2"/>
      <c r="C112" s="526" t="s">
        <v>71</v>
      </c>
      <c r="D112" s="5" t="s">
        <v>62</v>
      </c>
      <c r="E112" s="10" t="str">
        <f>[2]ESF!G72</f>
        <v>Lic. Guillermo Caudillo Herrera</v>
      </c>
    </row>
    <row r="113" spans="1:5">
      <c r="A113" s="3"/>
      <c r="B113" s="2"/>
      <c r="C113" s="526"/>
      <c r="D113" s="5" t="s">
        <v>63</v>
      </c>
      <c r="E113" s="10" t="str">
        <f>[2]ESF!G73</f>
        <v>Secretario Administrativo</v>
      </c>
    </row>
    <row r="114" spans="1:5">
      <c r="A114" s="524" t="s">
        <v>0</v>
      </c>
      <c r="B114" s="524"/>
      <c r="C114" s="524"/>
      <c r="D114" s="524"/>
      <c r="E114" s="13" t="e">
        <f>[3]ECSF!#REF!</f>
        <v>#REF!</v>
      </c>
    </row>
    <row r="115" spans="1:5">
      <c r="A115" s="524" t="s">
        <v>2</v>
      </c>
      <c r="B115" s="524"/>
      <c r="C115" s="524"/>
      <c r="D115" s="524"/>
      <c r="E115" s="13">
        <f>[3]ECSF!C5</f>
        <v>0</v>
      </c>
    </row>
    <row r="116" spans="1:5">
      <c r="A116" s="524" t="s">
        <v>1</v>
      </c>
      <c r="B116" s="524"/>
      <c r="C116" s="524"/>
      <c r="D116" s="524"/>
      <c r="E116" s="14"/>
    </row>
    <row r="117" spans="1:5">
      <c r="A117" s="524" t="s">
        <v>70</v>
      </c>
      <c r="B117" s="524"/>
      <c r="C117" s="524"/>
      <c r="D117" s="524"/>
      <c r="E117" t="s">
        <v>69</v>
      </c>
    </row>
    <row r="118" spans="1:5">
      <c r="B118" s="521" t="s">
        <v>64</v>
      </c>
      <c r="C118" s="520" t="s">
        <v>4</v>
      </c>
      <c r="D118" s="520"/>
      <c r="E118" s="11">
        <f>[3]ECSF!D12</f>
        <v>16084576.210000001</v>
      </c>
    </row>
    <row r="119" spans="1:5">
      <c r="B119" s="521"/>
      <c r="C119" s="520" t="s">
        <v>6</v>
      </c>
      <c r="D119" s="520"/>
      <c r="E119" s="11">
        <f>[3]ECSF!D14</f>
        <v>13871490.82</v>
      </c>
    </row>
    <row r="120" spans="1:5">
      <c r="B120" s="521"/>
      <c r="C120" s="517" t="s">
        <v>8</v>
      </c>
      <c r="D120" s="517"/>
      <c r="E120" s="12">
        <f>[3]ECSF!D16</f>
        <v>13871490.82</v>
      </c>
    </row>
    <row r="121" spans="1:5">
      <c r="B121" s="521"/>
      <c r="C121" s="517" t="s">
        <v>10</v>
      </c>
      <c r="D121" s="517"/>
      <c r="E121" s="12">
        <f>[3]ECSF!D17</f>
        <v>0</v>
      </c>
    </row>
    <row r="122" spans="1:5">
      <c r="B122" s="521"/>
      <c r="C122" s="517" t="s">
        <v>12</v>
      </c>
      <c r="D122" s="517"/>
      <c r="E122" s="12">
        <f>[3]ECSF!D18</f>
        <v>0</v>
      </c>
    </row>
    <row r="123" spans="1:5">
      <c r="B123" s="521"/>
      <c r="C123" s="517" t="s">
        <v>14</v>
      </c>
      <c r="D123" s="517"/>
      <c r="E123" s="12">
        <f>[3]ECSF!D19</f>
        <v>0</v>
      </c>
    </row>
    <row r="124" spans="1:5">
      <c r="B124" s="521"/>
      <c r="C124" s="517" t="s">
        <v>16</v>
      </c>
      <c r="D124" s="517"/>
      <c r="E124" s="12">
        <f>[3]ECSF!D20</f>
        <v>0</v>
      </c>
    </row>
    <row r="125" spans="1:5">
      <c r="B125" s="521"/>
      <c r="C125" s="517" t="s">
        <v>18</v>
      </c>
      <c r="D125" s="517"/>
      <c r="E125" s="12">
        <f>[3]ECSF!D21</f>
        <v>0</v>
      </c>
    </row>
    <row r="126" spans="1:5">
      <c r="B126" s="521"/>
      <c r="C126" s="517" t="s">
        <v>20</v>
      </c>
      <c r="D126" s="517"/>
      <c r="E126" s="12">
        <f>[3]ECSF!D22</f>
        <v>0</v>
      </c>
    </row>
    <row r="127" spans="1:5">
      <c r="B127" s="521"/>
      <c r="C127" s="520" t="s">
        <v>25</v>
      </c>
      <c r="D127" s="520"/>
      <c r="E127" s="11">
        <f>[3]ECSF!D24</f>
        <v>2213085.39</v>
      </c>
    </row>
    <row r="128" spans="1:5">
      <c r="B128" s="521"/>
      <c r="C128" s="517" t="s">
        <v>27</v>
      </c>
      <c r="D128" s="517"/>
      <c r="E128" s="12">
        <f>[3]ECSF!D26</f>
        <v>0</v>
      </c>
    </row>
    <row r="129" spans="2:5">
      <c r="B129" s="521"/>
      <c r="C129" s="517" t="s">
        <v>29</v>
      </c>
      <c r="D129" s="517"/>
      <c r="E129" s="12">
        <f>[3]ECSF!D27</f>
        <v>0</v>
      </c>
    </row>
    <row r="130" spans="2:5">
      <c r="B130" s="521"/>
      <c r="C130" s="517" t="s">
        <v>31</v>
      </c>
      <c r="D130" s="517"/>
      <c r="E130" s="12">
        <f>[3]ECSF!D28</f>
        <v>0</v>
      </c>
    </row>
    <row r="131" spans="2:5">
      <c r="B131" s="521"/>
      <c r="C131" s="517" t="s">
        <v>33</v>
      </c>
      <c r="D131" s="517"/>
      <c r="E131" s="12">
        <f>[3]ECSF!D29</f>
        <v>2213085.39</v>
      </c>
    </row>
    <row r="132" spans="2:5">
      <c r="B132" s="521"/>
      <c r="C132" s="517" t="s">
        <v>35</v>
      </c>
      <c r="D132" s="517"/>
      <c r="E132" s="12">
        <f>[3]ECSF!D30</f>
        <v>0</v>
      </c>
    </row>
    <row r="133" spans="2:5">
      <c r="B133" s="521"/>
      <c r="C133" s="517" t="s">
        <v>37</v>
      </c>
      <c r="D133" s="517"/>
      <c r="E133" s="12">
        <f>[3]ECSF!D31</f>
        <v>0</v>
      </c>
    </row>
    <row r="134" spans="2:5">
      <c r="B134" s="521"/>
      <c r="C134" s="517" t="s">
        <v>39</v>
      </c>
      <c r="D134" s="517"/>
      <c r="E134" s="12">
        <f>[3]ECSF!D32</f>
        <v>0</v>
      </c>
    </row>
    <row r="135" spans="2:5">
      <c r="B135" s="521"/>
      <c r="C135" s="517" t="s">
        <v>40</v>
      </c>
      <c r="D135" s="517"/>
      <c r="E135" s="12">
        <f>[3]ECSF!D33</f>
        <v>0</v>
      </c>
    </row>
    <row r="136" spans="2:5">
      <c r="B136" s="521"/>
      <c r="C136" s="517" t="s">
        <v>42</v>
      </c>
      <c r="D136" s="517"/>
      <c r="E136" s="12">
        <f>[3]ECSF!D34</f>
        <v>0</v>
      </c>
    </row>
    <row r="137" spans="2:5">
      <c r="B137" s="521"/>
      <c r="C137" s="520" t="s">
        <v>5</v>
      </c>
      <c r="D137" s="520"/>
      <c r="E137" s="11">
        <f>[3]ECSF!I12</f>
        <v>0</v>
      </c>
    </row>
    <row r="138" spans="2:5">
      <c r="B138" s="521"/>
      <c r="C138" s="520" t="s">
        <v>7</v>
      </c>
      <c r="D138" s="520"/>
      <c r="E138" s="11">
        <f>[3]ECSF!I14</f>
        <v>0</v>
      </c>
    </row>
    <row r="139" spans="2:5">
      <c r="B139" s="521"/>
      <c r="C139" s="517" t="s">
        <v>9</v>
      </c>
      <c r="D139" s="517"/>
      <c r="E139" s="12">
        <f>[3]ECSF!I16</f>
        <v>0</v>
      </c>
    </row>
    <row r="140" spans="2:5">
      <c r="B140" s="521"/>
      <c r="C140" s="517" t="s">
        <v>11</v>
      </c>
      <c r="D140" s="517"/>
      <c r="E140" s="12">
        <f>[3]ECSF!I17</f>
        <v>0</v>
      </c>
    </row>
    <row r="141" spans="2:5">
      <c r="B141" s="521"/>
      <c r="C141" s="517" t="s">
        <v>13</v>
      </c>
      <c r="D141" s="517"/>
      <c r="E141" s="12">
        <f>[3]ECSF!I18</f>
        <v>0</v>
      </c>
    </row>
    <row r="142" spans="2:5">
      <c r="B142" s="521"/>
      <c r="C142" s="517" t="s">
        <v>15</v>
      </c>
      <c r="D142" s="517"/>
      <c r="E142" s="12">
        <f>[3]ECSF!I19</f>
        <v>0</v>
      </c>
    </row>
    <row r="143" spans="2:5">
      <c r="B143" s="521"/>
      <c r="C143" s="517" t="s">
        <v>17</v>
      </c>
      <c r="D143" s="517"/>
      <c r="E143" s="12">
        <f>[3]ECSF!I20</f>
        <v>0</v>
      </c>
    </row>
    <row r="144" spans="2:5">
      <c r="B144" s="521"/>
      <c r="C144" s="517" t="s">
        <v>19</v>
      </c>
      <c r="D144" s="517"/>
      <c r="E144" s="12">
        <f>[3]ECSF!I21</f>
        <v>0</v>
      </c>
    </row>
    <row r="145" spans="2:5">
      <c r="B145" s="521"/>
      <c r="C145" s="517" t="s">
        <v>21</v>
      </c>
      <c r="D145" s="517"/>
      <c r="E145" s="12">
        <f>[3]ECSF!I22</f>
        <v>0</v>
      </c>
    </row>
    <row r="146" spans="2:5">
      <c r="B146" s="521"/>
      <c r="C146" s="517" t="s">
        <v>22</v>
      </c>
      <c r="D146" s="517"/>
      <c r="E146" s="12">
        <f>[3]ECSF!I23</f>
        <v>0</v>
      </c>
    </row>
    <row r="147" spans="2:5">
      <c r="B147" s="521"/>
      <c r="C147" s="523" t="s">
        <v>26</v>
      </c>
      <c r="D147" s="523"/>
      <c r="E147" s="11">
        <f>[3]ECSF!I25</f>
        <v>0</v>
      </c>
    </row>
    <row r="148" spans="2:5">
      <c r="B148" s="521"/>
      <c r="C148" s="517" t="s">
        <v>28</v>
      </c>
      <c r="D148" s="517"/>
      <c r="E148" s="12">
        <f>[3]ECSF!I27</f>
        <v>0</v>
      </c>
    </row>
    <row r="149" spans="2:5">
      <c r="B149" s="521"/>
      <c r="C149" s="517" t="s">
        <v>30</v>
      </c>
      <c r="D149" s="517"/>
      <c r="E149" s="12">
        <f>[3]ECSF!I28</f>
        <v>0</v>
      </c>
    </row>
    <row r="150" spans="2:5">
      <c r="B150" s="521"/>
      <c r="C150" s="517" t="s">
        <v>32</v>
      </c>
      <c r="D150" s="517"/>
      <c r="E150" s="12">
        <f>[3]ECSF!I29</f>
        <v>0</v>
      </c>
    </row>
    <row r="151" spans="2:5">
      <c r="B151" s="521"/>
      <c r="C151" s="517" t="s">
        <v>34</v>
      </c>
      <c r="D151" s="517"/>
      <c r="E151" s="12">
        <f>[3]ECSF!I30</f>
        <v>0</v>
      </c>
    </row>
    <row r="152" spans="2:5">
      <c r="B152" s="521"/>
      <c r="C152" s="517" t="s">
        <v>36</v>
      </c>
      <c r="D152" s="517"/>
      <c r="E152" s="12">
        <f>[3]ECSF!I31</f>
        <v>0</v>
      </c>
    </row>
    <row r="153" spans="2:5">
      <c r="B153" s="521"/>
      <c r="C153" s="517" t="s">
        <v>38</v>
      </c>
      <c r="D153" s="517"/>
      <c r="E153" s="12">
        <f>[3]ECSF!I32</f>
        <v>0</v>
      </c>
    </row>
    <row r="154" spans="2:5">
      <c r="B154" s="521"/>
      <c r="C154" s="520" t="s">
        <v>45</v>
      </c>
      <c r="D154" s="520"/>
      <c r="E154" s="11">
        <f>[3]ECSF!I34</f>
        <v>22036281.559999999</v>
      </c>
    </row>
    <row r="155" spans="2:5">
      <c r="B155" s="521"/>
      <c r="C155" s="520" t="s">
        <v>47</v>
      </c>
      <c r="D155" s="520"/>
      <c r="E155" s="11">
        <f>[3]ECSF!I36</f>
        <v>21033292.91</v>
      </c>
    </row>
    <row r="156" spans="2:5">
      <c r="B156" s="521"/>
      <c r="C156" s="517" t="s">
        <v>48</v>
      </c>
      <c r="D156" s="517"/>
      <c r="E156" s="12">
        <f>[3]ECSF!I38</f>
        <v>21033292.91</v>
      </c>
    </row>
    <row r="157" spans="2:5">
      <c r="B157" s="521"/>
      <c r="C157" s="517" t="s">
        <v>49</v>
      </c>
      <c r="D157" s="517"/>
      <c r="E157" s="12">
        <f>[3]ECSF!I39</f>
        <v>0</v>
      </c>
    </row>
    <row r="158" spans="2:5">
      <c r="B158" s="521"/>
      <c r="C158" s="517" t="s">
        <v>50</v>
      </c>
      <c r="D158" s="517"/>
      <c r="E158" s="12">
        <f>[3]ECSF!I40</f>
        <v>0</v>
      </c>
    </row>
    <row r="159" spans="2:5">
      <c r="B159" s="521"/>
      <c r="C159" s="520" t="s">
        <v>51</v>
      </c>
      <c r="D159" s="520"/>
      <c r="E159" s="11">
        <f>[3]ECSF!I42</f>
        <v>1002988.65</v>
      </c>
    </row>
    <row r="160" spans="2:5">
      <c r="B160" s="521"/>
      <c r="C160" s="517" t="s">
        <v>52</v>
      </c>
      <c r="D160" s="517"/>
      <c r="E160" s="12">
        <f>[3]ECSF!I44</f>
        <v>246339.27</v>
      </c>
    </row>
    <row r="161" spans="2:5">
      <c r="B161" s="521"/>
      <c r="C161" s="517" t="s">
        <v>53</v>
      </c>
      <c r="D161" s="517"/>
      <c r="E161" s="12">
        <f>[3]ECSF!I45</f>
        <v>756649.38</v>
      </c>
    </row>
    <row r="162" spans="2:5">
      <c r="B162" s="521"/>
      <c r="C162" s="517" t="s">
        <v>54</v>
      </c>
      <c r="D162" s="517"/>
      <c r="E162" s="12">
        <f>[3]ECSF!I46</f>
        <v>0</v>
      </c>
    </row>
    <row r="163" spans="2:5">
      <c r="B163" s="521"/>
      <c r="C163" s="517" t="s">
        <v>55</v>
      </c>
      <c r="D163" s="517"/>
      <c r="E163" s="12">
        <f>[3]ECSF!I47</f>
        <v>0</v>
      </c>
    </row>
    <row r="164" spans="2:5">
      <c r="B164" s="521"/>
      <c r="C164" s="517" t="s">
        <v>56</v>
      </c>
      <c r="D164" s="517"/>
      <c r="E164" s="12">
        <f>[3]ECSF!I48</f>
        <v>0</v>
      </c>
    </row>
    <row r="165" spans="2:5">
      <c r="B165" s="521"/>
      <c r="C165" s="520" t="s">
        <v>57</v>
      </c>
      <c r="D165" s="520"/>
      <c r="E165" s="11">
        <f>[3]ECSF!I50</f>
        <v>0</v>
      </c>
    </row>
    <row r="166" spans="2:5">
      <c r="B166" s="521"/>
      <c r="C166" s="517" t="s">
        <v>58</v>
      </c>
      <c r="D166" s="517"/>
      <c r="E166" s="12">
        <f>[3]ECSF!I52</f>
        <v>0</v>
      </c>
    </row>
    <row r="167" spans="2:5" ht="15" customHeight="1" thickBot="1">
      <c r="B167" s="522"/>
      <c r="C167" s="517" t="s">
        <v>59</v>
      </c>
      <c r="D167" s="517"/>
      <c r="E167" s="12">
        <f>[3]ECSF!I53</f>
        <v>0</v>
      </c>
    </row>
    <row r="168" spans="2:5">
      <c r="B168" s="521" t="s">
        <v>65</v>
      </c>
      <c r="C168" s="520" t="s">
        <v>4</v>
      </c>
      <c r="D168" s="520"/>
      <c r="E168" s="11">
        <f>[3]ECSF!E12</f>
        <v>20169433.039999999</v>
      </c>
    </row>
    <row r="169" spans="2:5" ht="15" customHeight="1">
      <c r="B169" s="521"/>
      <c r="C169" s="520" t="s">
        <v>6</v>
      </c>
      <c r="D169" s="520"/>
      <c r="E169" s="11">
        <f>[3]ECSF!E14</f>
        <v>12000225.449999999</v>
      </c>
    </row>
    <row r="170" spans="2:5" ht="15" customHeight="1">
      <c r="B170" s="521"/>
      <c r="C170" s="517" t="s">
        <v>8</v>
      </c>
      <c r="D170" s="517"/>
      <c r="E170" s="12">
        <f>[3]ECSF!E16</f>
        <v>0</v>
      </c>
    </row>
    <row r="171" spans="2:5" ht="15" customHeight="1">
      <c r="B171" s="521"/>
      <c r="C171" s="517" t="s">
        <v>10</v>
      </c>
      <c r="D171" s="517"/>
      <c r="E171" s="12">
        <f>[3]ECSF!E17</f>
        <v>12000225.449999999</v>
      </c>
    </row>
    <row r="172" spans="2:5">
      <c r="B172" s="521"/>
      <c r="C172" s="517" t="s">
        <v>12</v>
      </c>
      <c r="D172" s="517"/>
      <c r="E172" s="12">
        <f>[3]ECSF!E18</f>
        <v>0</v>
      </c>
    </row>
    <row r="173" spans="2:5">
      <c r="B173" s="521"/>
      <c r="C173" s="517" t="s">
        <v>14</v>
      </c>
      <c r="D173" s="517"/>
      <c r="E173" s="12">
        <f>[3]ECSF!E19</f>
        <v>0</v>
      </c>
    </row>
    <row r="174" spans="2:5" ht="15" customHeight="1">
      <c r="B174" s="521"/>
      <c r="C174" s="517" t="s">
        <v>16</v>
      </c>
      <c r="D174" s="517"/>
      <c r="E174" s="12">
        <f>[3]ECSF!E20</f>
        <v>0</v>
      </c>
    </row>
    <row r="175" spans="2:5" ht="15" customHeight="1">
      <c r="B175" s="521"/>
      <c r="C175" s="517" t="s">
        <v>18</v>
      </c>
      <c r="D175" s="517"/>
      <c r="E175" s="12">
        <f>[3]ECSF!E21</f>
        <v>0</v>
      </c>
    </row>
    <row r="176" spans="2:5">
      <c r="B176" s="521"/>
      <c r="C176" s="517" t="s">
        <v>20</v>
      </c>
      <c r="D176" s="517"/>
      <c r="E176" s="12">
        <f>[3]ECSF!E22</f>
        <v>0</v>
      </c>
    </row>
    <row r="177" spans="2:5" ht="15" customHeight="1">
      <c r="B177" s="521"/>
      <c r="C177" s="520" t="s">
        <v>25</v>
      </c>
      <c r="D177" s="520"/>
      <c r="E177" s="11">
        <f>[3]ECSF!E24</f>
        <v>8169207.5899999999</v>
      </c>
    </row>
    <row r="178" spans="2:5">
      <c r="B178" s="521"/>
      <c r="C178" s="517" t="s">
        <v>27</v>
      </c>
      <c r="D178" s="517"/>
      <c r="E178" s="12">
        <f>[3]ECSF!E26</f>
        <v>0</v>
      </c>
    </row>
    <row r="179" spans="2:5" ht="15" customHeight="1">
      <c r="B179" s="521"/>
      <c r="C179" s="517" t="s">
        <v>29</v>
      </c>
      <c r="D179" s="517"/>
      <c r="E179" s="12">
        <f>[3]ECSF!E27</f>
        <v>0</v>
      </c>
    </row>
    <row r="180" spans="2:5" ht="15" customHeight="1">
      <c r="B180" s="521"/>
      <c r="C180" s="517" t="s">
        <v>31</v>
      </c>
      <c r="D180" s="517"/>
      <c r="E180" s="12">
        <f>[3]ECSF!E28</f>
        <v>6257187.0499999998</v>
      </c>
    </row>
    <row r="181" spans="2:5" ht="15" customHeight="1">
      <c r="B181" s="521"/>
      <c r="C181" s="517" t="s">
        <v>33</v>
      </c>
      <c r="D181" s="517"/>
      <c r="E181" s="12">
        <f>[3]ECSF!E29</f>
        <v>0</v>
      </c>
    </row>
    <row r="182" spans="2:5" ht="15" customHeight="1">
      <c r="B182" s="521"/>
      <c r="C182" s="517" t="s">
        <v>35</v>
      </c>
      <c r="D182" s="517"/>
      <c r="E182" s="12">
        <f>[3]ECSF!E30</f>
        <v>0</v>
      </c>
    </row>
    <row r="183" spans="2:5" ht="15" customHeight="1">
      <c r="B183" s="521"/>
      <c r="C183" s="517" t="s">
        <v>37</v>
      </c>
      <c r="D183" s="517"/>
      <c r="E183" s="12">
        <f>[3]ECSF!E31</f>
        <v>1912020.54</v>
      </c>
    </row>
    <row r="184" spans="2:5" ht="15" customHeight="1">
      <c r="B184" s="521"/>
      <c r="C184" s="517" t="s">
        <v>39</v>
      </c>
      <c r="D184" s="517"/>
      <c r="E184" s="12">
        <f>[3]ECSF!E32</f>
        <v>0</v>
      </c>
    </row>
    <row r="185" spans="2:5" ht="15" customHeight="1">
      <c r="B185" s="521"/>
      <c r="C185" s="517" t="s">
        <v>40</v>
      </c>
      <c r="D185" s="517"/>
      <c r="E185" s="12">
        <f>[3]ECSF!E33</f>
        <v>0</v>
      </c>
    </row>
    <row r="186" spans="2:5" ht="15" customHeight="1">
      <c r="B186" s="521"/>
      <c r="C186" s="517" t="s">
        <v>42</v>
      </c>
      <c r="D186" s="517"/>
      <c r="E186" s="12">
        <f>[3]ECSF!E34</f>
        <v>0</v>
      </c>
    </row>
    <row r="187" spans="2:5" ht="15" customHeight="1">
      <c r="B187" s="521"/>
      <c r="C187" s="520" t="s">
        <v>5</v>
      </c>
      <c r="D187" s="520"/>
      <c r="E187" s="11">
        <f>[3]ECSF!J12</f>
        <v>22459816.84</v>
      </c>
    </row>
    <row r="188" spans="2:5">
      <c r="B188" s="521"/>
      <c r="C188" s="520" t="s">
        <v>7</v>
      </c>
      <c r="D188" s="520"/>
      <c r="E188" s="11">
        <f>[3]ECSF!J14</f>
        <v>22459816.84</v>
      </c>
    </row>
    <row r="189" spans="2:5">
      <c r="B189" s="521"/>
      <c r="C189" s="517" t="s">
        <v>9</v>
      </c>
      <c r="D189" s="517"/>
      <c r="E189" s="12">
        <f>[3]ECSF!J16</f>
        <v>22459816.84</v>
      </c>
    </row>
    <row r="190" spans="2:5">
      <c r="B190" s="521"/>
      <c r="C190" s="517" t="s">
        <v>11</v>
      </c>
      <c r="D190" s="517"/>
      <c r="E190" s="12">
        <f>[3]ECSF!J17</f>
        <v>0</v>
      </c>
    </row>
    <row r="191" spans="2:5" ht="15" customHeight="1">
      <c r="B191" s="521"/>
      <c r="C191" s="517" t="s">
        <v>13</v>
      </c>
      <c r="D191" s="517"/>
      <c r="E191" s="12">
        <f>[3]ECSF!J18</f>
        <v>0</v>
      </c>
    </row>
    <row r="192" spans="2:5">
      <c r="B192" s="521"/>
      <c r="C192" s="517" t="s">
        <v>15</v>
      </c>
      <c r="D192" s="517"/>
      <c r="E192" s="12">
        <f>[3]ECSF!J19</f>
        <v>0</v>
      </c>
    </row>
    <row r="193" spans="2:5" ht="15" customHeight="1">
      <c r="B193" s="521"/>
      <c r="C193" s="517" t="s">
        <v>17</v>
      </c>
      <c r="D193" s="517"/>
      <c r="E193" s="12">
        <f>[3]ECSF!J20</f>
        <v>0</v>
      </c>
    </row>
    <row r="194" spans="2:5" ht="15" customHeight="1">
      <c r="B194" s="521"/>
      <c r="C194" s="517" t="s">
        <v>19</v>
      </c>
      <c r="D194" s="517"/>
      <c r="E194" s="12">
        <f>[3]ECSF!J21</f>
        <v>0</v>
      </c>
    </row>
    <row r="195" spans="2:5" ht="15" customHeight="1">
      <c r="B195" s="521"/>
      <c r="C195" s="517" t="s">
        <v>21</v>
      </c>
      <c r="D195" s="517"/>
      <c r="E195" s="12">
        <f>[3]ECSF!J22</f>
        <v>0</v>
      </c>
    </row>
    <row r="196" spans="2:5" ht="15" customHeight="1">
      <c r="B196" s="521"/>
      <c r="C196" s="517" t="s">
        <v>22</v>
      </c>
      <c r="D196" s="517"/>
      <c r="E196" s="12">
        <f>[3]ECSF!J23</f>
        <v>0</v>
      </c>
    </row>
    <row r="197" spans="2:5" ht="15" customHeight="1">
      <c r="B197" s="521"/>
      <c r="C197" s="523" t="s">
        <v>26</v>
      </c>
      <c r="D197" s="523"/>
      <c r="E197" s="11">
        <f>[3]ECSF!J25</f>
        <v>0</v>
      </c>
    </row>
    <row r="198" spans="2:5" ht="15" customHeight="1">
      <c r="B198" s="521"/>
      <c r="C198" s="517" t="s">
        <v>28</v>
      </c>
      <c r="D198" s="517"/>
      <c r="E198" s="12">
        <f>[3]ECSF!J27</f>
        <v>0</v>
      </c>
    </row>
    <row r="199" spans="2:5" ht="15" customHeight="1">
      <c r="B199" s="521"/>
      <c r="C199" s="517" t="s">
        <v>30</v>
      </c>
      <c r="D199" s="517"/>
      <c r="E199" s="12">
        <f>[3]ECSF!J28</f>
        <v>0</v>
      </c>
    </row>
    <row r="200" spans="2:5" ht="15" customHeight="1">
      <c r="B200" s="521"/>
      <c r="C200" s="517" t="s">
        <v>32</v>
      </c>
      <c r="D200" s="517"/>
      <c r="E200" s="12">
        <f>[3]ECSF!J29</f>
        <v>0</v>
      </c>
    </row>
    <row r="201" spans="2:5">
      <c r="B201" s="521"/>
      <c r="C201" s="517" t="s">
        <v>34</v>
      </c>
      <c r="D201" s="517"/>
      <c r="E201" s="12">
        <f>[3]ECSF!J30</f>
        <v>0</v>
      </c>
    </row>
    <row r="202" spans="2:5" ht="15" customHeight="1">
      <c r="B202" s="521"/>
      <c r="C202" s="517" t="s">
        <v>36</v>
      </c>
      <c r="D202" s="517"/>
      <c r="E202" s="12">
        <f>[3]ECSF!J31</f>
        <v>0</v>
      </c>
    </row>
    <row r="203" spans="2:5">
      <c r="B203" s="521"/>
      <c r="C203" s="517" t="s">
        <v>38</v>
      </c>
      <c r="D203" s="517"/>
      <c r="E203" s="12">
        <f>[3]ECSF!J32</f>
        <v>0</v>
      </c>
    </row>
    <row r="204" spans="2:5" ht="15" customHeight="1">
      <c r="B204" s="521"/>
      <c r="C204" s="520" t="s">
        <v>45</v>
      </c>
      <c r="D204" s="520"/>
      <c r="E204" s="11">
        <f>[3]ECSF!J34</f>
        <v>0</v>
      </c>
    </row>
    <row r="205" spans="2:5" ht="15" customHeight="1">
      <c r="B205" s="521"/>
      <c r="C205" s="520" t="s">
        <v>47</v>
      </c>
      <c r="D205" s="520"/>
      <c r="E205" s="11">
        <f>[3]ECSF!J36</f>
        <v>0</v>
      </c>
    </row>
    <row r="206" spans="2:5" ht="15" customHeight="1">
      <c r="B206" s="521"/>
      <c r="C206" s="517" t="s">
        <v>48</v>
      </c>
      <c r="D206" s="517"/>
      <c r="E206" s="12">
        <f>[3]ECSF!J38</f>
        <v>0</v>
      </c>
    </row>
    <row r="207" spans="2:5" ht="15" customHeight="1">
      <c r="B207" s="521"/>
      <c r="C207" s="517" t="s">
        <v>49</v>
      </c>
      <c r="D207" s="517"/>
      <c r="E207" s="12">
        <f>[3]ECSF!J39</f>
        <v>0</v>
      </c>
    </row>
    <row r="208" spans="2:5" ht="15" customHeight="1">
      <c r="B208" s="521"/>
      <c r="C208" s="517" t="s">
        <v>50</v>
      </c>
      <c r="D208" s="517"/>
      <c r="E208" s="12">
        <f>[3]ECSF!J40</f>
        <v>0</v>
      </c>
    </row>
    <row r="209" spans="2:5" ht="15" customHeight="1">
      <c r="B209" s="521"/>
      <c r="C209" s="520" t="s">
        <v>51</v>
      </c>
      <c r="D209" s="520"/>
      <c r="E209" s="11">
        <f>[3]ECSF!J42</f>
        <v>0</v>
      </c>
    </row>
    <row r="210" spans="2:5">
      <c r="B210" s="521"/>
      <c r="C210" s="517" t="s">
        <v>52</v>
      </c>
      <c r="D210" s="517"/>
      <c r="E210" s="12">
        <f>[3]ECSF!J44</f>
        <v>0</v>
      </c>
    </row>
    <row r="211" spans="2:5" ht="15" customHeight="1">
      <c r="B211" s="521"/>
      <c r="C211" s="517" t="s">
        <v>53</v>
      </c>
      <c r="D211" s="517"/>
      <c r="E211" s="12">
        <f>[3]ECSF!J45</f>
        <v>0</v>
      </c>
    </row>
    <row r="212" spans="2:5">
      <c r="B212" s="521"/>
      <c r="C212" s="517" t="s">
        <v>54</v>
      </c>
      <c r="D212" s="517"/>
      <c r="E212" s="12">
        <f>[3]ECSF!J46</f>
        <v>0</v>
      </c>
    </row>
    <row r="213" spans="2:5" ht="15" customHeight="1">
      <c r="B213" s="521"/>
      <c r="C213" s="517" t="s">
        <v>55</v>
      </c>
      <c r="D213" s="517"/>
      <c r="E213" s="12">
        <f>[3]ECSF!J47</f>
        <v>0</v>
      </c>
    </row>
    <row r="214" spans="2:5">
      <c r="B214" s="521"/>
      <c r="C214" s="517" t="s">
        <v>56</v>
      </c>
      <c r="D214" s="517"/>
      <c r="E214" s="12">
        <f>[3]ECSF!J48</f>
        <v>0</v>
      </c>
    </row>
    <row r="215" spans="2:5">
      <c r="B215" s="521"/>
      <c r="C215" s="520" t="s">
        <v>57</v>
      </c>
      <c r="D215" s="520"/>
      <c r="E215" s="11">
        <f>[3]ECSF!J50</f>
        <v>0</v>
      </c>
    </row>
    <row r="216" spans="2:5">
      <c r="B216" s="521"/>
      <c r="C216" s="517" t="s">
        <v>58</v>
      </c>
      <c r="D216" s="517"/>
      <c r="E216" s="12">
        <f>[3]ECSF!J52</f>
        <v>0</v>
      </c>
    </row>
    <row r="217" spans="2:5" ht="15.75" thickBot="1">
      <c r="B217" s="522"/>
      <c r="C217" s="517" t="s">
        <v>59</v>
      </c>
      <c r="D217" s="517"/>
      <c r="E217" s="12">
        <f>[3]ECSF!J53</f>
        <v>0</v>
      </c>
    </row>
    <row r="218" spans="2:5">
      <c r="C218" s="525" t="s">
        <v>72</v>
      </c>
      <c r="D218" s="5" t="s">
        <v>62</v>
      </c>
      <c r="E218" s="15" t="str">
        <f>[3]ECSF!C60</f>
        <v>M. En C. Daniel Jimenez Rodríguez</v>
      </c>
    </row>
    <row r="219" spans="2:5">
      <c r="C219" s="526"/>
      <c r="D219" s="5" t="s">
        <v>63</v>
      </c>
      <c r="E219" s="15" t="str">
        <f>[3]ECSF!C61</f>
        <v>Rector</v>
      </c>
    </row>
    <row r="220" spans="2:5">
      <c r="C220" s="526" t="s">
        <v>71</v>
      </c>
      <c r="D220" s="5" t="s">
        <v>62</v>
      </c>
      <c r="E220" s="15" t="str">
        <f>[3]ECSF!G60</f>
        <v>Lic. Guillermo Caudillo Herrera</v>
      </c>
    </row>
    <row r="221" spans="2:5">
      <c r="C221" s="526"/>
      <c r="D221" s="5" t="s">
        <v>63</v>
      </c>
      <c r="E221" s="15" t="str">
        <f>[3]ECSF!G61</f>
        <v>Secretario Administrativo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43"/>
  <sheetViews>
    <sheetView showGridLines="0" workbookViewId="0">
      <selection activeCell="A3" sqref="A3:E3"/>
    </sheetView>
  </sheetViews>
  <sheetFormatPr baseColWidth="10" defaultRowHeight="12"/>
  <cols>
    <col min="1" max="1" width="1.140625" style="28" customWidth="1"/>
    <col min="2" max="2" width="60" style="28" customWidth="1"/>
    <col min="3" max="3" width="14.7109375" style="28" customWidth="1"/>
    <col min="4" max="5" width="12.85546875" style="28" customWidth="1"/>
    <col min="6" max="6" width="4.28515625" style="17" customWidth="1"/>
    <col min="7" max="16384" width="11.42578125" style="28"/>
  </cols>
  <sheetData>
    <row r="1" spans="1:6">
      <c r="A1" s="600"/>
      <c r="B1" s="601"/>
      <c r="C1" s="601"/>
      <c r="D1" s="601"/>
      <c r="E1" s="601"/>
    </row>
    <row r="2" spans="1:6" ht="18" customHeight="1">
      <c r="A2" s="603" t="s">
        <v>336</v>
      </c>
      <c r="B2" s="604"/>
      <c r="C2" s="604"/>
      <c r="D2" s="604"/>
      <c r="E2" s="604"/>
    </row>
    <row r="3" spans="1:6" ht="18" customHeight="1">
      <c r="A3" s="606" t="s">
        <v>716</v>
      </c>
      <c r="B3" s="607"/>
      <c r="C3" s="607"/>
      <c r="D3" s="607"/>
      <c r="E3" s="607"/>
    </row>
    <row r="4" spans="1:6" s="17" customFormat="1" ht="6" customHeight="1"/>
    <row r="5" spans="1:6" s="17" customFormat="1" ht="6" customHeight="1"/>
    <row r="6" spans="1:6" s="17" customFormat="1" ht="14.25" customHeight="1">
      <c r="B6" s="221" t="s">
        <v>355</v>
      </c>
      <c r="C6" s="24"/>
      <c r="D6" s="129"/>
      <c r="E6" s="140"/>
      <c r="F6" s="210"/>
    </row>
    <row r="7" spans="1:6" s="17" customFormat="1" ht="6" customHeight="1"/>
    <row r="8" spans="1:6" s="17" customFormat="1" ht="6" customHeight="1"/>
    <row r="9" spans="1:6" s="17" customFormat="1" ht="13.5">
      <c r="A9" s="618" t="s">
        <v>73</v>
      </c>
      <c r="B9" s="618"/>
      <c r="C9" s="216" t="s">
        <v>95</v>
      </c>
      <c r="D9" s="216" t="s">
        <v>98</v>
      </c>
      <c r="E9" s="216" t="s">
        <v>337</v>
      </c>
    </row>
    <row r="10" spans="1:6" s="17" customFormat="1" ht="5.25" customHeight="1" thickBot="1">
      <c r="A10" s="30"/>
      <c r="B10" s="31"/>
      <c r="C10" s="32"/>
      <c r="D10" s="32"/>
      <c r="E10" s="32"/>
    </row>
    <row r="11" spans="1:6" s="17" customFormat="1" ht="12.75" thickBot="1">
      <c r="A11" s="217"/>
      <c r="B11" s="218" t="s">
        <v>338</v>
      </c>
      <c r="C11" s="410">
        <f>+C12+C13</f>
        <v>13760475.800000001</v>
      </c>
      <c r="D11" s="410">
        <f>+D12+D13</f>
        <v>53252127.920000002</v>
      </c>
      <c r="E11" s="404">
        <f>+E12+E13</f>
        <v>53252127.920000002</v>
      </c>
    </row>
    <row r="12" spans="1:6" s="17" customFormat="1" ht="12.75" thickBot="1">
      <c r="A12" s="619" t="s">
        <v>339</v>
      </c>
      <c r="B12" s="620"/>
      <c r="C12" s="411">
        <f>+[1]EAI!E33</f>
        <v>0</v>
      </c>
      <c r="D12" s="411">
        <f>+[1]EAI!H33</f>
        <v>0</v>
      </c>
      <c r="E12" s="412">
        <f>+[1]EAI!I33</f>
        <v>0</v>
      </c>
    </row>
    <row r="13" spans="1:6" s="17" customFormat="1" ht="12.75" thickBot="1">
      <c r="A13" s="621" t="s">
        <v>340</v>
      </c>
      <c r="B13" s="622"/>
      <c r="C13" s="410">
        <v>13760475.800000001</v>
      </c>
      <c r="D13" s="410">
        <v>53252127.920000002</v>
      </c>
      <c r="E13" s="410">
        <v>53252127.920000002</v>
      </c>
    </row>
    <row r="14" spans="1:6" s="17" customFormat="1" ht="12.75" thickBot="1">
      <c r="A14" s="219"/>
      <c r="B14" s="218" t="s">
        <v>341</v>
      </c>
      <c r="C14" s="410">
        <f>+C15+C16</f>
        <v>13760475.800000001</v>
      </c>
      <c r="D14" s="410">
        <f>+D15+D16</f>
        <v>36716407.719999999</v>
      </c>
      <c r="E14" s="404">
        <f>+E15+E16</f>
        <v>35693333.960000001</v>
      </c>
    </row>
    <row r="15" spans="1:6" s="17" customFormat="1" ht="12.75" thickBot="1">
      <c r="A15" s="623" t="s">
        <v>342</v>
      </c>
      <c r="B15" s="624"/>
      <c r="C15" s="224"/>
      <c r="D15" s="224"/>
      <c r="E15" s="225"/>
    </row>
    <row r="16" spans="1:6" s="17" customFormat="1" ht="12.75" thickBot="1">
      <c r="A16" s="625" t="s">
        <v>343</v>
      </c>
      <c r="B16" s="626"/>
      <c r="C16" s="410">
        <v>13760475.800000001</v>
      </c>
      <c r="D16" s="410">
        <v>36716407.719999999</v>
      </c>
      <c r="E16" s="410">
        <v>35693333.960000001</v>
      </c>
    </row>
    <row r="17" spans="1:5" s="17" customFormat="1" ht="12.75" thickBot="1">
      <c r="A17" s="227"/>
      <c r="B17" s="228" t="s">
        <v>344</v>
      </c>
      <c r="C17" s="410">
        <f>+C11-C14</f>
        <v>0</v>
      </c>
      <c r="D17" s="410">
        <f>+D11-D14</f>
        <v>16535720.200000003</v>
      </c>
      <c r="E17" s="403">
        <f>+E11-E14</f>
        <v>17558793.960000001</v>
      </c>
    </row>
    <row r="18" spans="1:5" s="17" customFormat="1" ht="12.75" thickBot="1"/>
    <row r="19" spans="1:5" s="17" customFormat="1" ht="14.25" thickBot="1">
      <c r="A19" s="627" t="s">
        <v>73</v>
      </c>
      <c r="B19" s="628"/>
      <c r="C19" s="237" t="s">
        <v>95</v>
      </c>
      <c r="D19" s="237" t="s">
        <v>98</v>
      </c>
      <c r="E19" s="238" t="s">
        <v>337</v>
      </c>
    </row>
    <row r="20" spans="1:5" s="17" customFormat="1" ht="6.75" customHeight="1">
      <c r="A20" s="222"/>
      <c r="B20" s="233"/>
      <c r="C20" s="233"/>
      <c r="D20" s="233"/>
      <c r="E20" s="234"/>
    </row>
    <row r="21" spans="1:5" s="17" customFormat="1">
      <c r="A21" s="612" t="s">
        <v>345</v>
      </c>
      <c r="B21" s="613"/>
      <c r="C21" s="409">
        <f>+C17</f>
        <v>0</v>
      </c>
      <c r="D21" s="409">
        <f>+D17</f>
        <v>16535720.200000003</v>
      </c>
      <c r="E21" s="405">
        <f>+E17</f>
        <v>17558793.960000001</v>
      </c>
    </row>
    <row r="22" spans="1:5" s="17" customFormat="1" ht="6" customHeight="1">
      <c r="A22" s="235"/>
      <c r="B22" s="209"/>
      <c r="C22" s="223"/>
      <c r="D22" s="223"/>
      <c r="E22" s="226"/>
    </row>
    <row r="23" spans="1:5" s="17" customFormat="1">
      <c r="A23" s="612" t="s">
        <v>346</v>
      </c>
      <c r="B23" s="613"/>
      <c r="C23" s="223"/>
      <c r="D23" s="223"/>
      <c r="E23" s="226"/>
    </row>
    <row r="24" spans="1:5" s="17" customFormat="1" ht="7.5" customHeight="1" thickBot="1">
      <c r="A24" s="232"/>
      <c r="B24" s="236"/>
      <c r="C24" s="230"/>
      <c r="D24" s="230"/>
      <c r="E24" s="231"/>
    </row>
    <row r="25" spans="1:5" s="17" customFormat="1" ht="12.75" thickBot="1">
      <c r="A25" s="232"/>
      <c r="B25" s="228" t="s">
        <v>347</v>
      </c>
      <c r="C25" s="408">
        <f>+C21-C23</f>
        <v>0</v>
      </c>
      <c r="D25" s="408">
        <f>+D21-D23</f>
        <v>16535720.200000003</v>
      </c>
      <c r="E25" s="415">
        <f>+E21-E23</f>
        <v>17558793.960000001</v>
      </c>
    </row>
    <row r="26" spans="1:5" s="17" customFormat="1" ht="12.75" thickBot="1"/>
    <row r="27" spans="1:5" s="17" customFormat="1" ht="14.25" thickBot="1">
      <c r="A27" s="616" t="s">
        <v>73</v>
      </c>
      <c r="B27" s="617"/>
      <c r="C27" s="239" t="s">
        <v>95</v>
      </c>
      <c r="D27" s="239" t="s">
        <v>98</v>
      </c>
      <c r="E27" s="240" t="s">
        <v>337</v>
      </c>
    </row>
    <row r="28" spans="1:5" s="17" customFormat="1" ht="5.25" customHeight="1">
      <c r="A28" s="222"/>
      <c r="B28" s="233"/>
      <c r="C28" s="233"/>
      <c r="D28" s="233"/>
      <c r="E28" s="234"/>
    </row>
    <row r="29" spans="1:5" s="17" customFormat="1">
      <c r="A29" s="612" t="s">
        <v>348</v>
      </c>
      <c r="B29" s="613"/>
      <c r="C29" s="409">
        <f>+[1]EAI!E52</f>
        <v>0</v>
      </c>
      <c r="D29" s="409">
        <f>+[1]EAI!H51</f>
        <v>0</v>
      </c>
      <c r="E29" s="405">
        <f>+[1]EAI!I54</f>
        <v>0</v>
      </c>
    </row>
    <row r="30" spans="1:5" s="17" customFormat="1" ht="5.25" customHeight="1">
      <c r="A30" s="235"/>
      <c r="B30" s="209"/>
      <c r="C30" s="223"/>
      <c r="D30" s="223"/>
      <c r="E30" s="226"/>
    </row>
    <row r="31" spans="1:5" s="17" customFormat="1" ht="12.75" thickBot="1">
      <c r="A31" s="614" t="s">
        <v>349</v>
      </c>
      <c r="B31" s="615"/>
      <c r="C31" s="230"/>
      <c r="D31" s="230"/>
      <c r="E31" s="231"/>
    </row>
    <row r="32" spans="1:5" s="17" customFormat="1" ht="13.5" customHeight="1" thickBot="1">
      <c r="A32" s="36"/>
      <c r="B32" s="229"/>
      <c r="C32" s="223"/>
      <c r="D32" s="223"/>
      <c r="E32" s="223"/>
    </row>
    <row r="33" spans="1:6" s="17" customFormat="1" ht="12.75" thickBot="1">
      <c r="A33" s="219"/>
      <c r="B33" s="218" t="s">
        <v>350</v>
      </c>
      <c r="C33" s="407">
        <f>+C29-C31</f>
        <v>0</v>
      </c>
      <c r="D33" s="407">
        <f>+D29-D31</f>
        <v>0</v>
      </c>
      <c r="E33" s="413">
        <f>+E29-E31</f>
        <v>0</v>
      </c>
    </row>
    <row r="34" spans="1:6" s="17" customFormat="1" ht="15" customHeight="1"/>
    <row r="35" spans="1:6" s="17" customFormat="1" ht="15" customHeight="1">
      <c r="A35" s="107" t="s">
        <v>75</v>
      </c>
    </row>
    <row r="36" spans="1:6" s="17" customFormat="1" ht="45" customHeight="1">
      <c r="B36" s="629" t="s">
        <v>351</v>
      </c>
      <c r="C36" s="629"/>
      <c r="D36" s="629"/>
      <c r="E36" s="629"/>
    </row>
    <row r="37" spans="1:6" s="17" customFormat="1" ht="27" customHeight="1">
      <c r="B37" s="629" t="s">
        <v>352</v>
      </c>
      <c r="C37" s="629"/>
      <c r="D37" s="629"/>
      <c r="E37" s="629"/>
    </row>
    <row r="38" spans="1:6" s="17" customFormat="1">
      <c r="B38" s="630" t="s">
        <v>353</v>
      </c>
      <c r="C38" s="630"/>
      <c r="D38" s="630"/>
      <c r="E38" s="630"/>
    </row>
    <row r="39" spans="1:6" s="17" customFormat="1">
      <c r="B39" s="241"/>
      <c r="C39" s="241"/>
      <c r="D39" s="241"/>
      <c r="E39" s="241"/>
    </row>
    <row r="40" spans="1:6" s="17" customFormat="1">
      <c r="B40" s="241"/>
      <c r="C40" s="241"/>
      <c r="D40" s="241"/>
      <c r="E40" s="241"/>
    </row>
    <row r="41" spans="1:6" s="17" customFormat="1" ht="10.5" customHeight="1">
      <c r="B41" s="210"/>
      <c r="D41" s="210"/>
      <c r="E41" s="210"/>
    </row>
    <row r="42" spans="1:6">
      <c r="B42" s="251" t="s">
        <v>356</v>
      </c>
      <c r="C42" s="121"/>
      <c r="D42" s="513" t="s">
        <v>358</v>
      </c>
      <c r="E42" s="513"/>
      <c r="F42" s="28"/>
    </row>
    <row r="43" spans="1:6" ht="15" customHeight="1">
      <c r="B43" s="250" t="s">
        <v>357</v>
      </c>
      <c r="C43" s="120"/>
      <c r="D43" s="512" t="s">
        <v>359</v>
      </c>
      <c r="E43" s="512"/>
    </row>
  </sheetData>
  <mergeCells count="19">
    <mergeCell ref="B36:E36"/>
    <mergeCell ref="B37:E37"/>
    <mergeCell ref="B38:E38"/>
    <mergeCell ref="D42:E42"/>
    <mergeCell ref="D43:E43"/>
    <mergeCell ref="A29:B29"/>
    <mergeCell ref="A31:B31"/>
    <mergeCell ref="A27:B27"/>
    <mergeCell ref="A1:E1"/>
    <mergeCell ref="A2:E2"/>
    <mergeCell ref="A3:E3"/>
    <mergeCell ref="A9:B9"/>
    <mergeCell ref="A12:B12"/>
    <mergeCell ref="A13:B13"/>
    <mergeCell ref="A15:B15"/>
    <mergeCell ref="A16:B16"/>
    <mergeCell ref="A19:B19"/>
    <mergeCell ref="A21:B21"/>
    <mergeCell ref="A23:B23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33"/>
    <pageSetUpPr fitToPage="1"/>
  </sheetPr>
  <dimension ref="A1:K47"/>
  <sheetViews>
    <sheetView showGridLines="0" workbookViewId="0">
      <selection activeCell="B3" sqref="B3:J3"/>
    </sheetView>
  </sheetViews>
  <sheetFormatPr baseColWidth="10" defaultRowHeight="12"/>
  <cols>
    <col min="1" max="1" width="2.140625" style="17" customWidth="1"/>
    <col min="2" max="3" width="3.7109375" style="28" customWidth="1"/>
    <col min="4" max="4" width="65.7109375" style="28" customWidth="1"/>
    <col min="5" max="10" width="14.7109375" style="28" customWidth="1"/>
    <col min="11" max="11" width="3.140625" style="17" customWidth="1"/>
    <col min="12" max="16384" width="11.42578125" style="28"/>
  </cols>
  <sheetData>
    <row r="1" spans="2:10" ht="6" customHeight="1">
      <c r="B1" s="514"/>
      <c r="C1" s="514"/>
      <c r="D1" s="514"/>
      <c r="E1" s="514"/>
      <c r="F1" s="514"/>
      <c r="G1" s="514"/>
      <c r="H1" s="514"/>
      <c r="I1" s="514"/>
      <c r="J1" s="514"/>
    </row>
    <row r="2" spans="2:10" ht="13.5" customHeight="1">
      <c r="B2" s="514" t="s">
        <v>165</v>
      </c>
      <c r="C2" s="514"/>
      <c r="D2" s="514"/>
      <c r="E2" s="514"/>
      <c r="F2" s="514"/>
      <c r="G2" s="514"/>
      <c r="H2" s="514"/>
      <c r="I2" s="514"/>
      <c r="J2" s="514"/>
    </row>
    <row r="3" spans="2:10" ht="20.25" customHeight="1">
      <c r="B3" s="514" t="s">
        <v>714</v>
      </c>
      <c r="C3" s="514"/>
      <c r="D3" s="514"/>
      <c r="E3" s="514"/>
      <c r="F3" s="514"/>
      <c r="G3" s="514"/>
      <c r="H3" s="514"/>
      <c r="I3" s="514"/>
      <c r="J3" s="514"/>
    </row>
    <row r="4" spans="2:10" s="17" customFormat="1" ht="8.25" customHeight="1">
      <c r="B4" s="27"/>
      <c r="C4" s="27"/>
      <c r="D4" s="27"/>
      <c r="E4" s="27"/>
      <c r="F4" s="27"/>
      <c r="G4" s="27"/>
      <c r="H4" s="27"/>
      <c r="I4" s="27"/>
      <c r="J4" s="27"/>
    </row>
    <row r="5" spans="2:10" s="17" customFormat="1" ht="24" customHeight="1">
      <c r="D5" s="18" t="s">
        <v>2</v>
      </c>
      <c r="E5" s="132" t="s">
        <v>354</v>
      </c>
      <c r="F5" s="118"/>
      <c r="G5" s="29"/>
      <c r="H5" s="20"/>
      <c r="I5" s="21"/>
      <c r="J5" s="27"/>
    </row>
    <row r="6" spans="2:10" s="17" customFormat="1" ht="8.25" customHeight="1">
      <c r="B6" s="27"/>
      <c r="C6" s="27"/>
      <c r="D6" s="27"/>
      <c r="E6" s="27"/>
      <c r="F6" s="27"/>
      <c r="G6" s="27"/>
      <c r="H6" s="27"/>
      <c r="I6" s="27"/>
      <c r="J6" s="27"/>
    </row>
    <row r="7" spans="2:10">
      <c r="B7" s="579" t="s">
        <v>73</v>
      </c>
      <c r="C7" s="637"/>
      <c r="D7" s="580"/>
      <c r="E7" s="576" t="s">
        <v>127</v>
      </c>
      <c r="F7" s="576"/>
      <c r="G7" s="576"/>
      <c r="H7" s="576"/>
      <c r="I7" s="576"/>
      <c r="J7" s="576" t="s">
        <v>119</v>
      </c>
    </row>
    <row r="8" spans="2:10" ht="24">
      <c r="B8" s="581"/>
      <c r="C8" s="511"/>
      <c r="D8" s="582"/>
      <c r="E8" s="137" t="s">
        <v>120</v>
      </c>
      <c r="F8" s="137" t="s">
        <v>121</v>
      </c>
      <c r="G8" s="137" t="s">
        <v>97</v>
      </c>
      <c r="H8" s="137" t="s">
        <v>98</v>
      </c>
      <c r="I8" s="137" t="s">
        <v>122</v>
      </c>
      <c r="J8" s="576"/>
    </row>
    <row r="9" spans="2:10" ht="15.75" customHeight="1">
      <c r="B9" s="583"/>
      <c r="C9" s="638"/>
      <c r="D9" s="584"/>
      <c r="E9" s="137">
        <v>1</v>
      </c>
      <c r="F9" s="137">
        <v>2</v>
      </c>
      <c r="G9" s="137" t="s">
        <v>123</v>
      </c>
      <c r="H9" s="137">
        <v>4</v>
      </c>
      <c r="I9" s="137">
        <v>5</v>
      </c>
      <c r="J9" s="137" t="s">
        <v>124</v>
      </c>
    </row>
    <row r="10" spans="2:10" ht="15" customHeight="1">
      <c r="B10" s="631" t="s">
        <v>166</v>
      </c>
      <c r="C10" s="622"/>
      <c r="D10" s="632"/>
      <c r="E10" s="40"/>
      <c r="F10" s="35"/>
      <c r="G10" s="35"/>
      <c r="H10" s="35"/>
      <c r="I10" s="35"/>
      <c r="J10" s="35"/>
    </row>
    <row r="11" spans="2:10">
      <c r="B11" s="33"/>
      <c r="C11" s="635" t="s">
        <v>167</v>
      </c>
      <c r="D11" s="636"/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</row>
    <row r="12" spans="2:10">
      <c r="B12" s="33"/>
      <c r="C12" s="42"/>
      <c r="D12" s="34" t="s">
        <v>168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</row>
    <row r="13" spans="2:10">
      <c r="B13" s="33"/>
      <c r="C13" s="42"/>
      <c r="D13" s="34" t="s">
        <v>169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</row>
    <row r="14" spans="2:10">
      <c r="B14" s="33"/>
      <c r="C14" s="635" t="s">
        <v>170</v>
      </c>
      <c r="D14" s="636"/>
      <c r="E14" s="53">
        <v>13218804.380000001</v>
      </c>
      <c r="F14" s="53">
        <v>39617164.770000003</v>
      </c>
      <c r="G14" s="53">
        <v>52835969.149999999</v>
      </c>
      <c r="H14" s="53">
        <v>35256557.399999999</v>
      </c>
      <c r="I14" s="53">
        <v>34233483.640000001</v>
      </c>
      <c r="J14" s="53">
        <v>17579411.75</v>
      </c>
    </row>
    <row r="15" spans="2:10">
      <c r="B15" s="33"/>
      <c r="C15" s="42"/>
      <c r="D15" s="34" t="s">
        <v>171</v>
      </c>
      <c r="E15" s="54">
        <v>9168939.4600000009</v>
      </c>
      <c r="F15" s="54">
        <v>33857823.210000001</v>
      </c>
      <c r="G15" s="54">
        <v>39769202.490000002</v>
      </c>
      <c r="H15" s="54">
        <v>26420861.629999999</v>
      </c>
      <c r="I15" s="54">
        <v>25419282.609999999</v>
      </c>
      <c r="J15" s="54">
        <v>16605901.039999999</v>
      </c>
    </row>
    <row r="16" spans="2:10">
      <c r="B16" s="33"/>
      <c r="C16" s="42"/>
      <c r="D16" s="34" t="s">
        <v>172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</row>
    <row r="17" spans="2:10">
      <c r="B17" s="33"/>
      <c r="C17" s="42"/>
      <c r="D17" s="34" t="s">
        <v>173</v>
      </c>
      <c r="E17" s="54">
        <v>4049864.92</v>
      </c>
      <c r="F17" s="54">
        <v>5759341.5599999996</v>
      </c>
      <c r="G17" s="54">
        <v>7980587.2300000004</v>
      </c>
      <c r="H17" s="54">
        <v>8835695.7699999996</v>
      </c>
      <c r="I17" s="54">
        <v>8814201.0299999993</v>
      </c>
      <c r="J17" s="54">
        <v>973510.71</v>
      </c>
    </row>
    <row r="18" spans="2:10">
      <c r="B18" s="33"/>
      <c r="C18" s="42"/>
      <c r="D18" s="34" t="s">
        <v>174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</row>
    <row r="19" spans="2:10">
      <c r="B19" s="33"/>
      <c r="C19" s="42"/>
      <c r="D19" s="34" t="s">
        <v>175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</row>
    <row r="20" spans="2:10">
      <c r="B20" s="33"/>
      <c r="C20" s="42"/>
      <c r="D20" s="34" t="s">
        <v>176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</row>
    <row r="21" spans="2:10">
      <c r="B21" s="33"/>
      <c r="C21" s="42"/>
      <c r="D21" s="34" t="s">
        <v>177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</row>
    <row r="22" spans="2:10">
      <c r="B22" s="33"/>
      <c r="C22" s="42"/>
      <c r="D22" s="34" t="s">
        <v>178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</row>
    <row r="23" spans="2:10">
      <c r="B23" s="33"/>
      <c r="C23" s="635" t="s">
        <v>179</v>
      </c>
      <c r="D23" s="636"/>
      <c r="E23" s="53">
        <v>541671.42000000004</v>
      </c>
      <c r="F23" s="53">
        <v>920917.92</v>
      </c>
      <c r="G23" s="53">
        <v>1462589.34</v>
      </c>
      <c r="H23" s="53">
        <v>1459850.32</v>
      </c>
      <c r="I23" s="53">
        <v>1459850.32</v>
      </c>
      <c r="J23" s="53">
        <v>2739.02</v>
      </c>
    </row>
    <row r="24" spans="2:10">
      <c r="B24" s="33"/>
      <c r="C24" s="42"/>
      <c r="D24" s="34" t="s">
        <v>180</v>
      </c>
      <c r="E24" s="54">
        <v>541671.42000000004</v>
      </c>
      <c r="F24" s="54">
        <v>920917.92</v>
      </c>
      <c r="G24" s="54">
        <v>1462589.34</v>
      </c>
      <c r="H24" s="54">
        <v>1459850.32</v>
      </c>
      <c r="I24" s="54">
        <v>1459850.32</v>
      </c>
      <c r="J24" s="54">
        <v>2739.02</v>
      </c>
    </row>
    <row r="25" spans="2:10">
      <c r="B25" s="33"/>
      <c r="C25" s="42"/>
      <c r="D25" s="34" t="s">
        <v>181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</row>
    <row r="26" spans="2:10">
      <c r="B26" s="33"/>
      <c r="C26" s="42"/>
      <c r="D26" s="34" t="s">
        <v>182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</row>
    <row r="27" spans="2:10">
      <c r="B27" s="33"/>
      <c r="C27" s="635" t="s">
        <v>183</v>
      </c>
      <c r="D27" s="636"/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</row>
    <row r="28" spans="2:10">
      <c r="B28" s="33"/>
      <c r="C28" s="42"/>
      <c r="D28" s="34" t="s">
        <v>184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</row>
    <row r="29" spans="2:10">
      <c r="B29" s="33"/>
      <c r="C29" s="42"/>
      <c r="D29" s="34" t="s">
        <v>185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</row>
    <row r="30" spans="2:10">
      <c r="B30" s="33"/>
      <c r="C30" s="635" t="s">
        <v>186</v>
      </c>
      <c r="D30" s="636"/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</row>
    <row r="31" spans="2:10">
      <c r="B31" s="33"/>
      <c r="C31" s="42"/>
      <c r="D31" s="34" t="s">
        <v>187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</row>
    <row r="32" spans="2:10">
      <c r="B32" s="33"/>
      <c r="C32" s="42"/>
      <c r="D32" s="34" t="s">
        <v>188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</row>
    <row r="33" spans="1:11">
      <c r="B33" s="33"/>
      <c r="C33" s="42"/>
      <c r="D33" s="34" t="s">
        <v>189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</row>
    <row r="34" spans="1:11">
      <c r="B34" s="33"/>
      <c r="C34" s="42"/>
      <c r="D34" s="34" t="s">
        <v>190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</row>
    <row r="35" spans="1:11">
      <c r="B35" s="33"/>
      <c r="C35" s="635" t="s">
        <v>191</v>
      </c>
      <c r="D35" s="636"/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</row>
    <row r="36" spans="1:11">
      <c r="B36" s="33"/>
      <c r="C36" s="42"/>
      <c r="D36" s="34" t="s">
        <v>192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</row>
    <row r="37" spans="1:11" ht="15" customHeight="1">
      <c r="B37" s="631" t="s">
        <v>193</v>
      </c>
      <c r="C37" s="622"/>
      <c r="D37" s="632"/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</row>
    <row r="38" spans="1:11" ht="15" customHeight="1">
      <c r="B38" s="631" t="s">
        <v>194</v>
      </c>
      <c r="C38" s="622"/>
      <c r="D38" s="632"/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</row>
    <row r="39" spans="1:11" ht="15.75" customHeight="1">
      <c r="B39" s="631" t="s">
        <v>195</v>
      </c>
      <c r="C39" s="622"/>
      <c r="D39" s="632"/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</row>
    <row r="40" spans="1:11" s="45" customFormat="1">
      <c r="A40" s="43"/>
      <c r="B40" s="44"/>
      <c r="C40" s="633" t="s">
        <v>125</v>
      </c>
      <c r="D40" s="634"/>
      <c r="E40" s="406">
        <f>+E11+E14+E23+E27+E30+E35+E37+E38+E39</f>
        <v>13760475.800000001</v>
      </c>
      <c r="F40" s="406">
        <f t="shared" ref="F40:J40" si="0">+F11+F14+F23+F27+F30+F35+F37+F38+F39</f>
        <v>40538082.690000005</v>
      </c>
      <c r="G40" s="406">
        <f t="shared" si="0"/>
        <v>54298558.490000002</v>
      </c>
      <c r="H40" s="406">
        <f t="shared" si="0"/>
        <v>36716407.719999999</v>
      </c>
      <c r="I40" s="406">
        <f t="shared" si="0"/>
        <v>35693333.960000001</v>
      </c>
      <c r="J40" s="406">
        <f t="shared" si="0"/>
        <v>17582150.77</v>
      </c>
      <c r="K40" s="43"/>
    </row>
    <row r="41" spans="1:11">
      <c r="B41" s="17"/>
      <c r="C41" s="17"/>
      <c r="D41" s="17"/>
      <c r="E41" s="17"/>
      <c r="F41" s="17"/>
      <c r="G41" s="17"/>
      <c r="H41" s="17"/>
      <c r="I41" s="17"/>
      <c r="J41" s="17"/>
    </row>
    <row r="42" spans="1:11">
      <c r="B42" s="107" t="s">
        <v>75</v>
      </c>
      <c r="F42" s="17"/>
      <c r="G42" s="17"/>
      <c r="H42" s="17"/>
      <c r="I42" s="17"/>
      <c r="J42" s="17"/>
    </row>
    <row r="45" spans="1:11">
      <c r="D45" s="46"/>
    </row>
    <row r="46" spans="1:11">
      <c r="D46" s="251" t="s">
        <v>356</v>
      </c>
      <c r="G46" s="513" t="s">
        <v>358</v>
      </c>
      <c r="H46" s="513"/>
      <c r="I46" s="513"/>
      <c r="J46" s="513"/>
    </row>
    <row r="47" spans="1:11">
      <c r="D47" s="250" t="s">
        <v>357</v>
      </c>
      <c r="G47" s="512" t="s">
        <v>359</v>
      </c>
      <c r="H47" s="512"/>
      <c r="I47" s="512"/>
      <c r="J47" s="512"/>
    </row>
  </sheetData>
  <mergeCells count="19">
    <mergeCell ref="B10:D10"/>
    <mergeCell ref="C11:D11"/>
    <mergeCell ref="C14:D14"/>
    <mergeCell ref="C23:D23"/>
    <mergeCell ref="C27:D27"/>
    <mergeCell ref="B1:J1"/>
    <mergeCell ref="B2:J2"/>
    <mergeCell ref="B3:J3"/>
    <mergeCell ref="B7:D9"/>
    <mergeCell ref="E7:I7"/>
    <mergeCell ref="J7:J8"/>
    <mergeCell ref="B39:D39"/>
    <mergeCell ref="C40:D40"/>
    <mergeCell ref="G46:J46"/>
    <mergeCell ref="G47:J47"/>
    <mergeCell ref="C30:D30"/>
    <mergeCell ref="C35:D35"/>
    <mergeCell ref="B37:D37"/>
    <mergeCell ref="B38:D38"/>
  </mergeCells>
  <pageMargins left="0.25" right="0.7" top="0.44" bottom="0.75" header="0.3" footer="0.3"/>
  <pageSetup scale="70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2"/>
  <sheetViews>
    <sheetView showGridLines="0" zoomScale="85" zoomScaleNormal="85" workbookViewId="0">
      <selection activeCell="B2" sqref="B2:Q2"/>
    </sheetView>
  </sheetViews>
  <sheetFormatPr baseColWidth="10" defaultRowHeight="12.75"/>
  <cols>
    <col min="1" max="1" width="2.140625" style="290" customWidth="1"/>
    <col min="2" max="3" width="3.7109375" style="289" customWidth="1"/>
    <col min="4" max="4" width="29.42578125" style="289" customWidth="1"/>
    <col min="5" max="15" width="14.28515625" style="289" customWidth="1"/>
    <col min="16" max="16" width="14.28515625" style="290" customWidth="1"/>
    <col min="17" max="17" width="14.28515625" style="289" customWidth="1"/>
    <col min="18" max="16384" width="11.42578125" style="289"/>
  </cols>
  <sheetData>
    <row r="1" spans="2:17" ht="13.5" customHeight="1">
      <c r="B1" s="653" t="s">
        <v>436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</row>
    <row r="2" spans="2:17" ht="20.25" customHeight="1">
      <c r="B2" s="653" t="s">
        <v>720</v>
      </c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</row>
    <row r="3" spans="2:17" s="290" customFormat="1" ht="8.25" customHeight="1"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</row>
    <row r="4" spans="2:17" s="290" customFormat="1" ht="24" customHeight="1">
      <c r="D4" s="366" t="s">
        <v>2</v>
      </c>
      <c r="E4" s="364" t="s">
        <v>354</v>
      </c>
      <c r="F4" s="364"/>
      <c r="G4" s="365"/>
      <c r="H4" s="364"/>
      <c r="I4" s="364"/>
      <c r="J4" s="364"/>
      <c r="K4" s="364"/>
      <c r="L4" s="363"/>
      <c r="M4" s="363"/>
      <c r="N4" s="362"/>
      <c r="O4" s="361"/>
    </row>
    <row r="5" spans="2:17" s="290" customFormat="1" ht="8.25" customHeight="1">
      <c r="B5" s="361"/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</row>
    <row r="6" spans="2:17" ht="15" customHeight="1">
      <c r="B6" s="656" t="s">
        <v>435</v>
      </c>
      <c r="C6" s="657"/>
      <c r="D6" s="658"/>
      <c r="E6" s="647" t="s">
        <v>434</v>
      </c>
      <c r="F6" s="360"/>
      <c r="G6" s="647" t="s">
        <v>433</v>
      </c>
      <c r="H6" s="650" t="s">
        <v>118</v>
      </c>
      <c r="I6" s="651"/>
      <c r="J6" s="651"/>
      <c r="K6" s="651"/>
      <c r="L6" s="651"/>
      <c r="M6" s="651"/>
      <c r="N6" s="652"/>
      <c r="O6" s="646" t="s">
        <v>119</v>
      </c>
      <c r="P6" s="654" t="s">
        <v>432</v>
      </c>
      <c r="Q6" s="655"/>
    </row>
    <row r="7" spans="2:17" ht="25.5">
      <c r="B7" s="659"/>
      <c r="C7" s="528"/>
      <c r="D7" s="660"/>
      <c r="E7" s="648"/>
      <c r="F7" s="359" t="s">
        <v>431</v>
      </c>
      <c r="G7" s="648"/>
      <c r="H7" s="356" t="s">
        <v>120</v>
      </c>
      <c r="I7" s="356" t="s">
        <v>121</v>
      </c>
      <c r="J7" s="356" t="s">
        <v>97</v>
      </c>
      <c r="K7" s="356" t="s">
        <v>318</v>
      </c>
      <c r="L7" s="356" t="s">
        <v>98</v>
      </c>
      <c r="M7" s="356" t="s">
        <v>319</v>
      </c>
      <c r="N7" s="356" t="s">
        <v>122</v>
      </c>
      <c r="O7" s="646"/>
      <c r="P7" s="358" t="s">
        <v>430</v>
      </c>
      <c r="Q7" s="358" t="s">
        <v>429</v>
      </c>
    </row>
    <row r="8" spans="2:17" ht="15.75" customHeight="1">
      <c r="B8" s="661"/>
      <c r="C8" s="662"/>
      <c r="D8" s="663"/>
      <c r="E8" s="649"/>
      <c r="F8" s="357"/>
      <c r="G8" s="649"/>
      <c r="H8" s="356">
        <v>1</v>
      </c>
      <c r="I8" s="356">
        <v>2</v>
      </c>
      <c r="J8" s="356" t="s">
        <v>123</v>
      </c>
      <c r="K8" s="356">
        <v>4</v>
      </c>
      <c r="L8" s="356">
        <v>5</v>
      </c>
      <c r="M8" s="356">
        <v>6</v>
      </c>
      <c r="N8" s="356">
        <v>7</v>
      </c>
      <c r="O8" s="356" t="s">
        <v>428</v>
      </c>
      <c r="P8" s="355" t="s">
        <v>427</v>
      </c>
      <c r="Q8" s="355" t="s">
        <v>426</v>
      </c>
    </row>
    <row r="9" spans="2:17" ht="15" customHeight="1">
      <c r="B9" s="643"/>
      <c r="C9" s="644"/>
      <c r="D9" s="645"/>
      <c r="E9" s="345"/>
      <c r="F9" s="345"/>
      <c r="G9" s="344"/>
      <c r="H9" s="344"/>
      <c r="I9" s="344"/>
      <c r="J9" s="344"/>
      <c r="K9" s="344"/>
      <c r="L9" s="344"/>
      <c r="M9" s="344"/>
      <c r="N9" s="344"/>
      <c r="O9" s="344"/>
      <c r="P9" s="354"/>
      <c r="Q9" s="353"/>
    </row>
    <row r="10" spans="2:17">
      <c r="B10" s="347"/>
      <c r="C10" s="641"/>
      <c r="D10" s="642"/>
      <c r="E10" s="349"/>
      <c r="F10" s="349"/>
      <c r="G10" s="349"/>
      <c r="H10" s="352"/>
      <c r="I10" s="352"/>
      <c r="J10" s="352"/>
      <c r="K10" s="352"/>
      <c r="L10" s="352"/>
      <c r="M10" s="352"/>
      <c r="N10" s="352"/>
      <c r="O10" s="352"/>
      <c r="P10" s="338"/>
      <c r="Q10" s="337"/>
    </row>
    <row r="11" spans="2:17">
      <c r="B11" s="347"/>
      <c r="C11" s="299"/>
      <c r="D11" s="346"/>
      <c r="E11" s="345"/>
      <c r="F11" s="345"/>
      <c r="G11" s="344"/>
      <c r="H11" s="351"/>
      <c r="I11" s="351"/>
      <c r="J11" s="351"/>
      <c r="K11" s="351"/>
      <c r="L11" s="351"/>
      <c r="M11" s="351"/>
      <c r="N11" s="351"/>
      <c r="O11" s="351"/>
      <c r="P11" s="338"/>
      <c r="Q11" s="337"/>
    </row>
    <row r="12" spans="2:17">
      <c r="B12" s="347"/>
      <c r="C12" s="299"/>
      <c r="D12" s="346"/>
      <c r="E12" s="345"/>
      <c r="F12" s="345"/>
      <c r="G12" s="350"/>
      <c r="H12" s="344"/>
      <c r="I12" s="344"/>
      <c r="J12" s="344"/>
      <c r="K12" s="344"/>
      <c r="L12" s="344"/>
      <c r="M12" s="344"/>
      <c r="N12" s="344"/>
      <c r="O12" s="344"/>
      <c r="P12" s="338"/>
      <c r="Q12" s="337"/>
    </row>
    <row r="13" spans="2:17">
      <c r="B13" s="347"/>
      <c r="C13" s="641"/>
      <c r="D13" s="642"/>
      <c r="E13" s="349"/>
      <c r="F13" s="349"/>
      <c r="G13" s="349"/>
      <c r="H13" s="348"/>
      <c r="I13" s="349"/>
      <c r="J13" s="349"/>
      <c r="K13" s="349"/>
      <c r="L13" s="349"/>
      <c r="M13" s="349"/>
      <c r="N13" s="349"/>
      <c r="O13" s="348"/>
      <c r="P13" s="338"/>
      <c r="Q13" s="337"/>
    </row>
    <row r="14" spans="2:17">
      <c r="B14" s="347"/>
      <c r="C14" s="299"/>
      <c r="D14" s="346"/>
      <c r="E14" s="345"/>
      <c r="F14" s="345"/>
      <c r="G14" s="344"/>
      <c r="H14" s="344"/>
      <c r="I14" s="344"/>
      <c r="J14" s="344"/>
      <c r="K14" s="344"/>
      <c r="L14" s="344"/>
      <c r="M14" s="344"/>
      <c r="N14" s="344"/>
      <c r="O14" s="344"/>
      <c r="P14" s="338"/>
      <c r="Q14" s="337"/>
    </row>
    <row r="15" spans="2:17">
      <c r="B15" s="347"/>
      <c r="C15" s="299"/>
      <c r="D15" s="346"/>
      <c r="E15" s="345"/>
      <c r="F15" s="345"/>
      <c r="G15" s="344"/>
      <c r="H15" s="344"/>
      <c r="I15" s="344"/>
      <c r="J15" s="344"/>
      <c r="K15" s="344"/>
      <c r="L15" s="344"/>
      <c r="M15" s="344"/>
      <c r="N15" s="344"/>
      <c r="O15" s="344"/>
      <c r="P15" s="338"/>
      <c r="Q15" s="337"/>
    </row>
    <row r="16" spans="2:17">
      <c r="B16" s="347"/>
      <c r="C16" s="299"/>
      <c r="D16" s="346"/>
      <c r="E16" s="345"/>
      <c r="F16" s="345"/>
      <c r="G16" s="344"/>
      <c r="H16" s="344"/>
      <c r="I16" s="344"/>
      <c r="J16" s="344"/>
      <c r="K16" s="344"/>
      <c r="L16" s="344"/>
      <c r="M16" s="344"/>
      <c r="N16" s="344"/>
      <c r="O16" s="344"/>
      <c r="P16" s="338"/>
      <c r="Q16" s="337"/>
    </row>
    <row r="17" spans="1:17">
      <c r="B17" s="347"/>
      <c r="C17" s="299"/>
      <c r="D17" s="346"/>
      <c r="E17" s="345"/>
      <c r="F17" s="345"/>
      <c r="G17" s="344"/>
      <c r="H17" s="344"/>
      <c r="I17" s="344"/>
      <c r="J17" s="344"/>
      <c r="K17" s="344"/>
      <c r="L17" s="344"/>
      <c r="M17" s="344"/>
      <c r="N17" s="344"/>
      <c r="O17" s="344"/>
      <c r="P17" s="338"/>
      <c r="Q17" s="337"/>
    </row>
    <row r="18" spans="1:17">
      <c r="B18" s="347"/>
      <c r="C18" s="299"/>
      <c r="D18" s="346"/>
      <c r="E18" s="345"/>
      <c r="F18" s="345"/>
      <c r="G18" s="344"/>
      <c r="H18" s="344"/>
      <c r="I18" s="344"/>
      <c r="J18" s="344"/>
      <c r="K18" s="344"/>
      <c r="L18" s="344"/>
      <c r="M18" s="344"/>
      <c r="N18" s="344"/>
      <c r="O18" s="344"/>
      <c r="P18" s="338"/>
      <c r="Q18" s="337"/>
    </row>
    <row r="19" spans="1:17">
      <c r="B19" s="347"/>
      <c r="C19" s="641"/>
      <c r="D19" s="642"/>
      <c r="E19" s="349"/>
      <c r="F19" s="349"/>
      <c r="G19" s="349"/>
      <c r="H19" s="348"/>
      <c r="I19" s="349"/>
      <c r="J19" s="349"/>
      <c r="K19" s="349"/>
      <c r="L19" s="349"/>
      <c r="M19" s="349"/>
      <c r="N19" s="349"/>
      <c r="O19" s="348"/>
      <c r="P19" s="338"/>
      <c r="Q19" s="337"/>
    </row>
    <row r="20" spans="1:17">
      <c r="B20" s="347"/>
      <c r="C20" s="299"/>
      <c r="D20" s="346"/>
      <c r="E20" s="345"/>
      <c r="F20" s="345"/>
      <c r="G20" s="344"/>
      <c r="H20" s="344"/>
      <c r="I20" s="344"/>
      <c r="J20" s="344"/>
      <c r="K20" s="344"/>
      <c r="L20" s="344"/>
      <c r="M20" s="344"/>
      <c r="N20" s="344"/>
      <c r="O20" s="344"/>
      <c r="P20" s="338"/>
      <c r="Q20" s="337"/>
    </row>
    <row r="21" spans="1:17">
      <c r="B21" s="347"/>
      <c r="C21" s="299"/>
      <c r="D21" s="346"/>
      <c r="E21" s="345"/>
      <c r="F21" s="345"/>
      <c r="G21" s="344"/>
      <c r="H21" s="344"/>
      <c r="I21" s="344"/>
      <c r="J21" s="344"/>
      <c r="K21" s="344"/>
      <c r="L21" s="344"/>
      <c r="M21" s="344"/>
      <c r="N21" s="344"/>
      <c r="O21" s="344"/>
      <c r="P21" s="338"/>
      <c r="Q21" s="337"/>
    </row>
    <row r="22" spans="1:17">
      <c r="B22" s="347"/>
      <c r="C22" s="299"/>
      <c r="D22" s="346"/>
      <c r="E22" s="345"/>
      <c r="F22" s="345"/>
      <c r="G22" s="344"/>
      <c r="H22" s="344"/>
      <c r="I22" s="344"/>
      <c r="J22" s="344"/>
      <c r="K22" s="344"/>
      <c r="L22" s="344"/>
      <c r="M22" s="344"/>
      <c r="N22" s="344"/>
      <c r="O22" s="344"/>
      <c r="P22" s="338"/>
      <c r="Q22" s="337"/>
    </row>
    <row r="23" spans="1:17">
      <c r="B23" s="347"/>
      <c r="C23" s="299"/>
      <c r="D23" s="346"/>
      <c r="E23" s="345"/>
      <c r="F23" s="345"/>
      <c r="G23" s="344"/>
      <c r="H23" s="344"/>
      <c r="I23" s="344"/>
      <c r="J23" s="344"/>
      <c r="K23" s="344"/>
      <c r="L23" s="344"/>
      <c r="M23" s="344"/>
      <c r="N23" s="344"/>
      <c r="O23" s="344"/>
      <c r="P23" s="338"/>
      <c r="Q23" s="337"/>
    </row>
    <row r="24" spans="1:17">
      <c r="B24" s="347"/>
      <c r="C24" s="641"/>
      <c r="D24" s="642"/>
      <c r="E24" s="349"/>
      <c r="F24" s="349"/>
      <c r="G24" s="349"/>
      <c r="H24" s="348"/>
      <c r="I24" s="349"/>
      <c r="J24" s="349"/>
      <c r="K24" s="349"/>
      <c r="L24" s="349"/>
      <c r="M24" s="349"/>
      <c r="N24" s="349"/>
      <c r="O24" s="348"/>
      <c r="P24" s="338"/>
      <c r="Q24" s="337"/>
    </row>
    <row r="25" spans="1:17">
      <c r="B25" s="347"/>
      <c r="C25" s="299"/>
      <c r="D25" s="346"/>
      <c r="E25" s="345"/>
      <c r="F25" s="345"/>
      <c r="G25" s="344"/>
      <c r="H25" s="344"/>
      <c r="I25" s="344"/>
      <c r="J25" s="344"/>
      <c r="K25" s="344"/>
      <c r="L25" s="344"/>
      <c r="M25" s="344"/>
      <c r="N25" s="344"/>
      <c r="O25" s="344"/>
      <c r="P25" s="338"/>
      <c r="Q25" s="337"/>
    </row>
    <row r="26" spans="1:17" ht="15" customHeight="1">
      <c r="B26" s="643"/>
      <c r="C26" s="644"/>
      <c r="D26" s="645"/>
      <c r="E26" s="345"/>
      <c r="F26" s="345"/>
      <c r="G26" s="344"/>
      <c r="H26" s="344"/>
      <c r="I26" s="344"/>
      <c r="J26" s="344"/>
      <c r="K26" s="344"/>
      <c r="L26" s="344"/>
      <c r="M26" s="344"/>
      <c r="N26" s="344"/>
      <c r="O26" s="344"/>
      <c r="P26" s="338"/>
      <c r="Q26" s="337"/>
    </row>
    <row r="27" spans="1:17" ht="15" customHeight="1">
      <c r="B27" s="643"/>
      <c r="C27" s="644"/>
      <c r="D27" s="645"/>
      <c r="E27" s="345"/>
      <c r="F27" s="345"/>
      <c r="G27" s="344"/>
      <c r="H27" s="344"/>
      <c r="I27" s="344"/>
      <c r="J27" s="344"/>
      <c r="K27" s="344"/>
      <c r="L27" s="344"/>
      <c r="M27" s="344"/>
      <c r="N27" s="344"/>
      <c r="O27" s="344"/>
      <c r="P27" s="338"/>
      <c r="Q27" s="337"/>
    </row>
    <row r="28" spans="1:17" ht="15.75" customHeight="1">
      <c r="B28" s="643"/>
      <c r="C28" s="644"/>
      <c r="D28" s="645"/>
      <c r="E28" s="345"/>
      <c r="F28" s="345"/>
      <c r="G28" s="344"/>
      <c r="H28" s="344"/>
      <c r="I28" s="344"/>
      <c r="J28" s="344"/>
      <c r="K28" s="344"/>
      <c r="L28" s="344"/>
      <c r="M28" s="344"/>
      <c r="N28" s="344"/>
      <c r="O28" s="344"/>
      <c r="P28" s="338"/>
      <c r="Q28" s="337"/>
    </row>
    <row r="29" spans="1:17">
      <c r="B29" s="343"/>
      <c r="C29" s="342"/>
      <c r="D29" s="341"/>
      <c r="E29" s="340"/>
      <c r="F29" s="340"/>
      <c r="G29" s="339"/>
      <c r="H29" s="339"/>
      <c r="I29" s="339"/>
      <c r="J29" s="339"/>
      <c r="K29" s="339"/>
      <c r="L29" s="339"/>
      <c r="M29" s="339"/>
      <c r="N29" s="339"/>
      <c r="O29" s="339"/>
      <c r="P29" s="338"/>
      <c r="Q29" s="337"/>
    </row>
    <row r="30" spans="1:17" s="333" customFormat="1">
      <c r="A30" s="336"/>
      <c r="B30" s="335"/>
      <c r="C30" s="664" t="s">
        <v>125</v>
      </c>
      <c r="D30" s="665"/>
      <c r="E30" s="334">
        <v>0</v>
      </c>
      <c r="F30" s="334">
        <v>0</v>
      </c>
      <c r="G30" s="334">
        <v>0</v>
      </c>
      <c r="H30" s="334">
        <v>0</v>
      </c>
      <c r="I30" s="334">
        <v>0</v>
      </c>
      <c r="J30" s="334">
        <v>0</v>
      </c>
      <c r="K30" s="334">
        <v>0</v>
      </c>
      <c r="L30" s="334">
        <v>0</v>
      </c>
      <c r="M30" s="334">
        <v>0</v>
      </c>
      <c r="N30" s="334">
        <v>0</v>
      </c>
      <c r="O30" s="334">
        <v>0</v>
      </c>
      <c r="P30" s="639"/>
      <c r="Q30" s="640"/>
    </row>
    <row r="31" spans="1:17"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</row>
    <row r="32" spans="1:17">
      <c r="B32" s="107" t="s">
        <v>75</v>
      </c>
      <c r="G32" s="290"/>
      <c r="H32" s="290"/>
      <c r="I32" s="290"/>
      <c r="J32" s="290"/>
      <c r="K32" s="290"/>
      <c r="L32" s="290"/>
      <c r="M32" s="290"/>
      <c r="N32" s="290"/>
      <c r="O32" s="290"/>
    </row>
    <row r="40" spans="4:15">
      <c r="D40" s="297"/>
      <c r="E40" s="297"/>
      <c r="H40" s="296"/>
      <c r="I40" s="296"/>
      <c r="J40" s="296"/>
    </row>
    <row r="41" spans="4:15">
      <c r="D41" s="596" t="s">
        <v>356</v>
      </c>
      <c r="E41" s="596"/>
      <c r="I41" s="291"/>
      <c r="J41" s="291"/>
      <c r="K41" s="513" t="s">
        <v>358</v>
      </c>
      <c r="L41" s="513"/>
      <c r="M41" s="513"/>
      <c r="N41" s="513"/>
      <c r="O41" s="513"/>
    </row>
    <row r="42" spans="4:15">
      <c r="D42" s="597" t="s">
        <v>357</v>
      </c>
      <c r="E42" s="597"/>
      <c r="I42" s="332"/>
      <c r="J42" s="332"/>
      <c r="K42" s="512" t="s">
        <v>359</v>
      </c>
      <c r="L42" s="512"/>
      <c r="M42" s="512"/>
      <c r="N42" s="512"/>
      <c r="O42" s="512"/>
    </row>
  </sheetData>
  <mergeCells count="22">
    <mergeCell ref="K41:O41"/>
    <mergeCell ref="K42:O42"/>
    <mergeCell ref="D41:E41"/>
    <mergeCell ref="D42:E42"/>
    <mergeCell ref="B27:D27"/>
    <mergeCell ref="B28:D28"/>
    <mergeCell ref="C30:D30"/>
    <mergeCell ref="B1:Q1"/>
    <mergeCell ref="B2:Q2"/>
    <mergeCell ref="P6:Q6"/>
    <mergeCell ref="B9:D9"/>
    <mergeCell ref="C10:D10"/>
    <mergeCell ref="B6:D8"/>
    <mergeCell ref="P30:Q30"/>
    <mergeCell ref="C24:D24"/>
    <mergeCell ref="B26:D26"/>
    <mergeCell ref="O6:O7"/>
    <mergeCell ref="G6:G8"/>
    <mergeCell ref="E6:E8"/>
    <mergeCell ref="H6:N6"/>
    <mergeCell ref="C13:D13"/>
    <mergeCell ref="C19:D19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ageMargins left="0.25" right="0.7" top="0.44" bottom="0.75" header="0.3" footer="0.3"/>
  <pageSetup scale="61" fitToHeight="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Y54"/>
  <sheetViews>
    <sheetView showGridLines="0" zoomScale="85" zoomScaleNormal="85" workbookViewId="0">
      <selection activeCell="B3" sqref="B3:Y3"/>
    </sheetView>
  </sheetViews>
  <sheetFormatPr baseColWidth="10" defaultRowHeight="12.75"/>
  <cols>
    <col min="1" max="1" width="2.140625" style="290" customWidth="1"/>
    <col min="2" max="2" width="5.85546875" style="289" customWidth="1"/>
    <col min="3" max="3" width="15.7109375" style="289" customWidth="1"/>
    <col min="4" max="8" width="5.42578125" style="289" customWidth="1"/>
    <col min="9" max="9" width="13.5703125" style="289" customWidth="1"/>
    <col min="10" max="13" width="12.7109375" style="289" customWidth="1"/>
    <col min="14" max="14" width="11.42578125" style="289" customWidth="1"/>
    <col min="15" max="15" width="12.85546875" style="289" customWidth="1"/>
    <col min="16" max="16" width="10.85546875" style="290" customWidth="1"/>
    <col min="17" max="16384" width="11.42578125" style="289"/>
  </cols>
  <sheetData>
    <row r="1" spans="2:25" ht="6" customHeight="1">
      <c r="B1" s="653" t="s">
        <v>464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</row>
    <row r="2" spans="2:25" ht="13.5" customHeight="1"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</row>
    <row r="3" spans="2:25" ht="20.25" customHeight="1">
      <c r="B3" s="653" t="s">
        <v>717</v>
      </c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</row>
    <row r="4" spans="2:25" s="290" customFormat="1" ht="8.25" customHeight="1"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</row>
    <row r="5" spans="2:25" s="290" customFormat="1" ht="24" customHeight="1">
      <c r="D5" s="366" t="s">
        <v>2</v>
      </c>
      <c r="E5" s="364" t="s">
        <v>354</v>
      </c>
      <c r="F5" s="364"/>
      <c r="G5" s="365"/>
      <c r="H5" s="364"/>
      <c r="I5" s="364"/>
      <c r="J5" s="364"/>
      <c r="K5" s="364"/>
      <c r="L5" s="363"/>
      <c r="M5" s="363"/>
      <c r="N5" s="362"/>
      <c r="O5" s="361"/>
    </row>
    <row r="6" spans="2:25" s="290" customFormat="1" ht="8.25" customHeight="1">
      <c r="B6" s="361"/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</row>
    <row r="7" spans="2:25" ht="15" customHeight="1">
      <c r="B7" s="666" t="s">
        <v>463</v>
      </c>
      <c r="C7" s="667"/>
      <c r="D7" s="668" t="s">
        <v>462</v>
      </c>
      <c r="E7" s="669"/>
      <c r="F7" s="669"/>
      <c r="G7" s="669"/>
      <c r="H7" s="670"/>
      <c r="I7" s="671" t="s">
        <v>461</v>
      </c>
      <c r="J7" s="671"/>
      <c r="K7" s="671"/>
      <c r="L7" s="671"/>
      <c r="M7" s="671"/>
      <c r="N7" s="671"/>
      <c r="O7" s="671"/>
      <c r="P7" s="671" t="s">
        <v>460</v>
      </c>
      <c r="Q7" s="671"/>
      <c r="R7" s="671"/>
      <c r="S7" s="671"/>
      <c r="T7" s="671"/>
      <c r="U7" s="671" t="s">
        <v>459</v>
      </c>
      <c r="V7" s="671"/>
      <c r="W7" s="671"/>
      <c r="X7" s="671"/>
      <c r="Y7" s="671"/>
    </row>
    <row r="8" spans="2:25" ht="27" customHeight="1">
      <c r="B8" s="672" t="s">
        <v>458</v>
      </c>
      <c r="C8" s="672" t="s">
        <v>457</v>
      </c>
      <c r="D8" s="678" t="s">
        <v>456</v>
      </c>
      <c r="E8" s="678" t="s">
        <v>455</v>
      </c>
      <c r="F8" s="678" t="s">
        <v>454</v>
      </c>
      <c r="G8" s="678" t="s">
        <v>453</v>
      </c>
      <c r="H8" s="678" t="s">
        <v>433</v>
      </c>
      <c r="I8" s="674" t="s">
        <v>452</v>
      </c>
      <c r="J8" s="674" t="s">
        <v>451</v>
      </c>
      <c r="K8" s="674" t="s">
        <v>450</v>
      </c>
      <c r="L8" s="674" t="s">
        <v>449</v>
      </c>
      <c r="M8" s="674" t="s">
        <v>448</v>
      </c>
      <c r="N8" s="674" t="s">
        <v>447</v>
      </c>
      <c r="O8" s="674" t="s">
        <v>446</v>
      </c>
      <c r="P8" s="674" t="s">
        <v>445</v>
      </c>
      <c r="Q8" s="674" t="s">
        <v>444</v>
      </c>
      <c r="R8" s="674" t="s">
        <v>443</v>
      </c>
      <c r="S8" s="676" t="s">
        <v>442</v>
      </c>
      <c r="T8" s="677"/>
      <c r="U8" s="674" t="s">
        <v>120</v>
      </c>
      <c r="V8" s="674" t="s">
        <v>97</v>
      </c>
      <c r="W8" s="674" t="s">
        <v>98</v>
      </c>
      <c r="X8" s="676" t="s">
        <v>441</v>
      </c>
      <c r="Y8" s="677"/>
    </row>
    <row r="9" spans="2:25" ht="27" customHeight="1">
      <c r="B9" s="673"/>
      <c r="C9" s="673"/>
      <c r="D9" s="679"/>
      <c r="E9" s="679"/>
      <c r="F9" s="679"/>
      <c r="G9" s="679"/>
      <c r="H9" s="679"/>
      <c r="I9" s="675"/>
      <c r="J9" s="675"/>
      <c r="K9" s="675"/>
      <c r="L9" s="675"/>
      <c r="M9" s="675"/>
      <c r="N9" s="675"/>
      <c r="O9" s="675"/>
      <c r="P9" s="675"/>
      <c r="Q9" s="675"/>
      <c r="R9" s="675"/>
      <c r="S9" s="402" t="s">
        <v>440</v>
      </c>
      <c r="T9" s="402" t="s">
        <v>439</v>
      </c>
      <c r="U9" s="680"/>
      <c r="V9" s="680"/>
      <c r="W9" s="680"/>
      <c r="X9" s="401" t="s">
        <v>438</v>
      </c>
      <c r="Y9" s="401" t="s">
        <v>437</v>
      </c>
    </row>
    <row r="10" spans="2:25" ht="15" customHeight="1">
      <c r="B10" s="400"/>
      <c r="C10" s="399"/>
      <c r="D10" s="398"/>
      <c r="E10" s="345"/>
      <c r="F10" s="345"/>
      <c r="G10" s="344"/>
      <c r="H10" s="380"/>
      <c r="I10" s="397"/>
      <c r="J10" s="396"/>
      <c r="K10" s="396"/>
      <c r="L10" s="396"/>
      <c r="M10" s="396"/>
      <c r="N10" s="396"/>
      <c r="O10" s="395"/>
      <c r="P10" s="394"/>
      <c r="Q10" s="393"/>
      <c r="R10" s="393"/>
      <c r="S10" s="393"/>
      <c r="T10" s="392"/>
      <c r="U10" s="393"/>
      <c r="V10" s="393"/>
      <c r="W10" s="393"/>
      <c r="X10" s="393"/>
      <c r="Y10" s="392"/>
    </row>
    <row r="11" spans="2:25">
      <c r="B11" s="383"/>
      <c r="C11" s="382"/>
      <c r="D11" s="381"/>
      <c r="E11" s="349"/>
      <c r="F11" s="349"/>
      <c r="G11" s="349"/>
      <c r="H11" s="391"/>
      <c r="I11" s="391"/>
      <c r="J11" s="390"/>
      <c r="K11" s="390"/>
      <c r="L11" s="390"/>
      <c r="M11" s="390"/>
      <c r="N11" s="390"/>
      <c r="O11" s="389"/>
      <c r="P11" s="254"/>
      <c r="Q11" s="296"/>
      <c r="R11" s="296"/>
      <c r="S11" s="296"/>
      <c r="T11" s="372"/>
      <c r="U11" s="296"/>
      <c r="V11" s="296"/>
      <c r="W11" s="296"/>
      <c r="X11" s="296"/>
      <c r="Y11" s="372"/>
    </row>
    <row r="12" spans="2:25">
      <c r="B12" s="383"/>
      <c r="C12" s="382"/>
      <c r="D12" s="381"/>
      <c r="E12" s="345"/>
      <c r="F12" s="345"/>
      <c r="G12" s="344"/>
      <c r="H12" s="388"/>
      <c r="I12" s="388"/>
      <c r="J12" s="387"/>
      <c r="K12" s="387"/>
      <c r="L12" s="387"/>
      <c r="M12" s="387"/>
      <c r="N12" s="387"/>
      <c r="O12" s="386"/>
      <c r="P12" s="254"/>
      <c r="Q12" s="296"/>
      <c r="R12" s="296"/>
      <c r="S12" s="296"/>
      <c r="T12" s="372"/>
      <c r="U12" s="296"/>
      <c r="V12" s="296"/>
      <c r="W12" s="296"/>
      <c r="X12" s="296"/>
      <c r="Y12" s="372"/>
    </row>
    <row r="13" spans="2:25">
      <c r="B13" s="383"/>
      <c r="C13" s="382"/>
      <c r="D13" s="381"/>
      <c r="E13" s="345"/>
      <c r="F13" s="345"/>
      <c r="G13" s="344"/>
      <c r="H13" s="380"/>
      <c r="I13" s="380"/>
      <c r="J13" s="379"/>
      <c r="K13" s="379"/>
      <c r="L13" s="379"/>
      <c r="M13" s="379"/>
      <c r="N13" s="379"/>
      <c r="O13" s="345"/>
      <c r="P13" s="254"/>
      <c r="Q13" s="296"/>
      <c r="R13" s="296"/>
      <c r="S13" s="296"/>
      <c r="T13" s="372"/>
      <c r="U13" s="296"/>
      <c r="V13" s="296"/>
      <c r="W13" s="296"/>
      <c r="X13" s="296"/>
      <c r="Y13" s="372"/>
    </row>
    <row r="14" spans="2:25">
      <c r="B14" s="383"/>
      <c r="C14" s="382"/>
      <c r="D14" s="381"/>
      <c r="E14" s="349"/>
      <c r="F14" s="349"/>
      <c r="G14" s="349"/>
      <c r="H14" s="385"/>
      <c r="I14" s="385"/>
      <c r="J14" s="384"/>
      <c r="K14" s="384"/>
      <c r="L14" s="384"/>
      <c r="M14" s="384"/>
      <c r="N14" s="384"/>
      <c r="O14" s="349"/>
      <c r="P14" s="254"/>
      <c r="Q14" s="296"/>
      <c r="R14" s="296"/>
      <c r="S14" s="296"/>
      <c r="T14" s="372"/>
      <c r="U14" s="296"/>
      <c r="V14" s="296"/>
      <c r="W14" s="296"/>
      <c r="X14" s="296"/>
      <c r="Y14" s="372"/>
    </row>
    <row r="15" spans="2:25">
      <c r="B15" s="383"/>
      <c r="C15" s="382"/>
      <c r="D15" s="381"/>
      <c r="E15" s="345"/>
      <c r="F15" s="345"/>
      <c r="G15" s="344"/>
      <c r="H15" s="380"/>
      <c r="I15" s="380"/>
      <c r="J15" s="379"/>
      <c r="K15" s="379"/>
      <c r="L15" s="379"/>
      <c r="M15" s="379"/>
      <c r="N15" s="379"/>
      <c r="O15" s="345"/>
      <c r="P15" s="254"/>
      <c r="Q15" s="296"/>
      <c r="R15" s="296"/>
      <c r="S15" s="296"/>
      <c r="T15" s="372"/>
      <c r="U15" s="296"/>
      <c r="V15" s="296"/>
      <c r="W15" s="296"/>
      <c r="X15" s="296"/>
      <c r="Y15" s="372"/>
    </row>
    <row r="16" spans="2:25">
      <c r="B16" s="383"/>
      <c r="C16" s="382"/>
      <c r="D16" s="381"/>
      <c r="E16" s="345"/>
      <c r="F16" s="345"/>
      <c r="G16" s="344"/>
      <c r="H16" s="380"/>
      <c r="I16" s="380"/>
      <c r="J16" s="379"/>
      <c r="K16" s="379"/>
      <c r="L16" s="379"/>
      <c r="M16" s="379"/>
      <c r="N16" s="379"/>
      <c r="O16" s="345"/>
      <c r="P16" s="254"/>
      <c r="Q16" s="296"/>
      <c r="R16" s="296"/>
      <c r="S16" s="296"/>
      <c r="T16" s="372"/>
      <c r="U16" s="296"/>
      <c r="V16" s="296"/>
      <c r="W16" s="296"/>
      <c r="X16" s="296"/>
      <c r="Y16" s="372"/>
    </row>
    <row r="17" spans="2:25">
      <c r="B17" s="383"/>
      <c r="C17" s="382"/>
      <c r="D17" s="381"/>
      <c r="E17" s="345"/>
      <c r="F17" s="345"/>
      <c r="G17" s="344"/>
      <c r="H17" s="380"/>
      <c r="I17" s="380"/>
      <c r="J17" s="379"/>
      <c r="K17" s="379"/>
      <c r="L17" s="379"/>
      <c r="M17" s="379"/>
      <c r="N17" s="379"/>
      <c r="O17" s="345"/>
      <c r="P17" s="254"/>
      <c r="Q17" s="296"/>
      <c r="R17" s="296"/>
      <c r="S17" s="296"/>
      <c r="T17" s="372"/>
      <c r="U17" s="296"/>
      <c r="V17" s="296"/>
      <c r="W17" s="296"/>
      <c r="X17" s="296"/>
      <c r="Y17" s="372"/>
    </row>
    <row r="18" spans="2:25">
      <c r="B18" s="383"/>
      <c r="C18" s="382"/>
      <c r="D18" s="381"/>
      <c r="E18" s="345"/>
      <c r="F18" s="345"/>
      <c r="G18" s="344"/>
      <c r="H18" s="380"/>
      <c r="I18" s="380"/>
      <c r="J18" s="379"/>
      <c r="K18" s="379"/>
      <c r="L18" s="379"/>
      <c r="M18" s="379"/>
      <c r="N18" s="379"/>
      <c r="O18" s="345"/>
      <c r="P18" s="254"/>
      <c r="Q18" s="296"/>
      <c r="R18" s="296"/>
      <c r="S18" s="296"/>
      <c r="T18" s="372"/>
      <c r="U18" s="296"/>
      <c r="V18" s="296"/>
      <c r="W18" s="296"/>
      <c r="X18" s="296"/>
      <c r="Y18" s="372"/>
    </row>
    <row r="19" spans="2:25">
      <c r="B19" s="383"/>
      <c r="C19" s="382"/>
      <c r="D19" s="381"/>
      <c r="E19" s="345"/>
      <c r="F19" s="345"/>
      <c r="G19" s="344"/>
      <c r="H19" s="380"/>
      <c r="I19" s="380"/>
      <c r="J19" s="379"/>
      <c r="K19" s="379"/>
      <c r="L19" s="379"/>
      <c r="M19" s="379"/>
      <c r="N19" s="379"/>
      <c r="O19" s="345"/>
      <c r="P19" s="254"/>
      <c r="Q19" s="296"/>
      <c r="R19" s="296"/>
      <c r="S19" s="296"/>
      <c r="T19" s="372"/>
      <c r="U19" s="296"/>
      <c r="V19" s="296"/>
      <c r="W19" s="296"/>
      <c r="X19" s="296"/>
      <c r="Y19" s="372"/>
    </row>
    <row r="20" spans="2:25">
      <c r="B20" s="383"/>
      <c r="C20" s="382"/>
      <c r="D20" s="381"/>
      <c r="E20" s="345"/>
      <c r="F20" s="345"/>
      <c r="G20" s="344"/>
      <c r="H20" s="380"/>
      <c r="I20" s="380"/>
      <c r="J20" s="379"/>
      <c r="K20" s="379"/>
      <c r="L20" s="379"/>
      <c r="M20" s="379"/>
      <c r="N20" s="379"/>
      <c r="O20" s="345"/>
      <c r="P20" s="254"/>
      <c r="Q20" s="296"/>
      <c r="R20" s="296"/>
      <c r="S20" s="296"/>
      <c r="T20" s="372"/>
      <c r="U20" s="296"/>
      <c r="V20" s="296"/>
      <c r="W20" s="296"/>
      <c r="X20" s="296"/>
      <c r="Y20" s="372"/>
    </row>
    <row r="21" spans="2:25">
      <c r="B21" s="383"/>
      <c r="C21" s="382"/>
      <c r="D21" s="381"/>
      <c r="E21" s="345"/>
      <c r="F21" s="345"/>
      <c r="G21" s="344"/>
      <c r="H21" s="380"/>
      <c r="I21" s="380"/>
      <c r="J21" s="379"/>
      <c r="K21" s="379"/>
      <c r="L21" s="379"/>
      <c r="M21" s="379"/>
      <c r="N21" s="379"/>
      <c r="O21" s="345"/>
      <c r="P21" s="254"/>
      <c r="Q21" s="296"/>
      <c r="R21" s="296"/>
      <c r="S21" s="296"/>
      <c r="T21" s="372"/>
      <c r="U21" s="296"/>
      <c r="V21" s="296"/>
      <c r="W21" s="296"/>
      <c r="X21" s="296"/>
      <c r="Y21" s="372"/>
    </row>
    <row r="22" spans="2:25">
      <c r="B22" s="383"/>
      <c r="C22" s="382"/>
      <c r="D22" s="381"/>
      <c r="E22" s="345"/>
      <c r="F22" s="345"/>
      <c r="G22" s="344"/>
      <c r="H22" s="380"/>
      <c r="I22" s="380"/>
      <c r="J22" s="379"/>
      <c r="K22" s="379"/>
      <c r="L22" s="379"/>
      <c r="M22" s="379"/>
      <c r="N22" s="379"/>
      <c r="O22" s="345"/>
      <c r="P22" s="254"/>
      <c r="Q22" s="296"/>
      <c r="R22" s="296"/>
      <c r="S22" s="296"/>
      <c r="T22" s="372"/>
      <c r="U22" s="296"/>
      <c r="V22" s="296"/>
      <c r="W22" s="296"/>
      <c r="X22" s="296"/>
      <c r="Y22" s="372"/>
    </row>
    <row r="23" spans="2:25">
      <c r="B23" s="383"/>
      <c r="C23" s="382"/>
      <c r="D23" s="381"/>
      <c r="E23" s="349"/>
      <c r="F23" s="349"/>
      <c r="G23" s="349"/>
      <c r="H23" s="385"/>
      <c r="I23" s="385"/>
      <c r="J23" s="384"/>
      <c r="K23" s="384"/>
      <c r="L23" s="384"/>
      <c r="M23" s="384"/>
      <c r="N23" s="384"/>
      <c r="O23" s="349"/>
      <c r="P23" s="254"/>
      <c r="Q23" s="296"/>
      <c r="R23" s="296"/>
      <c r="S23" s="296"/>
      <c r="T23" s="372"/>
      <c r="U23" s="296"/>
      <c r="V23" s="296"/>
      <c r="W23" s="296"/>
      <c r="X23" s="296"/>
      <c r="Y23" s="372"/>
    </row>
    <row r="24" spans="2:25">
      <c r="B24" s="383"/>
      <c r="C24" s="382"/>
      <c r="D24" s="381"/>
      <c r="E24" s="345"/>
      <c r="F24" s="345"/>
      <c r="G24" s="344"/>
      <c r="H24" s="380"/>
      <c r="I24" s="380"/>
      <c r="J24" s="379"/>
      <c r="K24" s="379"/>
      <c r="L24" s="379"/>
      <c r="M24" s="379"/>
      <c r="N24" s="379"/>
      <c r="O24" s="345"/>
      <c r="P24" s="254"/>
      <c r="Q24" s="296"/>
      <c r="R24" s="296"/>
      <c r="S24" s="296"/>
      <c r="T24" s="372"/>
      <c r="U24" s="296"/>
      <c r="V24" s="296"/>
      <c r="W24" s="296"/>
      <c r="X24" s="296"/>
      <c r="Y24" s="372"/>
    </row>
    <row r="25" spans="2:25">
      <c r="B25" s="383"/>
      <c r="C25" s="382"/>
      <c r="D25" s="381"/>
      <c r="E25" s="345"/>
      <c r="F25" s="345"/>
      <c r="G25" s="344"/>
      <c r="H25" s="380"/>
      <c r="I25" s="380"/>
      <c r="J25" s="379"/>
      <c r="K25" s="379"/>
      <c r="L25" s="379"/>
      <c r="M25" s="379"/>
      <c r="N25" s="379"/>
      <c r="O25" s="345"/>
      <c r="P25" s="254"/>
      <c r="Q25" s="296"/>
      <c r="R25" s="296"/>
      <c r="S25" s="296"/>
      <c r="T25" s="372"/>
      <c r="U25" s="296"/>
      <c r="V25" s="296"/>
      <c r="W25" s="296"/>
      <c r="X25" s="296"/>
      <c r="Y25" s="372"/>
    </row>
    <row r="26" spans="2:25">
      <c r="B26" s="383"/>
      <c r="C26" s="382"/>
      <c r="D26" s="381"/>
      <c r="E26" s="345"/>
      <c r="F26" s="345"/>
      <c r="G26" s="344"/>
      <c r="H26" s="380"/>
      <c r="I26" s="380"/>
      <c r="J26" s="379"/>
      <c r="K26" s="379"/>
      <c r="L26" s="379"/>
      <c r="M26" s="379"/>
      <c r="N26" s="379"/>
      <c r="O26" s="345"/>
      <c r="P26" s="254"/>
      <c r="Q26" s="296"/>
      <c r="R26" s="296"/>
      <c r="S26" s="296"/>
      <c r="T26" s="372"/>
      <c r="U26" s="296"/>
      <c r="V26" s="296"/>
      <c r="W26" s="296"/>
      <c r="X26" s="296"/>
      <c r="Y26" s="372"/>
    </row>
    <row r="27" spans="2:25">
      <c r="B27" s="383"/>
      <c r="C27" s="382"/>
      <c r="D27" s="381"/>
      <c r="E27" s="349"/>
      <c r="F27" s="349"/>
      <c r="G27" s="349"/>
      <c r="H27" s="385"/>
      <c r="I27" s="385"/>
      <c r="J27" s="384"/>
      <c r="K27" s="384"/>
      <c r="L27" s="384"/>
      <c r="M27" s="384"/>
      <c r="N27" s="384"/>
      <c r="O27" s="349"/>
      <c r="P27" s="254"/>
      <c r="Q27" s="296"/>
      <c r="R27" s="296"/>
      <c r="S27" s="296"/>
      <c r="T27" s="372"/>
      <c r="U27" s="296"/>
      <c r="V27" s="296"/>
      <c r="W27" s="296"/>
      <c r="X27" s="296"/>
      <c r="Y27" s="372"/>
    </row>
    <row r="28" spans="2:25">
      <c r="B28" s="383"/>
      <c r="C28" s="382"/>
      <c r="D28" s="381"/>
      <c r="E28" s="345"/>
      <c r="F28" s="345"/>
      <c r="G28" s="344"/>
      <c r="H28" s="380"/>
      <c r="I28" s="380"/>
      <c r="J28" s="379"/>
      <c r="K28" s="379"/>
      <c r="L28" s="379"/>
      <c r="M28" s="379"/>
      <c r="N28" s="379"/>
      <c r="O28" s="345"/>
      <c r="P28" s="254"/>
      <c r="Q28" s="296"/>
      <c r="R28" s="296"/>
      <c r="S28" s="296"/>
      <c r="T28" s="372"/>
      <c r="U28" s="296"/>
      <c r="V28" s="296"/>
      <c r="W28" s="296"/>
      <c r="X28" s="296"/>
      <c r="Y28" s="372"/>
    </row>
    <row r="29" spans="2:25">
      <c r="B29" s="383"/>
      <c r="C29" s="382"/>
      <c r="D29" s="381"/>
      <c r="E29" s="345"/>
      <c r="F29" s="345"/>
      <c r="G29" s="344"/>
      <c r="H29" s="380"/>
      <c r="I29" s="380"/>
      <c r="J29" s="379"/>
      <c r="K29" s="379"/>
      <c r="L29" s="379"/>
      <c r="M29" s="379"/>
      <c r="N29" s="379"/>
      <c r="O29" s="345"/>
      <c r="P29" s="254"/>
      <c r="Q29" s="296"/>
      <c r="R29" s="296"/>
      <c r="S29" s="296"/>
      <c r="T29" s="372"/>
      <c r="U29" s="296"/>
      <c r="V29" s="296"/>
      <c r="W29" s="296"/>
      <c r="X29" s="296"/>
      <c r="Y29" s="372"/>
    </row>
    <row r="30" spans="2:25">
      <c r="B30" s="383"/>
      <c r="C30" s="382"/>
      <c r="D30" s="381"/>
      <c r="E30" s="349"/>
      <c r="F30" s="349"/>
      <c r="G30" s="349"/>
      <c r="H30" s="385"/>
      <c r="I30" s="385"/>
      <c r="J30" s="384"/>
      <c r="K30" s="384"/>
      <c r="L30" s="384"/>
      <c r="M30" s="384"/>
      <c r="N30" s="384"/>
      <c r="O30" s="349"/>
      <c r="P30" s="254"/>
      <c r="Q30" s="296"/>
      <c r="R30" s="296"/>
      <c r="S30" s="296"/>
      <c r="T30" s="372"/>
      <c r="U30" s="296"/>
      <c r="V30" s="296"/>
      <c r="W30" s="296"/>
      <c r="X30" s="296"/>
      <c r="Y30" s="372"/>
    </row>
    <row r="31" spans="2:25">
      <c r="B31" s="383"/>
      <c r="C31" s="382"/>
      <c r="D31" s="381"/>
      <c r="E31" s="345"/>
      <c r="F31" s="345"/>
      <c r="G31" s="344"/>
      <c r="H31" s="380"/>
      <c r="I31" s="380"/>
      <c r="J31" s="379"/>
      <c r="K31" s="379"/>
      <c r="L31" s="379"/>
      <c r="M31" s="379"/>
      <c r="N31" s="379"/>
      <c r="O31" s="345"/>
      <c r="P31" s="254"/>
      <c r="Q31" s="296"/>
      <c r="R31" s="296"/>
      <c r="S31" s="296"/>
      <c r="T31" s="372"/>
      <c r="U31" s="296"/>
      <c r="V31" s="296"/>
      <c r="W31" s="296"/>
      <c r="X31" s="296"/>
      <c r="Y31" s="372"/>
    </row>
    <row r="32" spans="2:25">
      <c r="B32" s="383"/>
      <c r="C32" s="382"/>
      <c r="D32" s="381"/>
      <c r="E32" s="345"/>
      <c r="F32" s="345"/>
      <c r="G32" s="344"/>
      <c r="H32" s="380"/>
      <c r="I32" s="380"/>
      <c r="J32" s="379"/>
      <c r="K32" s="379"/>
      <c r="L32" s="379"/>
      <c r="M32" s="379"/>
      <c r="N32" s="379"/>
      <c r="O32" s="345"/>
      <c r="P32" s="254"/>
      <c r="Q32" s="296"/>
      <c r="R32" s="296"/>
      <c r="S32" s="296"/>
      <c r="T32" s="372"/>
      <c r="U32" s="296"/>
      <c r="V32" s="296"/>
      <c r="W32" s="296"/>
      <c r="X32" s="296"/>
      <c r="Y32" s="372"/>
    </row>
    <row r="33" spans="1:25">
      <c r="B33" s="383"/>
      <c r="C33" s="382"/>
      <c r="D33" s="381"/>
      <c r="E33" s="345"/>
      <c r="F33" s="345"/>
      <c r="G33" s="344"/>
      <c r="H33" s="380"/>
      <c r="I33" s="380"/>
      <c r="J33" s="379"/>
      <c r="K33" s="379"/>
      <c r="L33" s="379"/>
      <c r="M33" s="379"/>
      <c r="N33" s="379"/>
      <c r="O33" s="345"/>
      <c r="P33" s="254"/>
      <c r="Q33" s="296"/>
      <c r="R33" s="296"/>
      <c r="S33" s="296"/>
      <c r="T33" s="372"/>
      <c r="U33" s="296"/>
      <c r="V33" s="296"/>
      <c r="W33" s="296"/>
      <c r="X33" s="296"/>
      <c r="Y33" s="372"/>
    </row>
    <row r="34" spans="1:25">
      <c r="B34" s="383"/>
      <c r="C34" s="382"/>
      <c r="D34" s="381"/>
      <c r="E34" s="345"/>
      <c r="F34" s="345"/>
      <c r="G34" s="344"/>
      <c r="H34" s="380"/>
      <c r="I34" s="380"/>
      <c r="J34" s="379"/>
      <c r="K34" s="379"/>
      <c r="L34" s="379"/>
      <c r="M34" s="379"/>
      <c r="N34" s="379"/>
      <c r="O34" s="345"/>
      <c r="P34" s="254"/>
      <c r="Q34" s="296"/>
      <c r="R34" s="296"/>
      <c r="S34" s="296"/>
      <c r="T34" s="372"/>
      <c r="U34" s="296"/>
      <c r="V34" s="296"/>
      <c r="W34" s="296"/>
      <c r="X34" s="296"/>
      <c r="Y34" s="372"/>
    </row>
    <row r="35" spans="1:25">
      <c r="B35" s="383"/>
      <c r="C35" s="382"/>
      <c r="D35" s="381"/>
      <c r="E35" s="349"/>
      <c r="F35" s="349"/>
      <c r="G35" s="349"/>
      <c r="H35" s="385"/>
      <c r="I35" s="385"/>
      <c r="J35" s="384"/>
      <c r="K35" s="384"/>
      <c r="L35" s="384"/>
      <c r="M35" s="384"/>
      <c r="N35" s="384"/>
      <c r="O35" s="349"/>
      <c r="P35" s="254"/>
      <c r="Q35" s="296"/>
      <c r="R35" s="296"/>
      <c r="S35" s="296"/>
      <c r="T35" s="372"/>
      <c r="U35" s="296"/>
      <c r="V35" s="296"/>
      <c r="W35" s="296"/>
      <c r="X35" s="296"/>
      <c r="Y35" s="372"/>
    </row>
    <row r="36" spans="1:25">
      <c r="B36" s="383"/>
      <c r="C36" s="382"/>
      <c r="D36" s="381"/>
      <c r="E36" s="345"/>
      <c r="F36" s="345"/>
      <c r="G36" s="344"/>
      <c r="H36" s="380"/>
      <c r="I36" s="380"/>
      <c r="J36" s="379"/>
      <c r="K36" s="379"/>
      <c r="L36" s="379"/>
      <c r="M36" s="379"/>
      <c r="N36" s="379"/>
      <c r="O36" s="345"/>
      <c r="P36" s="254"/>
      <c r="Q36" s="296"/>
      <c r="R36" s="296"/>
      <c r="S36" s="296"/>
      <c r="T36" s="372"/>
      <c r="U36" s="296"/>
      <c r="V36" s="296"/>
      <c r="W36" s="296"/>
      <c r="X36" s="296"/>
      <c r="Y36" s="372"/>
    </row>
    <row r="37" spans="1:25" ht="15" customHeight="1">
      <c r="B37" s="383"/>
      <c r="C37" s="382"/>
      <c r="D37" s="381"/>
      <c r="E37" s="345"/>
      <c r="F37" s="345"/>
      <c r="G37" s="344"/>
      <c r="H37" s="380"/>
      <c r="I37" s="380"/>
      <c r="J37" s="379"/>
      <c r="K37" s="379"/>
      <c r="L37" s="379"/>
      <c r="M37" s="379"/>
      <c r="N37" s="379"/>
      <c r="O37" s="345"/>
      <c r="P37" s="254"/>
      <c r="Q37" s="296"/>
      <c r="R37" s="296"/>
      <c r="S37" s="296"/>
      <c r="T37" s="372"/>
      <c r="U37" s="296"/>
      <c r="V37" s="296"/>
      <c r="W37" s="296"/>
      <c r="X37" s="296"/>
      <c r="Y37" s="372"/>
    </row>
    <row r="38" spans="1:25" ht="15" customHeight="1">
      <c r="B38" s="383"/>
      <c r="C38" s="382"/>
      <c r="D38" s="381"/>
      <c r="E38" s="345"/>
      <c r="F38" s="345"/>
      <c r="G38" s="344"/>
      <c r="H38" s="380"/>
      <c r="I38" s="380"/>
      <c r="J38" s="379"/>
      <c r="K38" s="379"/>
      <c r="L38" s="379"/>
      <c r="M38" s="379"/>
      <c r="N38" s="379"/>
      <c r="O38" s="345"/>
      <c r="P38" s="254"/>
      <c r="Q38" s="296"/>
      <c r="R38" s="296"/>
      <c r="S38" s="296"/>
      <c r="T38" s="372"/>
      <c r="U38" s="296"/>
      <c r="V38" s="296"/>
      <c r="W38" s="296"/>
      <c r="X38" s="296"/>
      <c r="Y38" s="372"/>
    </row>
    <row r="39" spans="1:25" ht="15.75" customHeight="1">
      <c r="B39" s="383"/>
      <c r="C39" s="382"/>
      <c r="D39" s="381"/>
      <c r="E39" s="345"/>
      <c r="F39" s="345"/>
      <c r="G39" s="344"/>
      <c r="H39" s="380"/>
      <c r="I39" s="380"/>
      <c r="J39" s="379"/>
      <c r="K39" s="379"/>
      <c r="L39" s="379"/>
      <c r="M39" s="379"/>
      <c r="N39" s="379"/>
      <c r="O39" s="345"/>
      <c r="P39" s="254"/>
      <c r="Q39" s="296"/>
      <c r="R39" s="296"/>
      <c r="S39" s="296"/>
      <c r="T39" s="372"/>
      <c r="U39" s="296"/>
      <c r="V39" s="296"/>
      <c r="W39" s="296"/>
      <c r="X39" s="296"/>
      <c r="Y39" s="372"/>
    </row>
    <row r="40" spans="1:25">
      <c r="B40" s="378"/>
      <c r="C40" s="377"/>
      <c r="D40" s="376"/>
      <c r="E40" s="340"/>
      <c r="F40" s="340"/>
      <c r="G40" s="339"/>
      <c r="H40" s="375"/>
      <c r="I40" s="375"/>
      <c r="J40" s="374"/>
      <c r="K40" s="374"/>
      <c r="L40" s="374"/>
      <c r="M40" s="374"/>
      <c r="N40" s="374"/>
      <c r="O40" s="340"/>
      <c r="P40" s="363"/>
      <c r="Q40" s="297"/>
      <c r="R40" s="297"/>
      <c r="S40" s="297"/>
      <c r="T40" s="373"/>
      <c r="U40" s="296"/>
      <c r="V40" s="296"/>
      <c r="W40" s="296"/>
      <c r="X40" s="296"/>
      <c r="Y40" s="372"/>
    </row>
    <row r="41" spans="1:25" s="333" customFormat="1">
      <c r="A41" s="336"/>
      <c r="B41" s="335"/>
      <c r="C41" s="664" t="s">
        <v>125</v>
      </c>
      <c r="D41" s="665"/>
      <c r="E41" s="334">
        <f>+E11+E14+E23+E27+E30+E35+E37+E38+E39</f>
        <v>0</v>
      </c>
      <c r="F41" s="334"/>
      <c r="G41" s="334">
        <f>+G11+G14+G23+G27+G30+G35+G37+G38+G39</f>
        <v>0</v>
      </c>
      <c r="H41" s="334">
        <f>+H11+H14+H23+H27+H30+H35+H37+H38+H39</f>
        <v>0</v>
      </c>
      <c r="I41" s="334">
        <v>0</v>
      </c>
      <c r="J41" s="334">
        <v>0</v>
      </c>
      <c r="K41" s="334">
        <v>0</v>
      </c>
      <c r="L41" s="334">
        <v>0</v>
      </c>
      <c r="M41" s="334">
        <v>0</v>
      </c>
      <c r="N41" s="334">
        <v>0</v>
      </c>
      <c r="O41" s="334">
        <v>0</v>
      </c>
      <c r="P41" s="371">
        <v>0</v>
      </c>
      <c r="Q41" s="370">
        <v>0</v>
      </c>
      <c r="R41" s="369">
        <v>0</v>
      </c>
      <c r="S41" s="368">
        <v>0</v>
      </c>
      <c r="T41" s="367">
        <v>0</v>
      </c>
      <c r="U41" s="367">
        <v>0</v>
      </c>
      <c r="V41" s="367">
        <v>0</v>
      </c>
      <c r="W41" s="367">
        <v>0</v>
      </c>
      <c r="X41" s="367">
        <v>0</v>
      </c>
      <c r="Y41" s="367">
        <v>0</v>
      </c>
    </row>
    <row r="42" spans="1:25">
      <c r="B42" s="290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</row>
    <row r="43" spans="1:25">
      <c r="B43" s="107" t="s">
        <v>75</v>
      </c>
      <c r="G43" s="290"/>
      <c r="H43" s="290"/>
      <c r="I43" s="290"/>
      <c r="J43" s="290"/>
      <c r="K43" s="290"/>
      <c r="L43" s="290"/>
      <c r="M43" s="290"/>
      <c r="N43" s="290"/>
      <c r="O43" s="290"/>
    </row>
    <row r="52" spans="4:24">
      <c r="D52" s="297"/>
      <c r="E52" s="297"/>
      <c r="F52" s="297"/>
      <c r="G52" s="297"/>
      <c r="H52" s="297"/>
      <c r="I52" s="297"/>
      <c r="J52" s="297"/>
      <c r="K52" s="297"/>
    </row>
    <row r="53" spans="4:24">
      <c r="D53" s="596" t="s">
        <v>356</v>
      </c>
      <c r="E53" s="596"/>
      <c r="F53" s="596"/>
      <c r="G53" s="596"/>
      <c r="H53" s="596"/>
      <c r="I53" s="596"/>
      <c r="J53" s="596"/>
      <c r="K53" s="596"/>
      <c r="Q53" s="682" t="s">
        <v>358</v>
      </c>
      <c r="R53" s="682"/>
      <c r="S53" s="682"/>
      <c r="T53" s="682"/>
      <c r="U53" s="682"/>
      <c r="V53" s="682"/>
      <c r="W53" s="682"/>
      <c r="X53" s="682"/>
    </row>
    <row r="54" spans="4:24" ht="12.75" customHeight="1">
      <c r="D54" s="597" t="s">
        <v>357</v>
      </c>
      <c r="E54" s="597"/>
      <c r="F54" s="597"/>
      <c r="G54" s="597"/>
      <c r="H54" s="597"/>
      <c r="I54" s="597"/>
      <c r="J54" s="597"/>
      <c r="K54" s="597"/>
      <c r="Q54" s="681" t="s">
        <v>359</v>
      </c>
      <c r="R54" s="681"/>
      <c r="S54" s="681"/>
      <c r="T54" s="681"/>
      <c r="U54" s="681"/>
      <c r="V54" s="681"/>
      <c r="W54" s="681"/>
      <c r="X54" s="681"/>
    </row>
  </sheetData>
  <mergeCells count="34">
    <mergeCell ref="D54:K54"/>
    <mergeCell ref="D53:K53"/>
    <mergeCell ref="C41:D41"/>
    <mergeCell ref="Q53:X53"/>
    <mergeCell ref="J8:J9"/>
    <mergeCell ref="K8:K9"/>
    <mergeCell ref="G8:G9"/>
    <mergeCell ref="L8:L9"/>
    <mergeCell ref="M8:M9"/>
    <mergeCell ref="C8:C9"/>
    <mergeCell ref="D8:D9"/>
    <mergeCell ref="E8:E9"/>
    <mergeCell ref="F8:F9"/>
    <mergeCell ref="P7:T7"/>
    <mergeCell ref="U8:U9"/>
    <mergeCell ref="V8:V9"/>
    <mergeCell ref="W8:W9"/>
    <mergeCell ref="Q54:X54"/>
    <mergeCell ref="B7:C7"/>
    <mergeCell ref="D7:H7"/>
    <mergeCell ref="I7:O7"/>
    <mergeCell ref="B8:B9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U7:Y7"/>
    <mergeCell ref="X8:Y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7"/>
  <sheetViews>
    <sheetView showGridLines="0" workbookViewId="0">
      <selection sqref="A1:H1"/>
    </sheetView>
  </sheetViews>
  <sheetFormatPr baseColWidth="10" defaultRowHeight="40.5" customHeight="1"/>
  <cols>
    <col min="1" max="1" width="29.42578125" style="269" customWidth="1"/>
    <col min="2" max="16384" width="11.42578125" style="269"/>
  </cols>
  <sheetData>
    <row r="1" spans="1:12" ht="40.5" customHeight="1">
      <c r="A1" s="684" t="s">
        <v>718</v>
      </c>
      <c r="B1" s="684"/>
      <c r="C1" s="684"/>
      <c r="D1" s="684"/>
      <c r="E1" s="684"/>
      <c r="F1" s="684"/>
      <c r="G1" s="684"/>
      <c r="H1" s="685"/>
      <c r="K1" s="288"/>
      <c r="L1" s="287"/>
    </row>
    <row r="2" spans="1:12" ht="40.5" customHeight="1">
      <c r="A2" s="286" t="s">
        <v>74</v>
      </c>
      <c r="B2" s="285" t="s">
        <v>406</v>
      </c>
      <c r="C2" s="285" t="s">
        <v>405</v>
      </c>
      <c r="D2" s="285" t="s">
        <v>404</v>
      </c>
      <c r="E2" s="285" t="s">
        <v>403</v>
      </c>
      <c r="F2" s="285" t="s">
        <v>402</v>
      </c>
      <c r="G2" s="285" t="s">
        <v>401</v>
      </c>
      <c r="H2" s="284" t="s">
        <v>400</v>
      </c>
      <c r="K2" s="688"/>
      <c r="L2" s="688"/>
    </row>
    <row r="3" spans="1:12" ht="28.5" customHeight="1">
      <c r="A3" s="282" t="s">
        <v>399</v>
      </c>
      <c r="B3" s="282" t="s">
        <v>465</v>
      </c>
      <c r="C3" s="283"/>
      <c r="D3" s="283" t="s">
        <v>398</v>
      </c>
      <c r="E3" s="282" t="s">
        <v>465</v>
      </c>
      <c r="F3" s="282"/>
      <c r="G3" s="281"/>
      <c r="H3" s="280">
        <f>COG!H42</f>
        <v>199250</v>
      </c>
    </row>
    <row r="4" spans="1:12" ht="16.5" customHeight="1">
      <c r="A4" s="279" t="s">
        <v>87</v>
      </c>
      <c r="B4" s="278"/>
      <c r="C4" s="278"/>
      <c r="D4" s="278"/>
      <c r="E4" s="278"/>
      <c r="F4" s="278"/>
      <c r="G4" s="277"/>
      <c r="H4" s="276">
        <f>H3</f>
        <v>199250</v>
      </c>
    </row>
    <row r="5" spans="1:12" ht="12.75" customHeight="1"/>
    <row r="6" spans="1:12" ht="12.75" customHeight="1">
      <c r="A6" s="686" t="s">
        <v>75</v>
      </c>
      <c r="B6" s="686"/>
      <c r="C6" s="686"/>
      <c r="D6" s="686"/>
      <c r="E6" s="686"/>
      <c r="F6" s="686"/>
      <c r="G6" s="686"/>
    </row>
    <row r="7" spans="1:12" ht="12.75" customHeight="1">
      <c r="A7" s="275"/>
      <c r="B7" s="275"/>
      <c r="C7" s="275"/>
      <c r="D7" s="275"/>
      <c r="E7" s="275"/>
      <c r="F7" s="275"/>
      <c r="G7" s="275"/>
    </row>
    <row r="8" spans="1:12" ht="12.75" customHeight="1">
      <c r="A8" s="275"/>
      <c r="B8" s="275"/>
      <c r="C8" s="275"/>
      <c r="D8" s="275"/>
      <c r="E8" s="275"/>
      <c r="F8" s="275"/>
      <c r="G8" s="275"/>
    </row>
    <row r="9" spans="1:12" ht="12.75" customHeight="1">
      <c r="A9" s="275"/>
      <c r="B9" s="275"/>
      <c r="C9" s="275"/>
      <c r="D9" s="275"/>
      <c r="E9" s="275"/>
      <c r="F9" s="275"/>
      <c r="G9" s="275"/>
    </row>
    <row r="10" spans="1:12" ht="12.75" customHeight="1">
      <c r="A10" s="275"/>
      <c r="B10" s="275"/>
      <c r="C10" s="275"/>
      <c r="D10" s="275"/>
      <c r="E10" s="275"/>
      <c r="F10" s="275"/>
      <c r="G10" s="275"/>
    </row>
    <row r="11" spans="1:12" ht="12.75" customHeight="1">
      <c r="A11" s="275"/>
      <c r="B11" s="275"/>
      <c r="C11" s="275"/>
      <c r="D11" s="275"/>
      <c r="E11" s="275"/>
      <c r="F11" s="275"/>
      <c r="G11" s="275"/>
    </row>
    <row r="12" spans="1:12" ht="12.75" customHeight="1">
      <c r="A12" s="275"/>
      <c r="B12" s="275"/>
      <c r="C12" s="275"/>
      <c r="D12" s="275"/>
      <c r="E12" s="275"/>
      <c r="F12" s="275"/>
      <c r="G12" s="275"/>
    </row>
    <row r="13" spans="1:12" ht="12.75" customHeight="1">
      <c r="A13" s="274"/>
      <c r="B13" s="272"/>
      <c r="C13" s="271"/>
      <c r="D13" s="271"/>
      <c r="E13" s="254"/>
      <c r="F13" s="273"/>
      <c r="G13" s="272"/>
    </row>
    <row r="14" spans="1:12" ht="12.75" customHeight="1">
      <c r="A14" s="687"/>
      <c r="B14" s="687"/>
      <c r="C14" s="271"/>
      <c r="D14" s="270"/>
      <c r="E14" s="270"/>
      <c r="F14" s="270"/>
      <c r="G14" s="270"/>
    </row>
    <row r="15" spans="1:12" ht="12.75" customHeight="1">
      <c r="A15" s="689" t="s">
        <v>356</v>
      </c>
      <c r="B15" s="689"/>
      <c r="C15" s="689"/>
      <c r="D15" s="255"/>
      <c r="E15" s="596" t="s">
        <v>358</v>
      </c>
      <c r="F15" s="596"/>
      <c r="G15" s="596"/>
      <c r="H15" s="596"/>
    </row>
    <row r="16" spans="1:12" ht="12.75" customHeight="1">
      <c r="A16" s="683" t="s">
        <v>357</v>
      </c>
      <c r="B16" s="683"/>
      <c r="C16" s="683"/>
      <c r="D16" s="255"/>
      <c r="E16" s="597" t="s">
        <v>359</v>
      </c>
      <c r="F16" s="597"/>
      <c r="G16" s="597"/>
      <c r="H16" s="597"/>
    </row>
    <row r="17" spans="1:7" ht="40.5" customHeight="1">
      <c r="A17" s="254"/>
      <c r="B17" s="255"/>
      <c r="C17" s="255"/>
      <c r="D17" s="116"/>
      <c r="E17" s="116"/>
      <c r="F17" s="116"/>
      <c r="G17" s="107"/>
    </row>
  </sheetData>
  <mergeCells count="8">
    <mergeCell ref="K2:L2"/>
    <mergeCell ref="A15:C15"/>
    <mergeCell ref="A16:C16"/>
    <mergeCell ref="E15:H15"/>
    <mergeCell ref="E16:H16"/>
    <mergeCell ref="A1:H1"/>
    <mergeCell ref="A6:G6"/>
    <mergeCell ref="A14:B14"/>
  </mergeCells>
  <pageMargins left="0.7" right="0.7" top="0.75" bottom="0.75" header="0.3" footer="0.3"/>
  <pageSetup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J31"/>
  <sheetViews>
    <sheetView showGridLines="0" zoomScale="85" zoomScaleNormal="85" workbookViewId="0">
      <selection activeCell="A3" sqref="A3:C3"/>
    </sheetView>
  </sheetViews>
  <sheetFormatPr baseColWidth="10" defaultRowHeight="12.75"/>
  <cols>
    <col min="1" max="1" width="51.28515625" style="289" customWidth="1"/>
    <col min="2" max="2" width="20" style="289" customWidth="1"/>
    <col min="3" max="3" width="46.7109375" style="289" customWidth="1"/>
    <col min="4" max="16384" width="11.42578125" style="289"/>
  </cols>
  <sheetData>
    <row r="1" spans="1:9" s="290" customFormat="1"/>
    <row r="2" spans="1:9" s="290" customFormat="1">
      <c r="A2" s="691" t="s">
        <v>419</v>
      </c>
      <c r="B2" s="691"/>
      <c r="C2" s="691"/>
    </row>
    <row r="3" spans="1:9" s="290" customFormat="1" ht="20.25" customHeight="1">
      <c r="A3" s="691" t="s">
        <v>712</v>
      </c>
      <c r="B3" s="691"/>
      <c r="C3" s="691"/>
    </row>
    <row r="4" spans="1:9" s="290" customFormat="1" ht="15.75" customHeight="1">
      <c r="A4" s="691"/>
      <c r="B4" s="691"/>
      <c r="C4" s="691"/>
    </row>
    <row r="5" spans="1:9" s="290" customFormat="1" ht="9.75" customHeight="1">
      <c r="A5" s="310"/>
      <c r="B5" s="310"/>
      <c r="C5" s="310"/>
    </row>
    <row r="6" spans="1:9" s="290" customFormat="1" ht="9.75" customHeight="1">
      <c r="A6" s="690" t="s">
        <v>418</v>
      </c>
      <c r="B6" s="690"/>
      <c r="C6" s="311"/>
      <c r="D6" s="311"/>
      <c r="E6" s="311"/>
      <c r="F6" s="311"/>
      <c r="G6" s="311"/>
      <c r="H6" s="311"/>
      <c r="I6" s="254"/>
    </row>
    <row r="7" spans="1:9" s="290" customFormat="1" ht="9.75" customHeight="1" thickBot="1">
      <c r="A7" s="310"/>
      <c r="B7" s="310"/>
      <c r="C7" s="310"/>
    </row>
    <row r="8" spans="1:9" s="290" customFormat="1">
      <c r="A8" s="692" t="s">
        <v>417</v>
      </c>
      <c r="B8" s="694" t="s">
        <v>416</v>
      </c>
      <c r="C8" s="695"/>
    </row>
    <row r="9" spans="1:9" s="290" customFormat="1" ht="13.5" thickBot="1">
      <c r="A9" s="693"/>
      <c r="B9" s="309" t="s">
        <v>415</v>
      </c>
      <c r="C9" s="308" t="s">
        <v>414</v>
      </c>
    </row>
    <row r="10" spans="1:9" s="290" customFormat="1">
      <c r="A10" s="307" t="s">
        <v>413</v>
      </c>
      <c r="B10" s="306" t="s">
        <v>407</v>
      </c>
      <c r="C10" s="305">
        <v>2045430887</v>
      </c>
    </row>
    <row r="11" spans="1:9" s="290" customFormat="1">
      <c r="A11" s="307" t="s">
        <v>412</v>
      </c>
      <c r="B11" s="306" t="s">
        <v>407</v>
      </c>
      <c r="C11" s="305">
        <v>2043424855</v>
      </c>
    </row>
    <row r="12" spans="1:9" s="290" customFormat="1">
      <c r="A12" s="307" t="s">
        <v>411</v>
      </c>
      <c r="B12" s="306" t="s">
        <v>407</v>
      </c>
      <c r="C12" s="305">
        <v>2040298921</v>
      </c>
    </row>
    <row r="13" spans="1:9" s="290" customFormat="1">
      <c r="A13" s="307" t="s">
        <v>410</v>
      </c>
      <c r="B13" s="306" t="s">
        <v>407</v>
      </c>
      <c r="C13" s="305">
        <v>2043820653</v>
      </c>
    </row>
    <row r="14" spans="1:9" s="290" customFormat="1">
      <c r="A14" s="307" t="s">
        <v>409</v>
      </c>
      <c r="B14" s="306" t="s">
        <v>407</v>
      </c>
      <c r="C14" s="305">
        <v>2045354110</v>
      </c>
    </row>
    <row r="15" spans="1:9" s="290" customFormat="1">
      <c r="A15" s="307" t="s">
        <v>408</v>
      </c>
      <c r="B15" s="306" t="s">
        <v>407</v>
      </c>
      <c r="C15" s="305">
        <v>2046084680</v>
      </c>
    </row>
    <row r="16" spans="1:9" s="290" customFormat="1">
      <c r="A16" s="307"/>
      <c r="B16" s="306"/>
      <c r="C16" s="305"/>
    </row>
    <row r="17" spans="1:10" s="290" customFormat="1">
      <c r="A17" s="307"/>
      <c r="B17" s="306"/>
      <c r="C17" s="305"/>
    </row>
    <row r="18" spans="1:10" s="290" customFormat="1">
      <c r="A18" s="307"/>
      <c r="B18" s="306"/>
      <c r="C18" s="305"/>
    </row>
    <row r="19" spans="1:10" s="290" customFormat="1">
      <c r="A19" s="304"/>
      <c r="B19" s="299"/>
      <c r="C19" s="303"/>
    </row>
    <row r="20" spans="1:10" s="290" customFormat="1" ht="13.5" thickBot="1">
      <c r="A20" s="302"/>
      <c r="B20" s="301"/>
      <c r="C20" s="300"/>
    </row>
    <row r="21" spans="1:10" s="290" customFormat="1">
      <c r="A21" s="299"/>
      <c r="B21" s="299"/>
      <c r="C21" s="299"/>
    </row>
    <row r="22" spans="1:10" s="290" customFormat="1">
      <c r="A22" s="107" t="s">
        <v>75</v>
      </c>
    </row>
    <row r="24" spans="1:10">
      <c r="A24" s="290"/>
      <c r="D24" s="296"/>
      <c r="E24" s="296"/>
      <c r="F24" s="296"/>
      <c r="G24" s="296"/>
      <c r="H24" s="296"/>
      <c r="I24" s="296"/>
      <c r="J24" s="296"/>
    </row>
    <row r="25" spans="1:10">
      <c r="A25" s="290"/>
      <c r="D25" s="296"/>
      <c r="E25" s="296"/>
      <c r="F25" s="296"/>
      <c r="G25" s="296"/>
      <c r="H25" s="296"/>
      <c r="I25" s="296"/>
      <c r="J25" s="296"/>
    </row>
    <row r="26" spans="1:10">
      <c r="A26" s="290"/>
      <c r="C26" s="296"/>
      <c r="D26" s="296"/>
      <c r="E26" s="296"/>
      <c r="F26" s="296"/>
      <c r="G26" s="296"/>
      <c r="H26" s="296"/>
      <c r="I26" s="296"/>
      <c r="J26" s="296"/>
    </row>
    <row r="27" spans="1:10">
      <c r="A27" s="298"/>
      <c r="C27" s="297"/>
      <c r="D27" s="296"/>
      <c r="E27" s="296"/>
      <c r="F27" s="296"/>
      <c r="G27" s="296"/>
      <c r="H27" s="296"/>
      <c r="I27" s="296"/>
      <c r="J27" s="296"/>
    </row>
    <row r="28" spans="1:10" ht="15" customHeight="1">
      <c r="A28" s="295" t="s">
        <v>356</v>
      </c>
      <c r="C28" s="294" t="s">
        <v>358</v>
      </c>
      <c r="D28" s="291"/>
      <c r="E28" s="291"/>
      <c r="F28" s="291"/>
      <c r="G28" s="291"/>
      <c r="H28" s="291"/>
      <c r="I28" s="291"/>
      <c r="J28" s="291"/>
    </row>
    <row r="29" spans="1:10" ht="15" customHeight="1">
      <c r="A29" s="293" t="s">
        <v>357</v>
      </c>
      <c r="C29" s="292" t="s">
        <v>359</v>
      </c>
      <c r="D29" s="291"/>
      <c r="E29" s="291"/>
      <c r="F29" s="291"/>
      <c r="G29" s="291"/>
      <c r="H29" s="291"/>
      <c r="I29" s="291"/>
      <c r="J29" s="291"/>
    </row>
    <row r="30" spans="1:10">
      <c r="A30" s="290"/>
    </row>
    <row r="31" spans="1:10">
      <c r="A31" s="290"/>
    </row>
  </sheetData>
  <mergeCells count="6">
    <mergeCell ref="A6:B6"/>
    <mergeCell ref="A2:C2"/>
    <mergeCell ref="A3:C3"/>
    <mergeCell ref="A4:C4"/>
    <mergeCell ref="A8:A9"/>
    <mergeCell ref="B8:C8"/>
  </mergeCells>
  <pageMargins left="0.70866141732283472" right="0.70866141732283472" top="0.74803149606299213" bottom="0.74803149606299213" header="0.31496062992125984" footer="0.31496062992125984"/>
  <pageSetup scale="6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H15"/>
  <sheetViews>
    <sheetView showGridLines="0" workbookViewId="0">
      <selection sqref="A1:E1"/>
    </sheetView>
  </sheetViews>
  <sheetFormatPr baseColWidth="10" defaultRowHeight="15"/>
  <cols>
    <col min="1" max="1" width="13.7109375" style="269" customWidth="1"/>
    <col min="2" max="2" width="34.5703125" style="269" customWidth="1"/>
    <col min="3" max="5" width="16.140625" style="269" customWidth="1"/>
    <col min="6" max="16384" width="11.42578125" style="269"/>
  </cols>
  <sheetData>
    <row r="1" spans="1:8" ht="58.5" customHeight="1">
      <c r="A1" s="696" t="s">
        <v>719</v>
      </c>
      <c r="B1" s="697"/>
      <c r="C1" s="698"/>
      <c r="D1" s="698"/>
      <c r="E1" s="699"/>
    </row>
    <row r="2" spans="1:8">
      <c r="A2" s="331"/>
      <c r="B2" s="330"/>
      <c r="C2" s="700" t="s">
        <v>425</v>
      </c>
      <c r="D2" s="701"/>
      <c r="E2" s="329"/>
    </row>
    <row r="3" spans="1:8" ht="22.5">
      <c r="A3" s="328" t="s">
        <v>424</v>
      </c>
      <c r="B3" s="327" t="s">
        <v>423</v>
      </c>
      <c r="C3" s="326" t="s">
        <v>422</v>
      </c>
      <c r="D3" s="325" t="s">
        <v>421</v>
      </c>
      <c r="E3" s="324" t="s">
        <v>420</v>
      </c>
    </row>
    <row r="4" spans="1:8" ht="34.5" customHeight="1">
      <c r="A4" s="472" t="s">
        <v>466</v>
      </c>
      <c r="B4" s="472" t="s">
        <v>470</v>
      </c>
      <c r="C4" s="471">
        <v>-704339.04</v>
      </c>
      <c r="D4" s="471">
        <v>-678589.04</v>
      </c>
      <c r="E4" s="323"/>
    </row>
    <row r="5" spans="1:8" ht="34.5" customHeight="1">
      <c r="A5" s="472" t="s">
        <v>467</v>
      </c>
      <c r="B5" s="472" t="s">
        <v>471</v>
      </c>
      <c r="C5" s="471">
        <v>0</v>
      </c>
      <c r="D5" s="471">
        <v>0</v>
      </c>
      <c r="E5" s="321"/>
    </row>
    <row r="6" spans="1:8" ht="34.5" customHeight="1">
      <c r="A6" s="472" t="s">
        <v>468</v>
      </c>
      <c r="B6" s="472" t="s">
        <v>472</v>
      </c>
      <c r="C6" s="471">
        <v>-1069671.24</v>
      </c>
      <c r="D6" s="471">
        <v>-1069671.24</v>
      </c>
      <c r="E6" s="321"/>
    </row>
    <row r="7" spans="1:8">
      <c r="A7" s="472" t="s">
        <v>469</v>
      </c>
      <c r="B7" s="472" t="s">
        <v>473</v>
      </c>
      <c r="C7" s="471">
        <v>-6566094.7199999997</v>
      </c>
      <c r="D7" s="471">
        <v>-6566094.7199999997</v>
      </c>
      <c r="E7" s="321"/>
    </row>
    <row r="8" spans="1:8">
      <c r="A8" s="417"/>
      <c r="B8" s="319"/>
      <c r="C8" s="319"/>
      <c r="D8" s="319"/>
      <c r="E8" s="318"/>
    </row>
    <row r="10" spans="1:8" ht="30" customHeight="1">
      <c r="A10" s="686" t="s">
        <v>75</v>
      </c>
      <c r="B10" s="686"/>
      <c r="C10" s="686"/>
      <c r="D10" s="686"/>
      <c r="E10" s="686"/>
      <c r="F10" s="317"/>
      <c r="G10" s="317"/>
    </row>
    <row r="11" spans="1:8">
      <c r="A11" s="274"/>
      <c r="B11" s="272"/>
      <c r="C11" s="271"/>
      <c r="D11" s="271"/>
      <c r="E11" s="254"/>
      <c r="F11" s="273"/>
      <c r="G11" s="272"/>
      <c r="H11" s="314"/>
    </row>
    <row r="12" spans="1:8">
      <c r="C12" s="271"/>
      <c r="D12" s="270"/>
      <c r="E12" s="270"/>
      <c r="F12" s="270"/>
      <c r="G12" s="270"/>
      <c r="H12" s="314"/>
    </row>
    <row r="13" spans="1:8">
      <c r="B13" s="316" t="s">
        <v>356</v>
      </c>
      <c r="C13" s="315"/>
      <c r="D13" s="596" t="s">
        <v>358</v>
      </c>
      <c r="E13" s="596"/>
      <c r="F13" s="121"/>
      <c r="G13" s="121"/>
      <c r="H13" s="314"/>
    </row>
    <row r="14" spans="1:8" ht="15" customHeight="1">
      <c r="B14" s="313" t="s">
        <v>357</v>
      </c>
      <c r="C14" s="312"/>
      <c r="D14" s="597" t="s">
        <v>359</v>
      </c>
      <c r="E14" s="597"/>
      <c r="F14" s="120"/>
      <c r="G14" s="120"/>
    </row>
    <row r="15" spans="1:8">
      <c r="A15" s="255"/>
      <c r="B15" s="255"/>
      <c r="C15" s="255"/>
      <c r="D15" s="255"/>
      <c r="E15" s="255"/>
    </row>
  </sheetData>
  <mergeCells count="5">
    <mergeCell ref="D14:E14"/>
    <mergeCell ref="A1:E1"/>
    <mergeCell ref="C2:D2"/>
    <mergeCell ref="D13:E13"/>
    <mergeCell ref="A10:E10"/>
  </mergeCells>
  <pageMargins left="1.1811023622047245" right="0.70866141732283472" top="0.74803149606299213" bottom="0.74803149606299213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H483"/>
  <sheetViews>
    <sheetView showGridLines="0" tabSelected="1" view="pageBreakPreview" topLeftCell="A333" zoomScale="60" zoomScaleNormal="100" workbookViewId="0">
      <selection activeCell="F422" sqref="F422"/>
    </sheetView>
  </sheetViews>
  <sheetFormatPr baseColWidth="10" defaultRowHeight="11.25"/>
  <cols>
    <col min="1" max="1" width="55.140625" style="107" bestFit="1" customWidth="1"/>
    <col min="2" max="2" width="16.42578125" style="107" bestFit="1" customWidth="1"/>
    <col min="3" max="3" width="17.140625" style="107" customWidth="1"/>
    <col min="4" max="4" width="19.140625" style="107" customWidth="1"/>
    <col min="5" max="5" width="17.140625" style="107" customWidth="1"/>
    <col min="6" max="6" width="14.85546875" style="107" bestFit="1" customWidth="1"/>
    <col min="7" max="16384" width="11.42578125" style="107"/>
  </cols>
  <sheetData>
    <row r="1" spans="1:6" ht="4.5" customHeight="1">
      <c r="A1" s="549"/>
      <c r="B1" s="550"/>
      <c r="C1" s="550"/>
      <c r="D1" s="550"/>
      <c r="E1" s="550"/>
      <c r="F1" s="208"/>
    </row>
    <row r="2" spans="1:6" ht="12.75">
      <c r="A2" s="527" t="s">
        <v>313</v>
      </c>
      <c r="B2" s="528"/>
      <c r="C2" s="528"/>
      <c r="D2" s="528"/>
      <c r="E2" s="528"/>
      <c r="F2" s="528"/>
    </row>
    <row r="3" spans="1:6" ht="24" customHeight="1">
      <c r="A3" s="527" t="s">
        <v>712</v>
      </c>
      <c r="B3" s="528"/>
      <c r="C3" s="528"/>
      <c r="D3" s="528"/>
      <c r="E3" s="528"/>
      <c r="F3" s="528"/>
    </row>
    <row r="4" spans="1:6" ht="15">
      <c r="A4" s="126"/>
      <c r="B4"/>
      <c r="C4" s="125"/>
      <c r="D4" s="125"/>
      <c r="E4" s="125"/>
    </row>
    <row r="5" spans="1:6" ht="12">
      <c r="A5" s="18" t="s">
        <v>2</v>
      </c>
      <c r="B5" s="118" t="s">
        <v>354</v>
      </c>
      <c r="C5" s="29"/>
      <c r="D5" s="20"/>
      <c r="E5" s="21"/>
    </row>
    <row r="6" spans="1:6" ht="12">
      <c r="A6" s="18"/>
      <c r="B6" s="24"/>
      <c r="C6" s="129"/>
      <c r="D6" s="16"/>
      <c r="E6" s="22"/>
    </row>
    <row r="7" spans="1:6" ht="12">
      <c r="A7" s="18"/>
      <c r="B7" s="24"/>
      <c r="C7" s="129"/>
      <c r="D7" s="16"/>
      <c r="E7" s="22"/>
    </row>
    <row r="8" spans="1:6" ht="12.75">
      <c r="A8" s="532" t="s">
        <v>314</v>
      </c>
      <c r="B8" s="532"/>
      <c r="C8" s="532"/>
      <c r="D8" s="532"/>
      <c r="E8" s="532"/>
    </row>
    <row r="9" spans="1:6" ht="12">
      <c r="A9" s="197"/>
      <c r="B9" s="24"/>
      <c r="C9" s="129"/>
      <c r="D9" s="16"/>
      <c r="E9" s="22"/>
    </row>
    <row r="10" spans="1:6" ht="12.75">
      <c r="A10" s="198" t="s">
        <v>303</v>
      </c>
      <c r="B10" s="127"/>
      <c r="C10" s="128"/>
      <c r="D10" s="125"/>
      <c r="E10" s="125"/>
    </row>
    <row r="11" spans="1:6" ht="15">
      <c r="A11" s="199"/>
      <c r="B11"/>
      <c r="C11" s="125"/>
      <c r="D11" s="125"/>
      <c r="E11" s="125"/>
    </row>
    <row r="12" spans="1:6" ht="15">
      <c r="A12" s="200" t="s">
        <v>259</v>
      </c>
      <c r="B12"/>
      <c r="C12" s="125"/>
      <c r="D12" s="125"/>
      <c r="E12" s="125"/>
    </row>
    <row r="13" spans="1:6" ht="15">
      <c r="B13"/>
    </row>
    <row r="14" spans="1:6" ht="12">
      <c r="A14" s="160" t="s">
        <v>260</v>
      </c>
      <c r="B14" s="116"/>
      <c r="C14" s="116"/>
      <c r="D14" s="116"/>
    </row>
    <row r="15" spans="1:6">
      <c r="A15" s="138"/>
      <c r="B15" s="116"/>
      <c r="C15" s="116"/>
      <c r="D15" s="116"/>
    </row>
    <row r="16" spans="1:6" ht="20.25" customHeight="1">
      <c r="A16" s="149" t="s">
        <v>262</v>
      </c>
      <c r="B16" s="188" t="s">
        <v>201</v>
      </c>
      <c r="C16" s="150" t="s">
        <v>263</v>
      </c>
      <c r="D16" s="150" t="s">
        <v>264</v>
      </c>
    </row>
    <row r="17" spans="1:4">
      <c r="A17" s="442" t="s">
        <v>474</v>
      </c>
      <c r="B17" s="145">
        <v>278953.15999999997</v>
      </c>
      <c r="C17" s="414">
        <v>0</v>
      </c>
      <c r="D17" s="145">
        <v>0</v>
      </c>
    </row>
    <row r="18" spans="1:4">
      <c r="A18" s="443" t="s">
        <v>644</v>
      </c>
      <c r="B18" s="146">
        <v>10591937.26</v>
      </c>
      <c r="C18" s="155"/>
      <c r="D18" s="146"/>
    </row>
    <row r="19" spans="1:4">
      <c r="A19" s="443" t="s">
        <v>475</v>
      </c>
      <c r="B19" s="146">
        <v>-9238.67</v>
      </c>
      <c r="C19" s="155">
        <v>0</v>
      </c>
      <c r="D19" s="146">
        <v>0</v>
      </c>
    </row>
    <row r="20" spans="1:4">
      <c r="A20" s="443" t="s">
        <v>476</v>
      </c>
      <c r="B20" s="146">
        <v>150403.56</v>
      </c>
      <c r="C20" s="155">
        <v>0</v>
      </c>
      <c r="D20" s="146">
        <v>0</v>
      </c>
    </row>
    <row r="21" spans="1:4">
      <c r="A21" s="443" t="s">
        <v>477</v>
      </c>
      <c r="B21" s="146">
        <v>2407786.92</v>
      </c>
      <c r="C21" s="155"/>
      <c r="D21" s="146"/>
    </row>
    <row r="22" spans="1:4">
      <c r="A22" s="444" t="s">
        <v>645</v>
      </c>
      <c r="B22" s="147">
        <v>-2793.8</v>
      </c>
      <c r="C22" s="158">
        <v>0</v>
      </c>
      <c r="D22" s="147">
        <v>0</v>
      </c>
    </row>
    <row r="23" spans="1:4">
      <c r="A23" s="138"/>
      <c r="B23" s="116"/>
      <c r="C23" s="116"/>
      <c r="D23" s="116"/>
    </row>
    <row r="24" spans="1:4">
      <c r="A24" s="138"/>
      <c r="B24" s="116"/>
      <c r="C24" s="116"/>
      <c r="D24" s="116"/>
    </row>
    <row r="25" spans="1:4">
      <c r="A25" s="138"/>
      <c r="B25" s="116"/>
      <c r="C25" s="116"/>
      <c r="D25" s="116"/>
    </row>
    <row r="26" spans="1:4" ht="12">
      <c r="A26" s="160" t="s">
        <v>265</v>
      </c>
      <c r="B26" s="161"/>
      <c r="C26" s="116"/>
      <c r="D26" s="116"/>
    </row>
    <row r="28" spans="1:4" ht="18.75" customHeight="1">
      <c r="A28" s="149" t="s">
        <v>266</v>
      </c>
      <c r="B28" s="188" t="s">
        <v>201</v>
      </c>
      <c r="C28" s="188" t="s">
        <v>646</v>
      </c>
      <c r="D28" s="188" t="s">
        <v>267</v>
      </c>
    </row>
    <row r="29" spans="1:4">
      <c r="A29" s="421" t="s">
        <v>478</v>
      </c>
      <c r="B29" s="145">
        <v>-290.63</v>
      </c>
      <c r="C29" s="414">
        <v>6252</v>
      </c>
      <c r="D29" s="145">
        <v>984975</v>
      </c>
    </row>
    <row r="30" spans="1:4" ht="14.25" customHeight="1">
      <c r="A30" s="156"/>
      <c r="B30" s="445"/>
      <c r="C30" s="115"/>
      <c r="D30" s="422"/>
    </row>
    <row r="31" spans="1:4" ht="14.25" customHeight="1"/>
    <row r="32" spans="1:4" ht="14.25" customHeight="1"/>
    <row r="33" spans="1:5" ht="23.25" customHeight="1">
      <c r="A33" s="424" t="s">
        <v>320</v>
      </c>
      <c r="B33" s="188" t="s">
        <v>201</v>
      </c>
      <c r="C33" s="188" t="s">
        <v>289</v>
      </c>
      <c r="D33" s="150" t="s">
        <v>290</v>
      </c>
      <c r="E33" s="150" t="s">
        <v>291</v>
      </c>
    </row>
    <row r="34" spans="1:5" ht="14.25" customHeight="1">
      <c r="A34" s="423" t="s">
        <v>479</v>
      </c>
      <c r="B34" s="110">
        <v>23000</v>
      </c>
      <c r="C34" s="110">
        <v>23000</v>
      </c>
      <c r="D34" s="425"/>
      <c r="E34" s="110"/>
    </row>
    <row r="35" spans="1:5" ht="14.25" customHeight="1">
      <c r="A35" s="182" t="s">
        <v>647</v>
      </c>
      <c r="B35" s="110">
        <v>-1024</v>
      </c>
      <c r="C35" s="110">
        <v>-1024</v>
      </c>
      <c r="D35" s="425"/>
      <c r="E35" s="110"/>
    </row>
    <row r="36" spans="1:5" ht="14.25" customHeight="1">
      <c r="A36" s="182" t="s">
        <v>480</v>
      </c>
      <c r="B36" s="110">
        <v>304.13</v>
      </c>
      <c r="C36" s="110">
        <v>304.13</v>
      </c>
      <c r="D36" s="425"/>
      <c r="E36" s="110"/>
    </row>
    <row r="37" spans="1:5" ht="14.25" customHeight="1">
      <c r="A37" s="427" t="s">
        <v>481</v>
      </c>
      <c r="B37" s="115">
        <v>5000</v>
      </c>
      <c r="C37" s="115">
        <v>5000</v>
      </c>
      <c r="D37" s="422"/>
      <c r="E37" s="115"/>
    </row>
    <row r="38" spans="1:5" ht="14.25" customHeight="1"/>
    <row r="39" spans="1:5" ht="14.25" customHeight="1"/>
    <row r="40" spans="1:5" ht="14.25" customHeight="1">
      <c r="A40" s="160" t="s">
        <v>272</v>
      </c>
    </row>
    <row r="41" spans="1:5" ht="14.25" customHeight="1">
      <c r="A41" s="139"/>
    </row>
    <row r="42" spans="1:5" ht="24" customHeight="1">
      <c r="A42" s="149" t="s">
        <v>268</v>
      </c>
      <c r="B42" s="150" t="s">
        <v>201</v>
      </c>
      <c r="C42" s="150" t="s">
        <v>269</v>
      </c>
    </row>
    <row r="43" spans="1:5" ht="14.25" customHeight="1">
      <c r="A43" s="112" t="s">
        <v>270</v>
      </c>
      <c r="B43" s="145"/>
      <c r="C43" s="145">
        <v>0</v>
      </c>
    </row>
    <row r="44" spans="1:5" ht="14.25" customHeight="1">
      <c r="A44" s="109"/>
      <c r="B44" s="146"/>
      <c r="C44" s="146">
        <v>0</v>
      </c>
    </row>
    <row r="45" spans="1:5" ht="14.25" customHeight="1">
      <c r="A45" s="109" t="s">
        <v>271</v>
      </c>
      <c r="B45" s="146"/>
      <c r="C45" s="146"/>
    </row>
    <row r="46" spans="1:5" ht="14.25" customHeight="1">
      <c r="A46" s="114"/>
      <c r="B46" s="147"/>
      <c r="C46" s="147">
        <v>0</v>
      </c>
    </row>
    <row r="47" spans="1:5" ht="14.25" customHeight="1">
      <c r="A47" s="152"/>
      <c r="B47" s="153"/>
      <c r="C47" s="153"/>
    </row>
    <row r="48" spans="1:5" ht="14.25" customHeight="1"/>
    <row r="49" spans="1:6" ht="14.25" customHeight="1">
      <c r="A49" s="160" t="s">
        <v>273</v>
      </c>
    </row>
    <row r="50" spans="1:6" ht="14.25" customHeight="1">
      <c r="A50" s="139"/>
    </row>
    <row r="51" spans="1:6" ht="27.75" customHeight="1">
      <c r="A51" s="149" t="s">
        <v>276</v>
      </c>
      <c r="B51" s="150" t="s">
        <v>201</v>
      </c>
      <c r="C51" s="150" t="s">
        <v>263</v>
      </c>
      <c r="D51" s="150" t="s">
        <v>210</v>
      </c>
      <c r="E51" s="159" t="s">
        <v>274</v>
      </c>
      <c r="F51" s="150" t="s">
        <v>275</v>
      </c>
    </row>
    <row r="52" spans="1:6" ht="14.25" customHeight="1">
      <c r="A52" s="154" t="s">
        <v>277</v>
      </c>
      <c r="B52" s="145"/>
      <c r="C52" s="145">
        <v>0</v>
      </c>
      <c r="D52" s="153">
        <v>0</v>
      </c>
      <c r="E52" s="145">
        <v>0</v>
      </c>
      <c r="F52" s="155">
        <v>0</v>
      </c>
    </row>
    <row r="53" spans="1:6" ht="14.25" customHeight="1">
      <c r="A53" s="154"/>
      <c r="B53" s="146"/>
      <c r="C53" s="146">
        <v>0</v>
      </c>
      <c r="D53" s="153">
        <v>0</v>
      </c>
      <c r="E53" s="146">
        <v>0</v>
      </c>
      <c r="F53" s="155">
        <v>0</v>
      </c>
    </row>
    <row r="54" spans="1:6" ht="14.25" customHeight="1">
      <c r="A54" s="154"/>
      <c r="B54" s="146"/>
      <c r="C54" s="146">
        <v>0</v>
      </c>
      <c r="D54" s="153">
        <v>0</v>
      </c>
      <c r="E54" s="146">
        <v>0</v>
      </c>
      <c r="F54" s="155">
        <v>0</v>
      </c>
    </row>
    <row r="55" spans="1:6" ht="14.25" customHeight="1">
      <c r="A55" s="156"/>
      <c r="B55" s="147"/>
      <c r="C55" s="147">
        <v>0</v>
      </c>
      <c r="D55" s="157">
        <v>0</v>
      </c>
      <c r="E55" s="147">
        <v>0</v>
      </c>
      <c r="F55" s="158">
        <v>0</v>
      </c>
    </row>
    <row r="56" spans="1:6">
      <c r="A56" s="152"/>
      <c r="B56" s="117"/>
      <c r="C56" s="117">
        <v>0</v>
      </c>
      <c r="D56" s="117">
        <v>0</v>
      </c>
      <c r="E56" s="117">
        <v>0</v>
      </c>
      <c r="F56" s="117">
        <v>0</v>
      </c>
    </row>
    <row r="57" spans="1:6">
      <c r="A57" s="152"/>
      <c r="B57" s="117"/>
      <c r="C57" s="117"/>
      <c r="D57" s="117"/>
      <c r="E57" s="117"/>
      <c r="F57" s="117"/>
    </row>
    <row r="58" spans="1:6" ht="26.25" customHeight="1">
      <c r="A58" s="149" t="s">
        <v>278</v>
      </c>
      <c r="B58" s="150" t="s">
        <v>201</v>
      </c>
      <c r="C58" s="150" t="s">
        <v>263</v>
      </c>
      <c r="D58" s="150" t="s">
        <v>279</v>
      </c>
      <c r="E58" s="117"/>
      <c r="F58" s="117"/>
    </row>
    <row r="59" spans="1:6">
      <c r="A59" s="109" t="s">
        <v>280</v>
      </c>
      <c r="B59" s="146"/>
      <c r="C59" s="146">
        <v>0</v>
      </c>
      <c r="D59" s="146">
        <v>0</v>
      </c>
      <c r="E59" s="117"/>
      <c r="F59" s="117"/>
    </row>
    <row r="60" spans="1:6">
      <c r="A60" s="109"/>
      <c r="B60" s="146"/>
      <c r="C60" s="146">
        <v>0</v>
      </c>
      <c r="D60" s="146">
        <v>0</v>
      </c>
      <c r="E60" s="117"/>
      <c r="F60" s="117"/>
    </row>
    <row r="61" spans="1:6">
      <c r="A61" s="108"/>
      <c r="B61" s="111"/>
      <c r="C61" s="111">
        <v>0</v>
      </c>
      <c r="D61" s="111">
        <v>0</v>
      </c>
      <c r="E61" s="117"/>
      <c r="F61" s="117"/>
    </row>
    <row r="62" spans="1:6">
      <c r="A62" s="152"/>
      <c r="B62" s="117"/>
      <c r="C62" s="117"/>
      <c r="D62" s="117"/>
      <c r="E62" s="117"/>
      <c r="F62" s="117"/>
    </row>
    <row r="63" spans="1:6">
      <c r="A63" s="152"/>
      <c r="B63" s="117"/>
      <c r="C63" s="117"/>
      <c r="D63" s="117"/>
      <c r="E63" s="117"/>
      <c r="F63" s="117"/>
    </row>
    <row r="64" spans="1:6">
      <c r="A64" s="139"/>
    </row>
    <row r="65" spans="1:5" ht="12">
      <c r="A65" s="160" t="s">
        <v>261</v>
      </c>
    </row>
    <row r="67" spans="1:5">
      <c r="A67" s="139"/>
    </row>
    <row r="68" spans="1:5" ht="24" customHeight="1">
      <c r="A68" s="424" t="s">
        <v>202</v>
      </c>
      <c r="B68" s="188" t="s">
        <v>203</v>
      </c>
      <c r="C68" s="188" t="s">
        <v>204</v>
      </c>
      <c r="D68" s="188" t="s">
        <v>205</v>
      </c>
      <c r="E68" s="188" t="s">
        <v>206</v>
      </c>
    </row>
    <row r="69" spans="1:5" ht="15" customHeight="1">
      <c r="A69" s="537" t="s">
        <v>523</v>
      </c>
      <c r="B69" s="538"/>
      <c r="C69" s="538"/>
      <c r="D69" s="538"/>
      <c r="E69" s="539"/>
    </row>
    <row r="70" spans="1:5" ht="15" customHeight="1">
      <c r="A70" s="322" t="s">
        <v>521</v>
      </c>
      <c r="B70" s="146">
        <v>31758696.41</v>
      </c>
      <c r="C70" s="146">
        <v>31758696.41</v>
      </c>
      <c r="D70" s="146">
        <v>0</v>
      </c>
      <c r="E70" s="425"/>
    </row>
    <row r="71" spans="1:5" ht="15" customHeight="1">
      <c r="A71" s="322" t="s">
        <v>522</v>
      </c>
      <c r="B71" s="146">
        <v>53170026.880000003</v>
      </c>
      <c r="C71" s="146">
        <v>59427213.93</v>
      </c>
      <c r="D71" s="146">
        <v>6257187.0499999998</v>
      </c>
      <c r="E71" s="425"/>
    </row>
    <row r="72" spans="1:5" ht="15" customHeight="1">
      <c r="A72" s="537" t="s">
        <v>524</v>
      </c>
      <c r="B72" s="538"/>
      <c r="C72" s="538"/>
      <c r="D72" s="538"/>
      <c r="E72" s="539"/>
    </row>
    <row r="73" spans="1:5" ht="15">
      <c r="A73" s="322" t="s">
        <v>482</v>
      </c>
      <c r="B73" s="146">
        <v>954721.78</v>
      </c>
      <c r="C73" s="146">
        <v>954721.78</v>
      </c>
      <c r="D73" s="146">
        <v>0</v>
      </c>
      <c r="E73" s="428">
        <v>0</v>
      </c>
    </row>
    <row r="74" spans="1:5" ht="15">
      <c r="A74" s="322" t="s">
        <v>483</v>
      </c>
      <c r="B74" s="146">
        <v>1022387.2</v>
      </c>
      <c r="C74" s="146">
        <v>1011542.7</v>
      </c>
      <c r="D74" s="146">
        <v>-10844.5</v>
      </c>
      <c r="E74" s="425"/>
    </row>
    <row r="75" spans="1:5" ht="15">
      <c r="A75" s="322" t="s">
        <v>484</v>
      </c>
      <c r="B75" s="146">
        <v>57171.01</v>
      </c>
      <c r="C75" s="146">
        <v>57171.01</v>
      </c>
      <c r="D75" s="146">
        <v>0</v>
      </c>
      <c r="E75" s="425"/>
    </row>
    <row r="76" spans="1:5" ht="15">
      <c r="A76" s="322" t="s">
        <v>485</v>
      </c>
      <c r="B76" s="146">
        <v>1526823.48</v>
      </c>
      <c r="C76" s="146">
        <v>1452961.37</v>
      </c>
      <c r="D76" s="146">
        <v>-73862.11</v>
      </c>
      <c r="E76" s="425"/>
    </row>
    <row r="77" spans="1:5" ht="15">
      <c r="A77" s="322" t="s">
        <v>486</v>
      </c>
      <c r="B77" s="146">
        <v>981765.7</v>
      </c>
      <c r="C77" s="146">
        <v>403983.85</v>
      </c>
      <c r="D77" s="146">
        <v>-577781.85</v>
      </c>
      <c r="E77" s="425"/>
    </row>
    <row r="78" spans="1:5" ht="15">
      <c r="A78" s="322" t="s">
        <v>487</v>
      </c>
      <c r="B78" s="146">
        <v>12488.96</v>
      </c>
      <c r="C78" s="146">
        <v>38238.959999999999</v>
      </c>
      <c r="D78" s="146">
        <v>25750</v>
      </c>
      <c r="E78" s="425"/>
    </row>
    <row r="79" spans="1:5" ht="15">
      <c r="A79" s="322" t="s">
        <v>648</v>
      </c>
      <c r="B79" s="146">
        <v>0</v>
      </c>
      <c r="C79" s="146">
        <v>-21689</v>
      </c>
      <c r="D79" s="146">
        <v>-21689</v>
      </c>
      <c r="E79" s="425"/>
    </row>
    <row r="80" spans="1:5" ht="15">
      <c r="A80" s="322" t="s">
        <v>488</v>
      </c>
      <c r="B80" s="146">
        <v>390672.8</v>
      </c>
      <c r="C80" s="146">
        <v>358544.4</v>
      </c>
      <c r="D80" s="146">
        <v>-32128.400000000001</v>
      </c>
      <c r="E80" s="425"/>
    </row>
    <row r="81" spans="1:5" ht="15">
      <c r="A81" s="322" t="s">
        <v>489</v>
      </c>
      <c r="B81" s="146">
        <v>248766.48</v>
      </c>
      <c r="C81" s="146">
        <v>120214.74</v>
      </c>
      <c r="D81" s="146">
        <v>-128551.74</v>
      </c>
      <c r="E81" s="425"/>
    </row>
    <row r="82" spans="1:5" ht="15">
      <c r="A82" s="322" t="s">
        <v>490</v>
      </c>
      <c r="B82" s="146">
        <v>3783.92</v>
      </c>
      <c r="C82" s="146">
        <v>3783.92</v>
      </c>
      <c r="D82" s="146">
        <v>0</v>
      </c>
      <c r="E82" s="425"/>
    </row>
    <row r="83" spans="1:5" ht="15">
      <c r="A83" s="322" t="s">
        <v>491</v>
      </c>
      <c r="B83" s="146">
        <v>1476830.96</v>
      </c>
      <c r="C83" s="146">
        <v>1476830.96</v>
      </c>
      <c r="D83" s="146">
        <v>0</v>
      </c>
      <c r="E83" s="425"/>
    </row>
    <row r="84" spans="1:5" ht="15">
      <c r="A84" s="322" t="s">
        <v>492</v>
      </c>
      <c r="B84" s="146">
        <v>8675611.5299999993</v>
      </c>
      <c r="C84" s="146">
        <v>8675611.5299999993</v>
      </c>
      <c r="D84" s="146">
        <v>0</v>
      </c>
      <c r="E84" s="425"/>
    </row>
    <row r="85" spans="1:5" ht="15">
      <c r="A85" s="322" t="s">
        <v>493</v>
      </c>
      <c r="B85" s="146">
        <v>994480</v>
      </c>
      <c r="C85" s="146">
        <v>1184955</v>
      </c>
      <c r="D85" s="146">
        <v>190475</v>
      </c>
      <c r="E85" s="425"/>
    </row>
    <row r="86" spans="1:5" ht="15">
      <c r="A86" s="322" t="s">
        <v>494</v>
      </c>
      <c r="B86" s="146">
        <v>305800</v>
      </c>
      <c r="C86" s="146">
        <v>305800</v>
      </c>
      <c r="D86" s="146">
        <v>0</v>
      </c>
      <c r="E86" s="425"/>
    </row>
    <row r="87" spans="1:5" ht="15">
      <c r="A87" s="322" t="s">
        <v>495</v>
      </c>
      <c r="B87" s="146">
        <v>214600</v>
      </c>
      <c r="C87" s="146">
        <v>214600</v>
      </c>
      <c r="D87" s="146">
        <v>0</v>
      </c>
      <c r="E87" s="425"/>
    </row>
    <row r="88" spans="1:5" ht="15">
      <c r="A88" s="322" t="s">
        <v>496</v>
      </c>
      <c r="B88" s="146">
        <v>1586338.5</v>
      </c>
      <c r="C88" s="146">
        <v>1586338.5</v>
      </c>
      <c r="D88" s="146">
        <v>0</v>
      </c>
      <c r="E88" s="425"/>
    </row>
    <row r="89" spans="1:5" ht="15">
      <c r="A89" s="322" t="s">
        <v>497</v>
      </c>
      <c r="B89" s="146">
        <v>39100</v>
      </c>
      <c r="C89" s="146">
        <v>0</v>
      </c>
      <c r="D89" s="146">
        <v>-39100</v>
      </c>
      <c r="E89" s="425"/>
    </row>
    <row r="90" spans="1:5" ht="15">
      <c r="A90" s="322" t="s">
        <v>498</v>
      </c>
      <c r="B90" s="146">
        <v>522200</v>
      </c>
      <c r="C90" s="146">
        <v>522200</v>
      </c>
      <c r="D90" s="146">
        <v>0</v>
      </c>
      <c r="E90" s="425"/>
    </row>
    <row r="91" spans="1:5" ht="15">
      <c r="A91" s="322" t="s">
        <v>499</v>
      </c>
      <c r="B91" s="146">
        <v>1611215</v>
      </c>
      <c r="C91" s="146">
        <v>80783.350000000006</v>
      </c>
      <c r="D91" s="146">
        <v>-1530431.65</v>
      </c>
      <c r="E91" s="425"/>
    </row>
    <row r="92" spans="1:5" ht="15">
      <c r="A92" s="322" t="s">
        <v>500</v>
      </c>
      <c r="B92" s="146">
        <v>27200.19</v>
      </c>
      <c r="C92" s="146">
        <v>27200.19</v>
      </c>
      <c r="D92" s="146">
        <v>0</v>
      </c>
      <c r="E92" s="425"/>
    </row>
    <row r="93" spans="1:5" ht="15">
      <c r="A93" s="322" t="s">
        <v>501</v>
      </c>
      <c r="B93" s="146">
        <v>131648.4</v>
      </c>
      <c r="C93" s="146">
        <v>131648.4</v>
      </c>
      <c r="D93" s="146">
        <v>0</v>
      </c>
      <c r="E93" s="425"/>
    </row>
    <row r="94" spans="1:5" ht="15">
      <c r="A94" s="322" t="s">
        <v>502</v>
      </c>
      <c r="B94" s="146">
        <v>14921.14</v>
      </c>
      <c r="C94" s="146">
        <v>0</v>
      </c>
      <c r="D94" s="146">
        <v>-14921.14</v>
      </c>
      <c r="E94" s="425"/>
    </row>
    <row r="95" spans="1:5" ht="15">
      <c r="A95" s="322" t="s">
        <v>503</v>
      </c>
      <c r="B95" s="146">
        <v>7502.55</v>
      </c>
      <c r="C95" s="146">
        <v>7502.55</v>
      </c>
      <c r="D95" s="146">
        <v>0</v>
      </c>
      <c r="E95" s="425"/>
    </row>
    <row r="96" spans="1:5" ht="15">
      <c r="A96" s="322" t="s">
        <v>504</v>
      </c>
      <c r="B96" s="146">
        <v>1268067.52</v>
      </c>
      <c r="C96" s="146">
        <v>1268067.52</v>
      </c>
      <c r="D96" s="146">
        <v>0</v>
      </c>
      <c r="E96" s="422"/>
    </row>
    <row r="97" spans="1:5">
      <c r="A97" s="537" t="s">
        <v>505</v>
      </c>
      <c r="B97" s="538"/>
      <c r="C97" s="538"/>
      <c r="D97" s="538"/>
      <c r="E97" s="539"/>
    </row>
    <row r="98" spans="1:5" ht="15">
      <c r="A98" s="322" t="s">
        <v>702</v>
      </c>
      <c r="B98" s="146">
        <v>-609826.97</v>
      </c>
      <c r="C98" s="146">
        <v>-603114.68999999994</v>
      </c>
      <c r="D98" s="146">
        <v>6712.28</v>
      </c>
      <c r="E98" s="447"/>
    </row>
    <row r="99" spans="1:5" ht="15">
      <c r="A99" s="322" t="s">
        <v>506</v>
      </c>
      <c r="B99" s="146">
        <v>-14779.01</v>
      </c>
      <c r="C99" s="146">
        <v>-14779.01</v>
      </c>
      <c r="D99" s="146">
        <v>0</v>
      </c>
      <c r="E99" s="448"/>
    </row>
    <row r="100" spans="1:5" ht="15">
      <c r="A100" s="322" t="s">
        <v>507</v>
      </c>
      <c r="B100" s="146">
        <v>-1448921.55</v>
      </c>
      <c r="C100" s="146">
        <v>-804821.29</v>
      </c>
      <c r="D100" s="146">
        <v>644100.26</v>
      </c>
      <c r="E100" s="448"/>
    </row>
    <row r="101" spans="1:5" ht="15">
      <c r="A101" s="322" t="s">
        <v>508</v>
      </c>
      <c r="B101" s="146">
        <v>-17139.78</v>
      </c>
      <c r="C101" s="146">
        <v>-3715.22</v>
      </c>
      <c r="D101" s="146">
        <v>13424.56</v>
      </c>
      <c r="E101" s="448"/>
    </row>
    <row r="102" spans="1:5" ht="15">
      <c r="A102" s="322" t="s">
        <v>509</v>
      </c>
      <c r="B102" s="146">
        <v>-31637.43</v>
      </c>
      <c r="C102" s="146">
        <v>-26550.44</v>
      </c>
      <c r="D102" s="146">
        <v>5086.99</v>
      </c>
      <c r="E102" s="448"/>
    </row>
    <row r="103" spans="1:5" ht="15">
      <c r="A103" s="322" t="s">
        <v>510</v>
      </c>
      <c r="B103" s="146">
        <v>-26949.7</v>
      </c>
      <c r="C103" s="146">
        <v>-6595.67</v>
      </c>
      <c r="D103" s="146">
        <v>20354.03</v>
      </c>
      <c r="E103" s="448"/>
    </row>
    <row r="104" spans="1:5" ht="15">
      <c r="A104" s="322" t="s">
        <v>511</v>
      </c>
      <c r="B104" s="146">
        <v>-94.6</v>
      </c>
      <c r="C104" s="146">
        <v>-94.6</v>
      </c>
      <c r="D104" s="146">
        <v>0</v>
      </c>
      <c r="E104" s="448"/>
    </row>
    <row r="105" spans="1:5" ht="15">
      <c r="A105" s="322" t="s">
        <v>512</v>
      </c>
      <c r="B105" s="146">
        <v>-8757301.9800000004</v>
      </c>
      <c r="C105" s="146">
        <v>-8757301.9800000004</v>
      </c>
      <c r="D105" s="146">
        <v>0</v>
      </c>
      <c r="E105" s="448"/>
    </row>
    <row r="106" spans="1:5" ht="15">
      <c r="A106" s="322" t="s">
        <v>513</v>
      </c>
      <c r="B106" s="146">
        <v>-369427.49</v>
      </c>
      <c r="C106" s="146">
        <v>-369427.49</v>
      </c>
      <c r="D106" s="146">
        <v>0</v>
      </c>
      <c r="E106" s="448"/>
    </row>
    <row r="107" spans="1:5" ht="15">
      <c r="A107" s="322" t="s">
        <v>514</v>
      </c>
      <c r="B107" s="146">
        <v>-58120.83</v>
      </c>
      <c r="C107" s="146">
        <v>-58120.83</v>
      </c>
      <c r="D107" s="146">
        <v>0</v>
      </c>
      <c r="E107" s="448"/>
    </row>
    <row r="108" spans="1:5" ht="15">
      <c r="A108" s="322" t="s">
        <v>515</v>
      </c>
      <c r="B108" s="146">
        <v>-192664.65</v>
      </c>
      <c r="C108" s="146">
        <v>-153564.65</v>
      </c>
      <c r="D108" s="146">
        <v>39100</v>
      </c>
      <c r="E108" s="448"/>
    </row>
    <row r="109" spans="1:5" ht="15">
      <c r="A109" s="322" t="s">
        <v>516</v>
      </c>
      <c r="B109" s="146">
        <v>-30181.67</v>
      </c>
      <c r="C109" s="146">
        <v>-30181.67</v>
      </c>
      <c r="D109" s="146">
        <v>0</v>
      </c>
      <c r="E109" s="448"/>
    </row>
    <row r="110" spans="1:5" ht="15">
      <c r="A110" s="322" t="s">
        <v>517</v>
      </c>
      <c r="B110" s="146">
        <v>-1159428.79</v>
      </c>
      <c r="C110" s="146">
        <v>15867.18</v>
      </c>
      <c r="D110" s="146">
        <v>1175295.97</v>
      </c>
      <c r="E110" s="448"/>
    </row>
    <row r="111" spans="1:5" ht="15">
      <c r="A111" s="322" t="s">
        <v>518</v>
      </c>
      <c r="B111" s="146">
        <v>-25114.19</v>
      </c>
      <c r="C111" s="146">
        <v>-25114.19</v>
      </c>
      <c r="D111" s="146">
        <v>0</v>
      </c>
      <c r="E111" s="448"/>
    </row>
    <row r="112" spans="1:5" ht="15">
      <c r="A112" s="322" t="s">
        <v>519</v>
      </c>
      <c r="B112" s="146">
        <v>-21687.85</v>
      </c>
      <c r="C112" s="146">
        <v>-13741.4</v>
      </c>
      <c r="D112" s="146">
        <v>7946.45</v>
      </c>
      <c r="E112" s="448"/>
    </row>
    <row r="113" spans="1:8" ht="15">
      <c r="A113" s="322" t="s">
        <v>520</v>
      </c>
      <c r="B113" s="146">
        <v>-1039185.37</v>
      </c>
      <c r="C113" s="146">
        <v>-1039185.37</v>
      </c>
      <c r="D113" s="146">
        <v>0</v>
      </c>
      <c r="E113" s="448"/>
    </row>
    <row r="114" spans="1:8" ht="15">
      <c r="A114" s="320"/>
      <c r="B114" s="426"/>
      <c r="C114" s="430"/>
      <c r="D114" s="429"/>
      <c r="E114" s="449"/>
    </row>
    <row r="116" spans="1:8" s="433" customFormat="1">
      <c r="A116" s="434"/>
      <c r="B116" s="474"/>
      <c r="C116" s="435"/>
      <c r="D116" s="435"/>
      <c r="E116" s="435"/>
      <c r="F116" s="435"/>
      <c r="G116" s="435"/>
      <c r="H116" s="435"/>
    </row>
    <row r="117" spans="1:8" ht="21.75" customHeight="1">
      <c r="A117" s="431" t="s">
        <v>282</v>
      </c>
      <c r="B117" s="432" t="s">
        <v>203</v>
      </c>
      <c r="C117" s="432" t="s">
        <v>204</v>
      </c>
      <c r="D117" s="432" t="s">
        <v>205</v>
      </c>
      <c r="E117" s="432" t="s">
        <v>206</v>
      </c>
    </row>
    <row r="118" spans="1:8">
      <c r="A118" s="112" t="s">
        <v>283</v>
      </c>
      <c r="B118" s="145"/>
      <c r="C118" s="145"/>
      <c r="D118" s="145"/>
      <c r="E118" s="145"/>
    </row>
    <row r="119" spans="1:8">
      <c r="A119" s="109"/>
      <c r="B119" s="146"/>
      <c r="C119" s="146"/>
      <c r="D119" s="146"/>
      <c r="E119" s="146"/>
    </row>
    <row r="120" spans="1:8">
      <c r="A120" s="109" t="s">
        <v>284</v>
      </c>
      <c r="B120" s="146"/>
      <c r="C120" s="146"/>
      <c r="D120" s="146"/>
      <c r="E120" s="146"/>
    </row>
    <row r="121" spans="1:8">
      <c r="A121" s="109"/>
      <c r="B121" s="146"/>
      <c r="C121" s="146"/>
      <c r="D121" s="146"/>
      <c r="E121" s="146"/>
    </row>
    <row r="122" spans="1:8">
      <c r="A122" s="109" t="s">
        <v>281</v>
      </c>
      <c r="B122" s="146"/>
      <c r="C122" s="146"/>
      <c r="D122" s="146"/>
      <c r="E122" s="146"/>
    </row>
    <row r="123" spans="1:8">
      <c r="A123" s="114"/>
      <c r="B123" s="147"/>
      <c r="C123" s="147"/>
      <c r="D123" s="147"/>
      <c r="E123" s="147"/>
    </row>
    <row r="126" spans="1:8" ht="27" customHeight="1">
      <c r="A126" s="149" t="s">
        <v>285</v>
      </c>
      <c r="B126" s="150" t="s">
        <v>201</v>
      </c>
    </row>
    <row r="127" spans="1:8">
      <c r="A127" s="112" t="s">
        <v>286</v>
      </c>
      <c r="B127" s="145"/>
    </row>
    <row r="128" spans="1:8">
      <c r="A128" s="109"/>
      <c r="B128" s="146"/>
    </row>
    <row r="129" spans="1:5">
      <c r="A129" s="114"/>
      <c r="B129" s="147"/>
    </row>
    <row r="132" spans="1:5" ht="22.5" customHeight="1">
      <c r="A132" s="175" t="s">
        <v>288</v>
      </c>
      <c r="B132" s="173" t="s">
        <v>201</v>
      </c>
      <c r="C132" s="174" t="s">
        <v>287</v>
      </c>
    </row>
    <row r="133" spans="1:5">
      <c r="A133" s="162"/>
      <c r="B133" s="166"/>
      <c r="C133" s="170"/>
    </row>
    <row r="134" spans="1:5">
      <c r="A134" s="163"/>
      <c r="B134" s="167"/>
      <c r="C134" s="171"/>
    </row>
    <row r="135" spans="1:5">
      <c r="A135" s="164"/>
      <c r="B135" s="168"/>
      <c r="C135" s="168"/>
    </row>
    <row r="136" spans="1:5">
      <c r="A136" s="164"/>
      <c r="B136" s="168"/>
      <c r="C136" s="168"/>
    </row>
    <row r="137" spans="1:5">
      <c r="A137" s="165"/>
      <c r="B137" s="169"/>
      <c r="C137" s="169"/>
    </row>
    <row r="141" spans="1:5" ht="12.75">
      <c r="A141" s="198" t="s">
        <v>5</v>
      </c>
    </row>
    <row r="143" spans="1:5" ht="20.25" customHeight="1">
      <c r="A143" s="175" t="s">
        <v>207</v>
      </c>
      <c r="B143" s="173" t="s">
        <v>201</v>
      </c>
      <c r="C143" s="188" t="s">
        <v>289</v>
      </c>
      <c r="D143" s="150" t="s">
        <v>290</v>
      </c>
      <c r="E143" s="150" t="s">
        <v>291</v>
      </c>
    </row>
    <row r="144" spans="1:5">
      <c r="A144" s="113" t="s">
        <v>525</v>
      </c>
      <c r="B144" s="110">
        <v>-319950.53999999998</v>
      </c>
      <c r="C144" s="110">
        <v>-319950.53999999998</v>
      </c>
      <c r="D144" s="113"/>
      <c r="E144" s="113"/>
    </row>
    <row r="145" spans="1:5">
      <c r="A145" s="110" t="s">
        <v>705</v>
      </c>
      <c r="B145" s="110">
        <v>57205.61</v>
      </c>
      <c r="C145" s="110">
        <v>57205.61</v>
      </c>
      <c r="D145" s="110"/>
      <c r="E145" s="110"/>
    </row>
    <row r="146" spans="1:5">
      <c r="A146" s="110" t="s">
        <v>706</v>
      </c>
      <c r="B146" s="110">
        <v>73220.88</v>
      </c>
      <c r="C146" s="110">
        <v>73220.88</v>
      </c>
      <c r="D146" s="110"/>
      <c r="E146" s="110"/>
    </row>
    <row r="147" spans="1:5">
      <c r="A147" s="110" t="s">
        <v>707</v>
      </c>
      <c r="B147" s="110">
        <v>75417.56</v>
      </c>
      <c r="C147" s="110">
        <v>75417.56</v>
      </c>
      <c r="D147" s="110"/>
      <c r="E147" s="110"/>
    </row>
    <row r="148" spans="1:5">
      <c r="A148" s="110" t="s">
        <v>526</v>
      </c>
      <c r="B148" s="110">
        <v>131592.24</v>
      </c>
      <c r="C148" s="110">
        <v>131592.24</v>
      </c>
      <c r="D148" s="110"/>
      <c r="E148" s="110"/>
    </row>
    <row r="149" spans="1:5">
      <c r="A149" s="110" t="s">
        <v>527</v>
      </c>
      <c r="B149" s="110">
        <v>37662</v>
      </c>
      <c r="C149" s="110">
        <v>37662</v>
      </c>
      <c r="D149" s="110"/>
      <c r="E149" s="110"/>
    </row>
    <row r="150" spans="1:5">
      <c r="A150" s="110" t="s">
        <v>528</v>
      </c>
      <c r="B150" s="110">
        <v>480234.06</v>
      </c>
      <c r="C150" s="110">
        <v>480234.06</v>
      </c>
      <c r="D150" s="110"/>
      <c r="E150" s="110"/>
    </row>
    <row r="151" spans="1:5">
      <c r="A151" s="110" t="s">
        <v>529</v>
      </c>
      <c r="B151" s="110">
        <v>3007.43</v>
      </c>
      <c r="C151" s="110">
        <v>3007.43</v>
      </c>
      <c r="D151" s="110"/>
      <c r="E151" s="110"/>
    </row>
    <row r="152" spans="1:5">
      <c r="A152" s="110" t="s">
        <v>530</v>
      </c>
      <c r="B152" s="110">
        <v>112190.03</v>
      </c>
      <c r="C152" s="110">
        <v>112190.03</v>
      </c>
      <c r="D152" s="110"/>
      <c r="E152" s="110"/>
    </row>
    <row r="153" spans="1:5">
      <c r="A153" s="110" t="s">
        <v>531</v>
      </c>
      <c r="B153" s="110">
        <v>22014.77</v>
      </c>
      <c r="C153" s="110">
        <v>22014.77</v>
      </c>
      <c r="D153" s="110"/>
      <c r="E153" s="110"/>
    </row>
    <row r="154" spans="1:5">
      <c r="A154" s="110" t="s">
        <v>532</v>
      </c>
      <c r="B154" s="110">
        <v>19570.89</v>
      </c>
      <c r="C154" s="110">
        <v>19570.89</v>
      </c>
      <c r="D154" s="110"/>
      <c r="E154" s="110"/>
    </row>
    <row r="155" spans="1:5">
      <c r="A155" s="110" t="s">
        <v>533</v>
      </c>
      <c r="B155" s="110">
        <v>25453.82</v>
      </c>
      <c r="C155" s="110">
        <v>25453.82</v>
      </c>
      <c r="D155" s="110"/>
      <c r="E155" s="110"/>
    </row>
    <row r="156" spans="1:5">
      <c r="A156" s="110" t="s">
        <v>708</v>
      </c>
      <c r="B156" s="110">
        <v>13767</v>
      </c>
      <c r="C156" s="110">
        <v>13767</v>
      </c>
      <c r="D156" s="110"/>
      <c r="E156" s="110"/>
    </row>
    <row r="157" spans="1:5">
      <c r="A157" s="110" t="s">
        <v>703</v>
      </c>
      <c r="B157" s="110">
        <v>360</v>
      </c>
      <c r="C157" s="110">
        <v>360</v>
      </c>
      <c r="D157" s="110"/>
      <c r="E157" s="110"/>
    </row>
    <row r="158" spans="1:5">
      <c r="A158" s="110" t="s">
        <v>534</v>
      </c>
      <c r="B158" s="110">
        <v>142176.29999999999</v>
      </c>
      <c r="C158" s="110">
        <v>142176.29999999999</v>
      </c>
      <c r="D158" s="110"/>
      <c r="E158" s="110"/>
    </row>
    <row r="159" spans="1:5">
      <c r="A159" s="110" t="s">
        <v>535</v>
      </c>
      <c r="B159" s="110">
        <v>35453.74</v>
      </c>
      <c r="C159" s="110">
        <v>35453.74</v>
      </c>
      <c r="D159" s="110"/>
      <c r="E159" s="110"/>
    </row>
    <row r="160" spans="1:5">
      <c r="A160" s="110" t="s">
        <v>536</v>
      </c>
      <c r="B160" s="110">
        <v>4806.78</v>
      </c>
      <c r="C160" s="110">
        <v>4806.78</v>
      </c>
      <c r="D160" s="110"/>
      <c r="E160" s="110"/>
    </row>
    <row r="161" spans="1:5">
      <c r="A161" s="110" t="s">
        <v>537</v>
      </c>
      <c r="B161" s="110">
        <v>-170470.99</v>
      </c>
      <c r="C161" s="110">
        <v>-170470.99</v>
      </c>
      <c r="D161" s="110"/>
      <c r="E161" s="110"/>
    </row>
    <row r="162" spans="1:5">
      <c r="A162" s="115" t="s">
        <v>709</v>
      </c>
      <c r="B162" s="115">
        <v>5000</v>
      </c>
      <c r="C162" s="115">
        <v>5000</v>
      </c>
      <c r="D162" s="115"/>
      <c r="E162" s="115"/>
    </row>
    <row r="166" spans="1:5" ht="20.25" customHeight="1">
      <c r="A166" s="175" t="s">
        <v>293</v>
      </c>
      <c r="B166" s="173" t="s">
        <v>201</v>
      </c>
      <c r="C166" s="150" t="s">
        <v>292</v>
      </c>
      <c r="D166" s="150" t="s">
        <v>287</v>
      </c>
    </row>
    <row r="167" spans="1:5">
      <c r="A167" s="183" t="s">
        <v>294</v>
      </c>
      <c r="B167" s="184"/>
      <c r="C167" s="180"/>
      <c r="D167" s="186"/>
    </row>
    <row r="168" spans="1:5">
      <c r="A168" s="182"/>
      <c r="B168" s="185"/>
      <c r="C168" s="179"/>
      <c r="D168" s="187"/>
    </row>
    <row r="169" spans="1:5">
      <c r="A169" s="177"/>
      <c r="B169" s="176"/>
      <c r="C169" s="181"/>
      <c r="D169" s="178"/>
    </row>
    <row r="172" spans="1:5" ht="27.75" customHeight="1">
      <c r="A172" s="175" t="s">
        <v>297</v>
      </c>
      <c r="B172" s="173" t="s">
        <v>201</v>
      </c>
      <c r="C172" s="150" t="s">
        <v>292</v>
      </c>
      <c r="D172" s="150" t="s">
        <v>287</v>
      </c>
    </row>
    <row r="173" spans="1:5">
      <c r="A173" s="183" t="s">
        <v>295</v>
      </c>
      <c r="B173" s="184"/>
      <c r="C173" s="180"/>
      <c r="D173" s="186"/>
    </row>
    <row r="174" spans="1:5">
      <c r="A174" s="182"/>
      <c r="B174" s="185"/>
      <c r="C174" s="179"/>
      <c r="D174" s="187"/>
    </row>
    <row r="175" spans="1:5">
      <c r="A175" s="177"/>
      <c r="B175" s="176"/>
      <c r="C175" s="181"/>
      <c r="D175" s="178"/>
    </row>
    <row r="178" spans="1:4" ht="24" customHeight="1">
      <c r="A178" s="175" t="s">
        <v>298</v>
      </c>
      <c r="B178" s="173" t="s">
        <v>201</v>
      </c>
      <c r="C178" s="150" t="s">
        <v>292</v>
      </c>
      <c r="D178" s="150" t="s">
        <v>287</v>
      </c>
    </row>
    <row r="179" spans="1:4">
      <c r="A179" s="183" t="s">
        <v>296</v>
      </c>
      <c r="B179" s="184"/>
      <c r="C179" s="180"/>
      <c r="D179" s="186"/>
    </row>
    <row r="180" spans="1:4">
      <c r="A180" s="182"/>
      <c r="B180" s="185"/>
      <c r="C180" s="179"/>
      <c r="D180" s="187"/>
    </row>
    <row r="181" spans="1:4">
      <c r="A181" s="177"/>
      <c r="B181" s="176"/>
      <c r="C181" s="181"/>
      <c r="D181" s="178"/>
    </row>
    <row r="185" spans="1:4" ht="24" customHeight="1">
      <c r="A185" s="175" t="s">
        <v>299</v>
      </c>
      <c r="B185" s="173" t="s">
        <v>201</v>
      </c>
      <c r="C185" s="188" t="s">
        <v>292</v>
      </c>
      <c r="D185" s="188" t="s">
        <v>210</v>
      </c>
    </row>
    <row r="186" spans="1:4" ht="15">
      <c r="A186" s="183" t="s">
        <v>300</v>
      </c>
      <c r="B186" s="143"/>
      <c r="C186" s="143">
        <v>0</v>
      </c>
      <c r="D186" s="143">
        <v>0</v>
      </c>
    </row>
    <row r="187" spans="1:4" ht="15">
      <c r="A187" s="141"/>
      <c r="B187" s="142"/>
      <c r="C187" s="142">
        <v>0</v>
      </c>
      <c r="D187" s="142">
        <v>0</v>
      </c>
    </row>
    <row r="188" spans="1:4" ht="12.75">
      <c r="A188" s="189"/>
      <c r="B188" s="190"/>
      <c r="C188" s="190">
        <v>0</v>
      </c>
      <c r="D188" s="190">
        <v>0</v>
      </c>
    </row>
    <row r="192" spans="1:4" ht="12.75">
      <c r="A192" s="198" t="s">
        <v>304</v>
      </c>
    </row>
    <row r="193" spans="1:4" ht="12.75">
      <c r="A193" s="198"/>
    </row>
    <row r="194" spans="1:4" ht="12.75">
      <c r="A194" s="198" t="s">
        <v>301</v>
      </c>
    </row>
    <row r="196" spans="1:4" ht="24" customHeight="1">
      <c r="A196" s="191" t="s">
        <v>208</v>
      </c>
      <c r="B196" s="192" t="s">
        <v>201</v>
      </c>
      <c r="C196" s="150" t="s">
        <v>209</v>
      </c>
      <c r="D196" s="150" t="s">
        <v>210</v>
      </c>
    </row>
    <row r="197" spans="1:4">
      <c r="A197" s="113" t="s">
        <v>538</v>
      </c>
      <c r="B197" s="113">
        <v>104875</v>
      </c>
      <c r="C197" s="113"/>
      <c r="D197" s="113"/>
    </row>
    <row r="198" spans="1:4">
      <c r="A198" s="110" t="s">
        <v>539</v>
      </c>
      <c r="B198" s="110">
        <v>158175</v>
      </c>
      <c r="C198" s="110"/>
      <c r="D198" s="110"/>
    </row>
    <row r="199" spans="1:4">
      <c r="A199" s="110" t="s">
        <v>540</v>
      </c>
      <c r="B199" s="110">
        <v>670</v>
      </c>
      <c r="C199" s="110"/>
      <c r="D199" s="110"/>
    </row>
    <row r="200" spans="1:4">
      <c r="A200" s="110" t="s">
        <v>541</v>
      </c>
      <c r="B200" s="110">
        <v>171015.98</v>
      </c>
      <c r="C200" s="110"/>
      <c r="D200" s="110"/>
    </row>
    <row r="201" spans="1:4">
      <c r="A201" s="110" t="s">
        <v>542</v>
      </c>
      <c r="B201" s="110">
        <v>5230</v>
      </c>
      <c r="C201" s="110"/>
      <c r="D201" s="110"/>
    </row>
    <row r="202" spans="1:4">
      <c r="A202" s="110" t="s">
        <v>649</v>
      </c>
      <c r="B202" s="110">
        <v>7804848.0599999996</v>
      </c>
      <c r="C202" s="110"/>
      <c r="D202" s="110"/>
    </row>
    <row r="203" spans="1:4">
      <c r="A203" s="110" t="s">
        <v>650</v>
      </c>
      <c r="B203" s="110">
        <v>750936.59</v>
      </c>
      <c r="C203" s="110"/>
      <c r="D203" s="110"/>
    </row>
    <row r="204" spans="1:4">
      <c r="A204" s="110" t="s">
        <v>651</v>
      </c>
      <c r="B204" s="110">
        <v>1761711.35</v>
      </c>
      <c r="C204" s="110"/>
      <c r="D204" s="110"/>
    </row>
    <row r="205" spans="1:4">
      <c r="A205" s="110" t="s">
        <v>543</v>
      </c>
      <c r="B205" s="110">
        <v>17317989.670000002</v>
      </c>
      <c r="C205" s="110"/>
      <c r="D205" s="110"/>
    </row>
    <row r="206" spans="1:4">
      <c r="A206" s="110" t="s">
        <v>544</v>
      </c>
      <c r="B206" s="110">
        <v>558948.93999999994</v>
      </c>
      <c r="C206" s="110"/>
      <c r="D206" s="110"/>
    </row>
    <row r="207" spans="1:4">
      <c r="A207" s="110" t="s">
        <v>545</v>
      </c>
      <c r="B207" s="110">
        <v>1451181.93</v>
      </c>
      <c r="C207" s="110"/>
      <c r="D207" s="110"/>
    </row>
    <row r="208" spans="1:4">
      <c r="A208" s="115" t="s">
        <v>710</v>
      </c>
      <c r="B208" s="115">
        <v>515874.8</v>
      </c>
      <c r="C208" s="115"/>
      <c r="D208" s="115"/>
    </row>
    <row r="211" spans="1:4" ht="24.75" customHeight="1">
      <c r="A211" s="191" t="s">
        <v>321</v>
      </c>
      <c r="B211" s="192" t="s">
        <v>201</v>
      </c>
      <c r="C211" s="150" t="s">
        <v>209</v>
      </c>
      <c r="D211" s="150" t="s">
        <v>210</v>
      </c>
    </row>
    <row r="212" spans="1:4">
      <c r="A212" s="112" t="s">
        <v>302</v>
      </c>
      <c r="B212" s="113"/>
      <c r="C212" s="113"/>
      <c r="D212" s="113"/>
    </row>
    <row r="213" spans="1:4">
      <c r="A213" s="109"/>
      <c r="B213" s="110"/>
      <c r="C213" s="110"/>
      <c r="D213" s="110"/>
    </row>
    <row r="214" spans="1:4">
      <c r="A214" s="109"/>
      <c r="B214" s="110"/>
      <c r="C214" s="110"/>
      <c r="D214" s="110"/>
    </row>
    <row r="215" spans="1:4">
      <c r="A215" s="114"/>
      <c r="B215" s="115"/>
      <c r="C215" s="115"/>
      <c r="D215" s="115"/>
    </row>
    <row r="218" spans="1:4" ht="12.75">
      <c r="A218" s="198" t="s">
        <v>76</v>
      </c>
    </row>
    <row r="220" spans="1:4" ht="26.25" customHeight="1">
      <c r="A220" s="175" t="s">
        <v>211</v>
      </c>
      <c r="B220" s="173" t="s">
        <v>201</v>
      </c>
      <c r="C220" s="188" t="s">
        <v>212</v>
      </c>
      <c r="D220" s="150" t="s">
        <v>213</v>
      </c>
    </row>
    <row r="221" spans="1:4" ht="15">
      <c r="A221" s="418" t="s">
        <v>546</v>
      </c>
      <c r="B221" s="446">
        <v>6688668.46</v>
      </c>
      <c r="C221" s="477">
        <v>0.32682095745072309</v>
      </c>
      <c r="D221" s="428">
        <v>0</v>
      </c>
    </row>
    <row r="222" spans="1:4" ht="15">
      <c r="A222" s="322" t="s">
        <v>547</v>
      </c>
      <c r="B222" s="475">
        <v>7111464.5199999996</v>
      </c>
      <c r="C222" s="478">
        <v>0.34747957044102717</v>
      </c>
      <c r="D222" s="425">
        <v>0</v>
      </c>
    </row>
    <row r="223" spans="1:4" ht="15">
      <c r="A223" s="322" t="s">
        <v>548</v>
      </c>
      <c r="B223" s="475">
        <v>503171.43</v>
      </c>
      <c r="C223" s="478">
        <v>2.4585905176476557E-2</v>
      </c>
      <c r="D223" s="425"/>
    </row>
    <row r="224" spans="1:4" ht="15">
      <c r="A224" s="322" t="s">
        <v>549</v>
      </c>
      <c r="B224" s="475">
        <v>314515.53000000003</v>
      </c>
      <c r="C224" s="478">
        <v>1.5367822050447635E-2</v>
      </c>
      <c r="D224" s="425"/>
    </row>
    <row r="225" spans="1:4" ht="15">
      <c r="A225" s="322" t="s">
        <v>550</v>
      </c>
      <c r="B225" s="475">
        <v>238562.13</v>
      </c>
      <c r="C225" s="478">
        <v>1.1656595659412287E-2</v>
      </c>
      <c r="D225" s="425"/>
    </row>
    <row r="226" spans="1:4" ht="15">
      <c r="A226" s="322" t="s">
        <v>551</v>
      </c>
      <c r="B226" s="475">
        <v>263667.57</v>
      </c>
      <c r="C226" s="478">
        <v>1.288329481292687E-2</v>
      </c>
      <c r="D226" s="425"/>
    </row>
    <row r="227" spans="1:4" ht="15">
      <c r="A227" s="322" t="s">
        <v>552</v>
      </c>
      <c r="B227" s="475">
        <v>919183.04</v>
      </c>
      <c r="C227" s="478">
        <v>4.4913017142617695E-2</v>
      </c>
      <c r="D227" s="425"/>
    </row>
    <row r="228" spans="1:4" ht="15">
      <c r="A228" s="322" t="s">
        <v>553</v>
      </c>
      <c r="B228" s="475">
        <v>99570.2</v>
      </c>
      <c r="C228" s="478">
        <v>4.8651877862040107E-3</v>
      </c>
      <c r="D228" s="425"/>
    </row>
    <row r="229" spans="1:4" ht="15">
      <c r="A229" s="322" t="s">
        <v>554</v>
      </c>
      <c r="B229" s="475">
        <v>26794.44</v>
      </c>
      <c r="C229" s="478">
        <v>1.3092268793893774E-3</v>
      </c>
      <c r="D229" s="425"/>
    </row>
    <row r="230" spans="1:4" ht="15">
      <c r="A230" s="322" t="s">
        <v>555</v>
      </c>
      <c r="B230" s="475">
        <v>154007.82</v>
      </c>
      <c r="C230" s="478">
        <v>7.5251125823178602E-3</v>
      </c>
      <c r="D230" s="425"/>
    </row>
    <row r="231" spans="1:4" ht="15">
      <c r="A231" s="322" t="s">
        <v>556</v>
      </c>
      <c r="B231" s="475">
        <v>26139.25</v>
      </c>
      <c r="C231" s="478">
        <v>1.2772130601378042E-3</v>
      </c>
      <c r="D231" s="425"/>
    </row>
    <row r="232" spans="1:4" ht="15">
      <c r="A232" s="322" t="s">
        <v>557</v>
      </c>
      <c r="B232" s="475">
        <v>26156.28</v>
      </c>
      <c r="C232" s="478">
        <v>1.278045178060627E-3</v>
      </c>
      <c r="D232" s="425"/>
    </row>
    <row r="233" spans="1:4" ht="15">
      <c r="A233" s="322" t="s">
        <v>558</v>
      </c>
      <c r="B233" s="475">
        <v>38801.57</v>
      </c>
      <c r="C233" s="478">
        <v>1.8959178996280006E-3</v>
      </c>
      <c r="D233" s="425"/>
    </row>
    <row r="234" spans="1:4" ht="15">
      <c r="A234" s="322" t="s">
        <v>559</v>
      </c>
      <c r="B234" s="475">
        <v>51253.78</v>
      </c>
      <c r="C234" s="478">
        <v>2.5043563681983907E-3</v>
      </c>
      <c r="D234" s="425"/>
    </row>
    <row r="235" spans="1:4" ht="15">
      <c r="A235" s="322" t="s">
        <v>560</v>
      </c>
      <c r="B235" s="475">
        <v>5172</v>
      </c>
      <c r="C235" s="478">
        <v>2.527136756805464E-4</v>
      </c>
      <c r="D235" s="425"/>
    </row>
    <row r="236" spans="1:4" ht="15">
      <c r="A236" s="322" t="s">
        <v>561</v>
      </c>
      <c r="B236" s="475">
        <v>9161.15</v>
      </c>
      <c r="C236" s="478">
        <v>4.4763106921129884E-4</v>
      </c>
      <c r="D236" s="425"/>
    </row>
    <row r="237" spans="1:4" ht="15">
      <c r="A237" s="322" t="s">
        <v>562</v>
      </c>
      <c r="B237" s="475">
        <v>8134.75</v>
      </c>
      <c r="C237" s="478">
        <v>3.9747922916518271E-4</v>
      </c>
      <c r="D237" s="425"/>
    </row>
    <row r="238" spans="1:4" ht="15">
      <c r="A238" s="322" t="s">
        <v>563</v>
      </c>
      <c r="B238" s="475">
        <v>28692.02</v>
      </c>
      <c r="C238" s="478">
        <v>1.4019462174980186E-3</v>
      </c>
      <c r="D238" s="425"/>
    </row>
    <row r="239" spans="1:4" ht="15">
      <c r="A239" s="322" t="s">
        <v>564</v>
      </c>
      <c r="B239" s="475">
        <v>19764.16</v>
      </c>
      <c r="C239" s="478">
        <v>9.6571413772978114E-4</v>
      </c>
      <c r="D239" s="425"/>
    </row>
    <row r="240" spans="1:4" ht="15">
      <c r="A240" s="322" t="s">
        <v>565</v>
      </c>
      <c r="B240" s="475">
        <v>89901.39</v>
      </c>
      <c r="C240" s="478">
        <v>4.3927514918194735E-3</v>
      </c>
      <c r="D240" s="425"/>
    </row>
    <row r="241" spans="1:4" ht="15">
      <c r="A241" s="322" t="s">
        <v>652</v>
      </c>
      <c r="B241" s="475">
        <v>52083.77</v>
      </c>
      <c r="C241" s="478">
        <v>2.5449112451663134E-3</v>
      </c>
      <c r="D241" s="425"/>
    </row>
    <row r="242" spans="1:4" ht="15">
      <c r="A242" s="322" t="s">
        <v>566</v>
      </c>
      <c r="B242" s="475">
        <v>397456.36</v>
      </c>
      <c r="C242" s="478">
        <v>1.94204674513168E-2</v>
      </c>
      <c r="D242" s="425"/>
    </row>
    <row r="243" spans="1:4" ht="15">
      <c r="A243" s="322" t="s">
        <v>567</v>
      </c>
      <c r="B243" s="475">
        <v>66175.34</v>
      </c>
      <c r="C243" s="478">
        <v>3.2334519355780916E-3</v>
      </c>
      <c r="D243" s="425"/>
    </row>
    <row r="244" spans="1:4" ht="15">
      <c r="A244" s="322" t="s">
        <v>568</v>
      </c>
      <c r="B244" s="475">
        <v>5616.3</v>
      </c>
      <c r="C244" s="478">
        <v>2.7442301174103884E-4</v>
      </c>
      <c r="D244" s="425"/>
    </row>
    <row r="245" spans="1:4" ht="15">
      <c r="A245" s="322" t="s">
        <v>569</v>
      </c>
      <c r="B245" s="475">
        <v>162954</v>
      </c>
      <c r="C245" s="478">
        <v>7.9622398118421815E-3</v>
      </c>
      <c r="D245" s="425"/>
    </row>
    <row r="246" spans="1:4" ht="15">
      <c r="A246" s="322" t="s">
        <v>570</v>
      </c>
      <c r="B246" s="475">
        <v>119228.51</v>
      </c>
      <c r="C246" s="478">
        <v>5.8257298932743199E-3</v>
      </c>
      <c r="D246" s="425"/>
    </row>
    <row r="247" spans="1:4" ht="15">
      <c r="A247" s="322" t="s">
        <v>571</v>
      </c>
      <c r="B247" s="475">
        <v>43682.37</v>
      </c>
      <c r="C247" s="478">
        <v>2.134402994032798E-3</v>
      </c>
      <c r="D247" s="425"/>
    </row>
    <row r="248" spans="1:4" ht="15">
      <c r="A248" s="322" t="s">
        <v>572</v>
      </c>
      <c r="B248" s="475">
        <v>66113.350000000006</v>
      </c>
      <c r="C248" s="478">
        <v>3.230422987249508E-3</v>
      </c>
      <c r="D248" s="425"/>
    </row>
    <row r="249" spans="1:4" ht="15">
      <c r="A249" s="322" t="s">
        <v>573</v>
      </c>
      <c r="B249" s="475">
        <v>9706.83</v>
      </c>
      <c r="C249" s="478">
        <v>4.74294023299729E-4</v>
      </c>
      <c r="D249" s="425"/>
    </row>
    <row r="250" spans="1:4" ht="15">
      <c r="A250" s="322" t="s">
        <v>574</v>
      </c>
      <c r="B250" s="475">
        <v>105618.4</v>
      </c>
      <c r="C250" s="478">
        <v>5.1607142466160525E-3</v>
      </c>
      <c r="D250" s="425"/>
    </row>
    <row r="251" spans="1:4" ht="15">
      <c r="A251" s="322" t="s">
        <v>575</v>
      </c>
      <c r="B251" s="475">
        <v>73121.19</v>
      </c>
      <c r="C251" s="478">
        <v>3.5728392681816734E-3</v>
      </c>
      <c r="D251" s="425"/>
    </row>
    <row r="252" spans="1:4" ht="15">
      <c r="A252" s="322" t="s">
        <v>576</v>
      </c>
      <c r="B252" s="475">
        <v>18973.62</v>
      </c>
      <c r="C252" s="478">
        <v>9.2708686217438682E-4</v>
      </c>
      <c r="D252" s="425"/>
    </row>
    <row r="253" spans="1:4" ht="15">
      <c r="A253" s="322" t="s">
        <v>577</v>
      </c>
      <c r="B253" s="475">
        <v>15591.04</v>
      </c>
      <c r="C253" s="478">
        <v>7.6180762298577471E-4</v>
      </c>
      <c r="D253" s="425"/>
    </row>
    <row r="254" spans="1:4" ht="15">
      <c r="A254" s="322" t="s">
        <v>653</v>
      </c>
      <c r="B254" s="475">
        <v>58805.04</v>
      </c>
      <c r="C254" s="478">
        <v>2.8733251753560634E-3</v>
      </c>
      <c r="D254" s="425"/>
    </row>
    <row r="255" spans="1:4" ht="15">
      <c r="A255" s="322" t="s">
        <v>654</v>
      </c>
      <c r="B255" s="475">
        <v>78690</v>
      </c>
      <c r="C255" s="478">
        <v>3.8449418289447403E-3</v>
      </c>
      <c r="D255" s="425"/>
    </row>
    <row r="256" spans="1:4" ht="15">
      <c r="A256" s="322" t="s">
        <v>578</v>
      </c>
      <c r="B256" s="475">
        <v>50548.97</v>
      </c>
      <c r="C256" s="478">
        <v>2.4699180221511353E-3</v>
      </c>
      <c r="D256" s="425"/>
    </row>
    <row r="257" spans="1:4" ht="15">
      <c r="A257" s="322" t="s">
        <v>579</v>
      </c>
      <c r="B257" s="475">
        <v>630670.82999999996</v>
      </c>
      <c r="C257" s="478">
        <v>3.0815766356110018E-2</v>
      </c>
      <c r="D257" s="425"/>
    </row>
    <row r="258" spans="1:4" ht="15">
      <c r="A258" s="322" t="s">
        <v>580</v>
      </c>
      <c r="B258" s="475">
        <v>17649.89</v>
      </c>
      <c r="C258" s="478">
        <v>8.6240691748981429E-4</v>
      </c>
      <c r="D258" s="425"/>
    </row>
    <row r="259" spans="1:4" ht="15">
      <c r="A259" s="322" t="s">
        <v>581</v>
      </c>
      <c r="B259" s="475">
        <v>124457.32</v>
      </c>
      <c r="C259" s="478">
        <v>6.0812194127126806E-3</v>
      </c>
      <c r="D259" s="425"/>
    </row>
    <row r="260" spans="1:4" ht="15">
      <c r="A260" s="322" t="s">
        <v>582</v>
      </c>
      <c r="B260" s="475">
        <v>337514.8</v>
      </c>
      <c r="C260" s="478">
        <v>1.6491609765000866E-2</v>
      </c>
      <c r="D260" s="425"/>
    </row>
    <row r="261" spans="1:4" ht="15">
      <c r="A261" s="322" t="s">
        <v>655</v>
      </c>
      <c r="B261" s="475">
        <v>8464.4599999999991</v>
      </c>
      <c r="C261" s="478">
        <v>4.1358948168038624E-4</v>
      </c>
      <c r="D261" s="425"/>
    </row>
    <row r="262" spans="1:4" ht="15">
      <c r="A262" s="322" t="s">
        <v>583</v>
      </c>
      <c r="B262" s="475">
        <v>25749.58</v>
      </c>
      <c r="C262" s="478">
        <v>1.2581730489231023E-3</v>
      </c>
      <c r="D262" s="425"/>
    </row>
    <row r="263" spans="1:4" ht="15">
      <c r="A263" s="322" t="s">
        <v>584</v>
      </c>
      <c r="B263" s="475">
        <v>8218.1</v>
      </c>
      <c r="C263" s="478">
        <v>4.0155186738404848E-4</v>
      </c>
      <c r="D263" s="425"/>
    </row>
    <row r="264" spans="1:4" ht="15">
      <c r="A264" s="322" t="s">
        <v>585</v>
      </c>
      <c r="B264" s="475">
        <v>80736.08</v>
      </c>
      <c r="C264" s="478">
        <v>3.9449171571613786E-3</v>
      </c>
      <c r="D264" s="425"/>
    </row>
    <row r="265" spans="1:4" ht="15">
      <c r="A265" s="322" t="s">
        <v>586</v>
      </c>
      <c r="B265" s="475">
        <v>312333.34000000003</v>
      </c>
      <c r="C265" s="478">
        <v>1.5261196130893627E-2</v>
      </c>
      <c r="D265" s="425"/>
    </row>
    <row r="266" spans="1:4" ht="15">
      <c r="A266" s="322" t="s">
        <v>587</v>
      </c>
      <c r="B266" s="475">
        <v>15481.54</v>
      </c>
      <c r="C266" s="478">
        <v>7.5645724644149393E-4</v>
      </c>
      <c r="D266" s="425"/>
    </row>
    <row r="267" spans="1:4" ht="15">
      <c r="A267" s="322" t="s">
        <v>704</v>
      </c>
      <c r="B267" s="475">
        <v>12590.14</v>
      </c>
      <c r="C267" s="478">
        <v>6.1517798854073371E-4</v>
      </c>
      <c r="D267" s="425"/>
    </row>
    <row r="268" spans="1:4" ht="15">
      <c r="A268" s="322" t="s">
        <v>588</v>
      </c>
      <c r="B268" s="475">
        <v>98226.45</v>
      </c>
      <c r="C268" s="478">
        <v>4.7995296265567304E-3</v>
      </c>
      <c r="D268" s="425"/>
    </row>
    <row r="269" spans="1:4" ht="15">
      <c r="A269" s="322" t="s">
        <v>656</v>
      </c>
      <c r="B269" s="475">
        <v>3359</v>
      </c>
      <c r="C269" s="478">
        <v>1.6412707591085759E-4</v>
      </c>
      <c r="D269" s="425"/>
    </row>
    <row r="270" spans="1:4" ht="15">
      <c r="A270" s="322" t="s">
        <v>589</v>
      </c>
      <c r="B270" s="475">
        <v>60294.94</v>
      </c>
      <c r="C270" s="478">
        <v>2.9461244996786553E-3</v>
      </c>
      <c r="D270" s="425"/>
    </row>
    <row r="271" spans="1:4" ht="15">
      <c r="A271" s="322" t="s">
        <v>590</v>
      </c>
      <c r="B271" s="475">
        <v>144084.18</v>
      </c>
      <c r="C271" s="478">
        <v>7.0402248134604547E-3</v>
      </c>
      <c r="D271" s="425"/>
    </row>
    <row r="272" spans="1:4" ht="15">
      <c r="A272" s="322" t="s">
        <v>591</v>
      </c>
      <c r="B272" s="475">
        <v>58360</v>
      </c>
      <c r="C272" s="478">
        <v>2.8515796814997463E-3</v>
      </c>
      <c r="D272" s="425"/>
    </row>
    <row r="273" spans="1:6" ht="15">
      <c r="A273" s="322" t="s">
        <v>592</v>
      </c>
      <c r="B273" s="475">
        <v>127302.72</v>
      </c>
      <c r="C273" s="478">
        <v>6.2202510238459803E-3</v>
      </c>
      <c r="D273" s="425"/>
    </row>
    <row r="274" spans="1:6" ht="15">
      <c r="A274" s="322" t="s">
        <v>657</v>
      </c>
      <c r="B274" s="475">
        <v>63579.58</v>
      </c>
      <c r="C274" s="478">
        <v>3.1066182057280269E-3</v>
      </c>
      <c r="D274" s="425"/>
    </row>
    <row r="275" spans="1:6" ht="15">
      <c r="A275" s="322" t="s">
        <v>593</v>
      </c>
      <c r="B275" s="475">
        <v>185111.37</v>
      </c>
      <c r="C275" s="478">
        <v>9.0448907043622646E-3</v>
      </c>
      <c r="D275" s="425"/>
    </row>
    <row r="276" spans="1:6" ht="15">
      <c r="A276" s="322" t="s">
        <v>594</v>
      </c>
      <c r="B276" s="475">
        <v>73768.39</v>
      </c>
      <c r="C276" s="478">
        <v>3.6044626809621158E-3</v>
      </c>
      <c r="D276" s="425"/>
    </row>
    <row r="277" spans="1:6" ht="15">
      <c r="A277" s="320" t="s">
        <v>595</v>
      </c>
      <c r="B277" s="476">
        <v>130750</v>
      </c>
      <c r="C277" s="479">
        <v>6.3886916270749121E-3</v>
      </c>
      <c r="D277" s="422"/>
    </row>
    <row r="280" spans="1:6" ht="12.75">
      <c r="A280" s="198" t="s">
        <v>305</v>
      </c>
    </row>
    <row r="282" spans="1:6" ht="28.5" customHeight="1">
      <c r="A282" s="175" t="s">
        <v>306</v>
      </c>
      <c r="B282" s="173" t="s">
        <v>203</v>
      </c>
      <c r="C282" s="188" t="s">
        <v>204</v>
      </c>
      <c r="D282" s="188" t="s">
        <v>214</v>
      </c>
      <c r="E282" s="172" t="s">
        <v>263</v>
      </c>
      <c r="F282" s="173" t="s">
        <v>292</v>
      </c>
    </row>
    <row r="283" spans="1:6" ht="15">
      <c r="A283" s="418" t="s">
        <v>658</v>
      </c>
      <c r="B283" s="475">
        <v>0</v>
      </c>
      <c r="C283" s="475">
        <v>-583045.38</v>
      </c>
      <c r="D283" s="475">
        <v>-583045.38</v>
      </c>
      <c r="E283" s="143">
        <v>0</v>
      </c>
      <c r="F283" s="194">
        <v>0</v>
      </c>
    </row>
    <row r="284" spans="1:6" ht="15">
      <c r="A284" s="322" t="s">
        <v>596</v>
      </c>
      <c r="B284" s="475">
        <v>419440.84</v>
      </c>
      <c r="C284" s="475">
        <v>190475</v>
      </c>
      <c r="D284" s="475">
        <v>-228965.84</v>
      </c>
      <c r="E284" s="142"/>
      <c r="F284" s="195"/>
    </row>
    <row r="285" spans="1:6" ht="15">
      <c r="A285" s="322" t="s">
        <v>597</v>
      </c>
      <c r="B285" s="475">
        <v>2827488.32</v>
      </c>
      <c r="C285" s="475">
        <v>16494431.550000001</v>
      </c>
      <c r="D285" s="475">
        <v>13666943.23</v>
      </c>
      <c r="E285" s="142"/>
      <c r="F285" s="195"/>
    </row>
    <row r="286" spans="1:6" ht="15">
      <c r="A286" s="322" t="s">
        <v>598</v>
      </c>
      <c r="B286" s="475">
        <v>1341480.52</v>
      </c>
      <c r="C286" s="475">
        <v>2964806.49</v>
      </c>
      <c r="D286" s="475">
        <v>1623325.97</v>
      </c>
      <c r="E286" s="142"/>
      <c r="F286" s="195"/>
    </row>
    <row r="287" spans="1:6" ht="15">
      <c r="A287" s="322" t="s">
        <v>599</v>
      </c>
      <c r="B287" s="475">
        <v>13224565.9</v>
      </c>
      <c r="C287" s="475">
        <v>1966625.25</v>
      </c>
      <c r="D287" s="475">
        <v>-11257940.65</v>
      </c>
      <c r="E287" s="142"/>
      <c r="F287" s="195"/>
    </row>
    <row r="288" spans="1:6" ht="15">
      <c r="A288" s="322" t="s">
        <v>600</v>
      </c>
      <c r="B288" s="475">
        <v>36247</v>
      </c>
      <c r="C288" s="475">
        <v>0</v>
      </c>
      <c r="D288" s="475">
        <v>-36247</v>
      </c>
      <c r="E288" s="142"/>
      <c r="F288" s="195"/>
    </row>
    <row r="289" spans="1:6" ht="15">
      <c r="A289" s="322" t="s">
        <v>601</v>
      </c>
      <c r="B289" s="475">
        <v>2878082.82</v>
      </c>
      <c r="C289" s="475">
        <v>0</v>
      </c>
      <c r="D289" s="475">
        <v>-2878082.82</v>
      </c>
      <c r="E289" s="142"/>
      <c r="F289" s="195"/>
    </row>
    <row r="290" spans="1:6" ht="15">
      <c r="A290" s="322" t="s">
        <v>602</v>
      </c>
      <c r="B290" s="475">
        <v>37030074.409999996</v>
      </c>
      <c r="C290" s="475">
        <v>37030074.409999996</v>
      </c>
      <c r="D290" s="475">
        <v>0</v>
      </c>
      <c r="E290" s="142"/>
      <c r="F290" s="195"/>
    </row>
    <row r="291" spans="1:6" ht="15">
      <c r="A291" s="322" t="s">
        <v>603</v>
      </c>
      <c r="B291" s="475">
        <v>1792250</v>
      </c>
      <c r="C291" s="475">
        <v>3133730.52</v>
      </c>
      <c r="D291" s="475">
        <v>1341480.52</v>
      </c>
      <c r="E291" s="142"/>
      <c r="F291" s="195"/>
    </row>
    <row r="292" spans="1:6" ht="15">
      <c r="A292" s="322" t="s">
        <v>604</v>
      </c>
      <c r="B292" s="475">
        <v>5491145.9800000004</v>
      </c>
      <c r="C292" s="475">
        <v>18715711.879999999</v>
      </c>
      <c r="D292" s="475">
        <v>13224565.9</v>
      </c>
      <c r="E292" s="142"/>
      <c r="F292" s="195"/>
    </row>
    <row r="293" spans="1:6" ht="15">
      <c r="A293" s="322" t="s">
        <v>605</v>
      </c>
      <c r="B293" s="475">
        <v>210000</v>
      </c>
      <c r="C293" s="475">
        <v>246247</v>
      </c>
      <c r="D293" s="475">
        <v>36247</v>
      </c>
      <c r="E293" s="142"/>
      <c r="F293" s="195"/>
    </row>
    <row r="294" spans="1:6" ht="15">
      <c r="A294" s="322" t="s">
        <v>606</v>
      </c>
      <c r="B294" s="475">
        <v>11369597.449999999</v>
      </c>
      <c r="C294" s="475">
        <v>14247680.27</v>
      </c>
      <c r="D294" s="475">
        <v>2878082.82</v>
      </c>
      <c r="E294" s="142"/>
      <c r="F294" s="195"/>
    </row>
    <row r="295" spans="1:6" ht="15">
      <c r="A295" s="322" t="s">
        <v>607</v>
      </c>
      <c r="B295" s="475">
        <v>5100000</v>
      </c>
      <c r="C295" s="475">
        <v>5519440.8399999999</v>
      </c>
      <c r="D295" s="475">
        <v>419440.84</v>
      </c>
      <c r="E295" s="142"/>
      <c r="F295" s="195"/>
    </row>
    <row r="296" spans="1:6" ht="15">
      <c r="A296" s="320" t="s">
        <v>608</v>
      </c>
      <c r="B296" s="476">
        <v>21034680.960000001</v>
      </c>
      <c r="C296" s="476">
        <v>23862169.280000001</v>
      </c>
      <c r="D296" s="420">
        <v>2827488.32</v>
      </c>
      <c r="E296" s="144"/>
      <c r="F296" s="196"/>
    </row>
    <row r="299" spans="1:6" ht="15">
      <c r="A299" s="148"/>
      <c r="B299" s="148"/>
      <c r="C299" s="148"/>
      <c r="D299" s="148"/>
      <c r="E299" s="148"/>
    </row>
    <row r="300" spans="1:6" ht="27" customHeight="1">
      <c r="A300" s="191" t="s">
        <v>307</v>
      </c>
      <c r="B300" s="192" t="s">
        <v>203</v>
      </c>
      <c r="C300" s="150" t="s">
        <v>204</v>
      </c>
      <c r="D300" s="150" t="s">
        <v>214</v>
      </c>
      <c r="E300" s="193" t="s">
        <v>292</v>
      </c>
    </row>
    <row r="301" spans="1:6" ht="15">
      <c r="A301" s="418" t="s">
        <v>609</v>
      </c>
      <c r="B301" s="475">
        <v>178048.91</v>
      </c>
      <c r="C301" s="475">
        <v>424388.18</v>
      </c>
      <c r="D301" s="475">
        <v>246339.27</v>
      </c>
      <c r="E301" s="194"/>
    </row>
    <row r="302" spans="1:6" ht="15">
      <c r="A302" s="322" t="s">
        <v>610</v>
      </c>
      <c r="B302" s="475">
        <v>39683.230000000003</v>
      </c>
      <c r="C302" s="475">
        <v>39683.230000000003</v>
      </c>
      <c r="D302" s="475">
        <v>0</v>
      </c>
      <c r="E302" s="195"/>
    </row>
    <row r="303" spans="1:6" ht="15">
      <c r="A303" s="322" t="s">
        <v>611</v>
      </c>
      <c r="B303" s="475">
        <v>-18295882.710000001</v>
      </c>
      <c r="C303" s="475">
        <v>-18295882.710000001</v>
      </c>
      <c r="D303" s="475">
        <v>0</v>
      </c>
      <c r="E303" s="195"/>
    </row>
    <row r="304" spans="1:6" ht="15">
      <c r="A304" s="322" t="s">
        <v>612</v>
      </c>
      <c r="B304" s="475">
        <v>-303201.95</v>
      </c>
      <c r="C304" s="475">
        <v>-303201.95</v>
      </c>
      <c r="D304" s="475">
        <v>0</v>
      </c>
      <c r="E304" s="195"/>
    </row>
    <row r="305" spans="1:5" ht="15">
      <c r="A305" s="322" t="s">
        <v>613</v>
      </c>
      <c r="B305" s="475">
        <v>-1914602.72</v>
      </c>
      <c r="C305" s="475">
        <v>-1914602.72</v>
      </c>
      <c r="D305" s="475">
        <v>0</v>
      </c>
      <c r="E305" s="195"/>
    </row>
    <row r="306" spans="1:5" ht="15">
      <c r="A306" s="322" t="s">
        <v>614</v>
      </c>
      <c r="B306" s="475">
        <v>-296952.86</v>
      </c>
      <c r="C306" s="475">
        <v>-296952.86</v>
      </c>
      <c r="D306" s="475">
        <v>0</v>
      </c>
      <c r="E306" s="195"/>
    </row>
    <row r="307" spans="1:5" ht="15">
      <c r="A307" s="322" t="s">
        <v>615</v>
      </c>
      <c r="B307" s="475">
        <v>0</v>
      </c>
      <c r="C307" s="475">
        <v>-277682.93</v>
      </c>
      <c r="D307" s="475">
        <v>-277682.93</v>
      </c>
      <c r="E307" s="195"/>
    </row>
    <row r="308" spans="1:5" ht="15">
      <c r="A308" s="322" t="s">
        <v>616</v>
      </c>
      <c r="B308" s="475">
        <v>366245.52</v>
      </c>
      <c r="C308" s="475">
        <v>366245.52</v>
      </c>
      <c r="D308" s="475">
        <v>0</v>
      </c>
      <c r="E308" s="195"/>
    </row>
    <row r="309" spans="1:5" ht="15">
      <c r="A309" s="322" t="s">
        <v>617</v>
      </c>
      <c r="B309" s="475">
        <v>82270.38</v>
      </c>
      <c r="C309" s="475">
        <v>82270.38</v>
      </c>
      <c r="D309" s="475">
        <v>0</v>
      </c>
      <c r="E309" s="195"/>
    </row>
    <row r="310" spans="1:5" ht="15">
      <c r="A310" s="322" t="s">
        <v>618</v>
      </c>
      <c r="B310" s="475">
        <v>-268490.5</v>
      </c>
      <c r="C310" s="475">
        <v>-268490.5</v>
      </c>
      <c r="D310" s="475">
        <v>0</v>
      </c>
      <c r="E310" s="195"/>
    </row>
    <row r="311" spans="1:5" ht="15">
      <c r="A311" s="322" t="s">
        <v>619</v>
      </c>
      <c r="B311" s="475">
        <v>378881.13</v>
      </c>
      <c r="C311" s="475">
        <v>378881.13</v>
      </c>
      <c r="D311" s="475">
        <v>0</v>
      </c>
      <c r="E311" s="195"/>
    </row>
    <row r="312" spans="1:5" ht="15">
      <c r="A312" s="322" t="s">
        <v>620</v>
      </c>
      <c r="B312" s="475">
        <v>658968.13</v>
      </c>
      <c r="C312" s="475">
        <v>658968.13</v>
      </c>
      <c r="D312" s="475">
        <v>0</v>
      </c>
      <c r="E312" s="195"/>
    </row>
    <row r="313" spans="1:5" ht="15">
      <c r="A313" s="322" t="s">
        <v>621</v>
      </c>
      <c r="B313" s="475">
        <v>14960825.68</v>
      </c>
      <c r="C313" s="475">
        <v>15995157.99</v>
      </c>
      <c r="D313" s="475">
        <v>1034332.31</v>
      </c>
      <c r="E313" s="195"/>
    </row>
    <row r="314" spans="1:5" ht="15">
      <c r="A314" s="320" t="s">
        <v>622</v>
      </c>
      <c r="B314" s="476">
        <v>83864.56</v>
      </c>
      <c r="C314" s="476">
        <v>83864.56</v>
      </c>
      <c r="D314" s="476">
        <v>0</v>
      </c>
      <c r="E314" s="196"/>
    </row>
    <row r="316" spans="1:5" ht="12.75">
      <c r="A316" s="198" t="s">
        <v>308</v>
      </c>
    </row>
    <row r="318" spans="1:5" ht="30.75" customHeight="1">
      <c r="A318" s="191" t="s">
        <v>309</v>
      </c>
      <c r="B318" s="192" t="s">
        <v>203</v>
      </c>
      <c r="C318" s="150" t="s">
        <v>204</v>
      </c>
      <c r="D318" s="150" t="s">
        <v>205</v>
      </c>
    </row>
    <row r="319" spans="1:5" ht="15">
      <c r="A319" s="447" t="s">
        <v>623</v>
      </c>
      <c r="B319" s="475">
        <v>30000</v>
      </c>
      <c r="C319" s="475">
        <v>0</v>
      </c>
      <c r="D319" s="416">
        <v>-30000</v>
      </c>
    </row>
    <row r="320" spans="1:5" ht="15">
      <c r="A320" s="448" t="s">
        <v>624</v>
      </c>
      <c r="B320" s="475">
        <v>1233775.01</v>
      </c>
      <c r="C320" s="475">
        <v>845665.65</v>
      </c>
      <c r="D320" s="419">
        <v>-388109.36</v>
      </c>
    </row>
    <row r="321" spans="1:4" ht="15">
      <c r="A321" s="448" t="s">
        <v>625</v>
      </c>
      <c r="B321" s="475">
        <v>2826536.8</v>
      </c>
      <c r="C321" s="475">
        <v>1755638.93</v>
      </c>
      <c r="D321" s="419">
        <v>-1070897.8700000001</v>
      </c>
    </row>
    <row r="322" spans="1:4" ht="15">
      <c r="A322" s="448" t="s">
        <v>626</v>
      </c>
      <c r="B322" s="475">
        <v>338989.76</v>
      </c>
      <c r="C322" s="475">
        <v>1109365.3400000001</v>
      </c>
      <c r="D322" s="419">
        <v>770375.58</v>
      </c>
    </row>
    <row r="323" spans="1:4" ht="15">
      <c r="A323" s="448" t="s">
        <v>627</v>
      </c>
      <c r="B323" s="475">
        <v>1</v>
      </c>
      <c r="C323" s="475">
        <v>-348000.44</v>
      </c>
      <c r="D323" s="419">
        <v>-348001.44</v>
      </c>
    </row>
    <row r="324" spans="1:4" ht="15">
      <c r="A324" s="448" t="s">
        <v>628</v>
      </c>
      <c r="B324" s="475">
        <v>590861.99</v>
      </c>
      <c r="C324" s="475">
        <v>1584982.14</v>
      </c>
      <c r="D324" s="419">
        <v>994120.15</v>
      </c>
    </row>
    <row r="325" spans="1:4" ht="15">
      <c r="A325" s="448" t="s">
        <v>629</v>
      </c>
      <c r="B325" s="475">
        <v>1173.8399999999999</v>
      </c>
      <c r="C325" s="475">
        <v>1173.8399999999999</v>
      </c>
      <c r="D325" s="419">
        <v>0</v>
      </c>
    </row>
    <row r="326" spans="1:4" ht="15">
      <c r="A326" s="448" t="s">
        <v>630</v>
      </c>
      <c r="B326" s="475">
        <v>286323.51</v>
      </c>
      <c r="C326" s="475">
        <v>265897.28000000003</v>
      </c>
      <c r="D326" s="419">
        <v>-20426.23</v>
      </c>
    </row>
    <row r="327" spans="1:4" ht="15">
      <c r="A327" s="448" t="s">
        <v>631</v>
      </c>
      <c r="B327" s="475">
        <v>142619.99</v>
      </c>
      <c r="C327" s="475">
        <v>121843.99</v>
      </c>
      <c r="D327" s="419">
        <v>-20776</v>
      </c>
    </row>
    <row r="328" spans="1:4" ht="15">
      <c r="A328" s="448" t="s">
        <v>632</v>
      </c>
      <c r="B328" s="475">
        <v>7671.77</v>
      </c>
      <c r="C328" s="475">
        <v>8135.77</v>
      </c>
      <c r="D328" s="419">
        <v>464</v>
      </c>
    </row>
    <row r="329" spans="1:4" ht="15">
      <c r="A329" s="448" t="s">
        <v>633</v>
      </c>
      <c r="B329" s="475">
        <v>275991.59999999998</v>
      </c>
      <c r="C329" s="475">
        <v>69959.95</v>
      </c>
      <c r="D329" s="419">
        <v>-206031.65</v>
      </c>
    </row>
    <row r="330" spans="1:4" ht="15">
      <c r="A330" s="448" t="s">
        <v>634</v>
      </c>
      <c r="B330" s="475">
        <v>16049867.279999999</v>
      </c>
      <c r="C330" s="475">
        <v>54027.01</v>
      </c>
      <c r="D330" s="419">
        <v>-15995840.27</v>
      </c>
    </row>
    <row r="331" spans="1:4" ht="15">
      <c r="A331" s="448" t="s">
        <v>635</v>
      </c>
      <c r="B331" s="475">
        <v>364296.24</v>
      </c>
      <c r="C331" s="475">
        <v>19862.759999999998</v>
      </c>
      <c r="D331" s="419">
        <v>-344433.48</v>
      </c>
    </row>
    <row r="332" spans="1:4" ht="15">
      <c r="A332" s="448" t="s">
        <v>636</v>
      </c>
      <c r="B332" s="475">
        <v>834.19</v>
      </c>
      <c r="C332" s="475">
        <v>834.19</v>
      </c>
      <c r="D332" s="419">
        <v>0</v>
      </c>
    </row>
    <row r="333" spans="1:4" ht="15">
      <c r="A333" s="448" t="s">
        <v>637</v>
      </c>
      <c r="B333" s="475">
        <v>20572.330000000002</v>
      </c>
      <c r="C333" s="475">
        <v>21426.880000000001</v>
      </c>
      <c r="D333" s="419">
        <v>854.55</v>
      </c>
    </row>
    <row r="334" spans="1:4" ht="15">
      <c r="A334" s="448" t="s">
        <v>638</v>
      </c>
      <c r="B334" s="475">
        <v>36858.74</v>
      </c>
      <c r="C334" s="475">
        <v>34995.949999999997</v>
      </c>
      <c r="D334" s="419">
        <v>-1862.79</v>
      </c>
    </row>
    <row r="335" spans="1:4" ht="15">
      <c r="A335" s="448" t="s">
        <v>639</v>
      </c>
      <c r="B335" s="475">
        <v>264416.45</v>
      </c>
      <c r="C335" s="475">
        <v>2019701.28</v>
      </c>
      <c r="D335" s="419">
        <v>1755284.83</v>
      </c>
    </row>
    <row r="336" spans="1:4" ht="15">
      <c r="A336" s="448" t="s">
        <v>640</v>
      </c>
      <c r="B336" s="475">
        <v>16385.78</v>
      </c>
      <c r="C336" s="475">
        <v>0.44</v>
      </c>
      <c r="D336" s="419">
        <v>-16385.34</v>
      </c>
    </row>
    <row r="337" spans="1:4" ht="15">
      <c r="A337" s="448" t="s">
        <v>641</v>
      </c>
      <c r="B337" s="475">
        <v>-6500</v>
      </c>
      <c r="C337" s="475">
        <v>107.37</v>
      </c>
      <c r="D337" s="419">
        <v>6607.37</v>
      </c>
    </row>
    <row r="338" spans="1:4" ht="15">
      <c r="A338" s="448" t="s">
        <v>642</v>
      </c>
      <c r="B338" s="475">
        <v>0</v>
      </c>
      <c r="C338" s="475">
        <v>648283.04</v>
      </c>
      <c r="D338" s="419">
        <v>648283.04</v>
      </c>
    </row>
    <row r="339" spans="1:4" ht="15">
      <c r="A339" s="448" t="s">
        <v>643</v>
      </c>
      <c r="B339" s="475">
        <v>0</v>
      </c>
      <c r="C339" s="475">
        <v>695314.41</v>
      </c>
      <c r="D339" s="419">
        <v>695314.41</v>
      </c>
    </row>
    <row r="340" spans="1:4" ht="15">
      <c r="A340" s="448" t="s">
        <v>659</v>
      </c>
      <c r="B340" s="475">
        <v>0</v>
      </c>
      <c r="C340" s="475">
        <v>-348600</v>
      </c>
      <c r="D340" s="419">
        <v>-348600</v>
      </c>
    </row>
    <row r="341" spans="1:4" ht="15">
      <c r="A341" s="449" t="s">
        <v>660</v>
      </c>
      <c r="B341" s="476">
        <v>0</v>
      </c>
      <c r="C341" s="476">
        <v>48569.68</v>
      </c>
      <c r="D341" s="420">
        <v>48569.68</v>
      </c>
    </row>
    <row r="344" spans="1:4" ht="24" customHeight="1">
      <c r="A344" s="191" t="s">
        <v>310</v>
      </c>
      <c r="B344" s="192" t="s">
        <v>205</v>
      </c>
      <c r="C344" s="150" t="s">
        <v>215</v>
      </c>
      <c r="D344" s="116"/>
    </row>
    <row r="345" spans="1:4" ht="15">
      <c r="A345" s="142" t="s">
        <v>522</v>
      </c>
      <c r="B345" s="475">
        <v>6257187.0499999998</v>
      </c>
      <c r="C345" s="142"/>
      <c r="D345" s="151"/>
    </row>
    <row r="346" spans="1:4" ht="15">
      <c r="A346" s="142" t="s">
        <v>483</v>
      </c>
      <c r="B346" s="475">
        <v>-10844.5</v>
      </c>
      <c r="C346" s="142"/>
      <c r="D346" s="151"/>
    </row>
    <row r="347" spans="1:4" ht="15">
      <c r="A347" s="142" t="s">
        <v>485</v>
      </c>
      <c r="B347" s="475">
        <v>-73862.11</v>
      </c>
      <c r="C347" s="142"/>
      <c r="D347" s="151"/>
    </row>
    <row r="348" spans="1:4" ht="15">
      <c r="A348" s="142" t="s">
        <v>486</v>
      </c>
      <c r="B348" s="475">
        <v>-577781.85</v>
      </c>
      <c r="C348" s="142"/>
      <c r="D348" s="151"/>
    </row>
    <row r="349" spans="1:4" ht="15">
      <c r="A349" s="142" t="s">
        <v>487</v>
      </c>
      <c r="B349" s="475">
        <v>25750</v>
      </c>
      <c r="C349" s="142"/>
      <c r="D349" s="151"/>
    </row>
    <row r="350" spans="1:4" ht="15">
      <c r="A350" s="142" t="s">
        <v>648</v>
      </c>
      <c r="B350" s="475">
        <v>-21689</v>
      </c>
      <c r="C350" s="142"/>
      <c r="D350" s="151"/>
    </row>
    <row r="351" spans="1:4" ht="15">
      <c r="A351" s="142" t="s">
        <v>488</v>
      </c>
      <c r="B351" s="475">
        <v>-32128.400000000001</v>
      </c>
      <c r="C351" s="142"/>
      <c r="D351" s="151"/>
    </row>
    <row r="352" spans="1:4" ht="15">
      <c r="A352" s="142" t="s">
        <v>489</v>
      </c>
      <c r="B352" s="475">
        <v>-128551.74</v>
      </c>
      <c r="C352" s="142"/>
      <c r="D352" s="151"/>
    </row>
    <row r="353" spans="1:6" ht="15">
      <c r="A353" s="142" t="s">
        <v>493</v>
      </c>
      <c r="B353" s="475">
        <v>190475</v>
      </c>
      <c r="C353" s="142"/>
      <c r="D353" s="151"/>
    </row>
    <row r="354" spans="1:6" ht="15">
      <c r="A354" s="142" t="s">
        <v>497</v>
      </c>
      <c r="B354" s="475">
        <v>-39100</v>
      </c>
      <c r="C354" s="142"/>
      <c r="D354" s="151"/>
    </row>
    <row r="355" spans="1:6" ht="15">
      <c r="A355" s="142" t="s">
        <v>499</v>
      </c>
      <c r="B355" s="475">
        <v>-1530431.65</v>
      </c>
      <c r="C355" s="142"/>
      <c r="D355" s="151"/>
    </row>
    <row r="356" spans="1:6" ht="15">
      <c r="A356" s="142" t="s">
        <v>502</v>
      </c>
      <c r="B356" s="475">
        <v>-14921.14</v>
      </c>
      <c r="C356" s="142"/>
      <c r="D356" s="151"/>
    </row>
    <row r="357" spans="1:6" ht="15">
      <c r="A357" s="114"/>
      <c r="B357" s="196"/>
      <c r="C357" s="144"/>
      <c r="D357" s="151"/>
      <c r="E357" s="116"/>
      <c r="F357" s="116"/>
    </row>
    <row r="358" spans="1:6" ht="15">
      <c r="A358" s="152"/>
      <c r="B358" s="151"/>
      <c r="C358" s="151"/>
      <c r="D358" s="151"/>
      <c r="E358" s="116"/>
      <c r="F358" s="116"/>
    </row>
    <row r="359" spans="1:6" ht="15" customHeight="1">
      <c r="A359" s="551" t="s">
        <v>661</v>
      </c>
      <c r="B359" s="552"/>
      <c r="C359" s="552"/>
      <c r="D359" s="451"/>
      <c r="E359" s="116"/>
      <c r="F359" s="116"/>
    </row>
    <row r="360" spans="1:6" ht="15" customHeight="1">
      <c r="A360" s="175" t="s">
        <v>662</v>
      </c>
      <c r="B360" s="188" t="s">
        <v>203</v>
      </c>
      <c r="C360" s="191" t="s">
        <v>204</v>
      </c>
      <c r="E360" s="116"/>
      <c r="F360" s="116"/>
    </row>
    <row r="361" spans="1:6" ht="15" customHeight="1">
      <c r="A361" s="481" t="s">
        <v>663</v>
      </c>
      <c r="B361" s="475">
        <v>1457466.55</v>
      </c>
      <c r="C361" s="416">
        <v>0</v>
      </c>
      <c r="E361" s="116"/>
      <c r="F361" s="116"/>
    </row>
    <row r="362" spans="1:6" ht="15" customHeight="1">
      <c r="A362" s="484" t="s">
        <v>664</v>
      </c>
      <c r="B362" s="475">
        <v>1457466.55</v>
      </c>
      <c r="C362" s="419">
        <v>0</v>
      </c>
      <c r="E362" s="116"/>
      <c r="F362" s="116"/>
    </row>
    <row r="363" spans="1:6" ht="15" customHeight="1">
      <c r="A363" s="484" t="s">
        <v>665</v>
      </c>
      <c r="B363" s="475">
        <v>0</v>
      </c>
      <c r="C363" s="419">
        <v>0</v>
      </c>
      <c r="E363" s="116"/>
      <c r="F363" s="116"/>
    </row>
    <row r="364" spans="1:6" ht="15" customHeight="1">
      <c r="A364" s="484" t="s">
        <v>666</v>
      </c>
      <c r="B364" s="475">
        <v>0</v>
      </c>
      <c r="C364" s="419">
        <v>0</v>
      </c>
      <c r="E364" s="116"/>
      <c r="F364" s="116"/>
    </row>
    <row r="365" spans="1:6" ht="15" customHeight="1">
      <c r="A365" s="484" t="s">
        <v>667</v>
      </c>
      <c r="B365" s="475">
        <v>0</v>
      </c>
      <c r="C365" s="419">
        <v>0</v>
      </c>
      <c r="E365" s="116"/>
      <c r="F365" s="116"/>
    </row>
    <row r="366" spans="1:6" ht="15" customHeight="1">
      <c r="A366" s="484" t="s">
        <v>668</v>
      </c>
      <c r="B366" s="475">
        <v>0</v>
      </c>
      <c r="C366" s="419">
        <v>0</v>
      </c>
      <c r="E366" s="116"/>
      <c r="F366" s="116"/>
    </row>
    <row r="367" spans="1:6" ht="15" customHeight="1">
      <c r="A367" s="484" t="s">
        <v>669</v>
      </c>
      <c r="B367" s="475">
        <v>1457466.55</v>
      </c>
      <c r="C367" s="419">
        <v>0</v>
      </c>
      <c r="E367" s="116"/>
      <c r="F367" s="116"/>
    </row>
    <row r="368" spans="1:6" ht="15" customHeight="1">
      <c r="A368" s="484" t="s">
        <v>670</v>
      </c>
      <c r="B368" s="475">
        <v>0</v>
      </c>
      <c r="C368" s="419">
        <v>0</v>
      </c>
      <c r="E368" s="116"/>
      <c r="F368" s="116"/>
    </row>
    <row r="369" spans="1:6" ht="15" customHeight="1">
      <c r="A369" s="484" t="s">
        <v>671</v>
      </c>
      <c r="B369" s="475">
        <v>0</v>
      </c>
      <c r="C369" s="419">
        <v>0</v>
      </c>
      <c r="E369" s="116"/>
      <c r="F369" s="116"/>
    </row>
    <row r="370" spans="1:6" ht="15" customHeight="1">
      <c r="A370" s="484" t="s">
        <v>672</v>
      </c>
      <c r="B370" s="475">
        <v>0</v>
      </c>
      <c r="C370" s="419">
        <v>0</v>
      </c>
      <c r="E370" s="116"/>
      <c r="F370" s="116"/>
    </row>
    <row r="371" spans="1:6" ht="15" customHeight="1">
      <c r="A371" s="484" t="s">
        <v>673</v>
      </c>
      <c r="B371" s="475">
        <v>0</v>
      </c>
      <c r="C371" s="419">
        <v>0</v>
      </c>
      <c r="E371" s="116"/>
      <c r="F371" s="116"/>
    </row>
    <row r="372" spans="1:6" ht="15" customHeight="1">
      <c r="A372" s="484" t="s">
        <v>674</v>
      </c>
      <c r="B372" s="475">
        <v>0</v>
      </c>
      <c r="C372" s="419">
        <v>0</v>
      </c>
      <c r="E372" s="116"/>
      <c r="F372" s="116"/>
    </row>
    <row r="373" spans="1:6" ht="15" customHeight="1">
      <c r="A373" s="484" t="s">
        <v>675</v>
      </c>
      <c r="B373" s="475">
        <v>0</v>
      </c>
      <c r="C373" s="419">
        <v>0</v>
      </c>
      <c r="E373" s="116"/>
      <c r="F373" s="116"/>
    </row>
    <row r="374" spans="1:6" ht="15" customHeight="1">
      <c r="A374" s="484" t="s">
        <v>676</v>
      </c>
      <c r="B374" s="475">
        <v>0</v>
      </c>
      <c r="C374" s="419">
        <v>0</v>
      </c>
      <c r="E374" s="116"/>
      <c r="F374" s="116"/>
    </row>
    <row r="375" spans="1:6" ht="15" customHeight="1">
      <c r="A375" s="484" t="s">
        <v>677</v>
      </c>
      <c r="B375" s="475">
        <v>0</v>
      </c>
      <c r="C375" s="419">
        <v>0</v>
      </c>
      <c r="E375" s="116"/>
      <c r="F375" s="116"/>
    </row>
    <row r="376" spans="1:6" ht="15" customHeight="1">
      <c r="A376" s="484" t="s">
        <v>678</v>
      </c>
      <c r="B376" s="475">
        <v>0</v>
      </c>
      <c r="C376" s="419">
        <v>0</v>
      </c>
      <c r="E376" s="116"/>
      <c r="F376" s="116"/>
    </row>
    <row r="377" spans="1:6" ht="15" customHeight="1">
      <c r="A377" s="484" t="s">
        <v>679</v>
      </c>
      <c r="B377" s="475">
        <v>0</v>
      </c>
      <c r="C377" s="419">
        <v>0</v>
      </c>
      <c r="E377" s="116"/>
      <c r="F377" s="116"/>
    </row>
    <row r="378" spans="1:6" ht="15" customHeight="1">
      <c r="A378" s="484" t="s">
        <v>680</v>
      </c>
      <c r="B378" s="475">
        <v>0</v>
      </c>
      <c r="C378" s="419">
        <v>0</v>
      </c>
      <c r="E378" s="116"/>
      <c r="F378" s="116"/>
    </row>
    <row r="379" spans="1:6" ht="15" customHeight="1">
      <c r="A379" s="484" t="s">
        <v>681</v>
      </c>
      <c r="B379" s="475">
        <v>0</v>
      </c>
      <c r="C379" s="419">
        <v>0</v>
      </c>
      <c r="E379" s="116"/>
      <c r="F379" s="116"/>
    </row>
    <row r="380" spans="1:6" ht="15" customHeight="1">
      <c r="A380" s="484" t="s">
        <v>682</v>
      </c>
      <c r="B380" s="475">
        <v>0</v>
      </c>
      <c r="C380" s="419">
        <v>0</v>
      </c>
      <c r="E380" s="116"/>
      <c r="F380" s="116"/>
    </row>
    <row r="381" spans="1:6" ht="15" customHeight="1">
      <c r="A381" s="484" t="s">
        <v>683</v>
      </c>
      <c r="B381" s="475">
        <v>0</v>
      </c>
      <c r="C381" s="419">
        <v>0</v>
      </c>
      <c r="E381" s="116"/>
      <c r="F381" s="116"/>
    </row>
    <row r="382" spans="1:6" ht="15" customHeight="1">
      <c r="A382" s="484" t="s">
        <v>684</v>
      </c>
      <c r="B382" s="475">
        <v>0</v>
      </c>
      <c r="C382" s="419">
        <v>0</v>
      </c>
      <c r="E382" s="116"/>
      <c r="F382" s="116"/>
    </row>
    <row r="383" spans="1:6" ht="15" customHeight="1">
      <c r="A383" s="484" t="s">
        <v>685</v>
      </c>
      <c r="B383" s="475">
        <v>0</v>
      </c>
      <c r="C383" s="419">
        <v>0</v>
      </c>
      <c r="E383" s="116"/>
      <c r="F383" s="116"/>
    </row>
    <row r="384" spans="1:6" ht="15" customHeight="1">
      <c r="A384" s="484" t="s">
        <v>686</v>
      </c>
      <c r="B384" s="475">
        <v>0</v>
      </c>
      <c r="C384" s="419">
        <v>0</v>
      </c>
      <c r="E384" s="116"/>
      <c r="F384" s="116"/>
    </row>
    <row r="385" spans="1:6" ht="15" customHeight="1">
      <c r="A385" s="484" t="s">
        <v>687</v>
      </c>
      <c r="B385" s="475">
        <v>0</v>
      </c>
      <c r="C385" s="419">
        <v>0</v>
      </c>
      <c r="E385" s="116"/>
      <c r="F385" s="116"/>
    </row>
    <row r="386" spans="1:6" ht="15" customHeight="1">
      <c r="A386" s="484" t="s">
        <v>688</v>
      </c>
      <c r="B386" s="475">
        <v>0</v>
      </c>
      <c r="C386" s="419">
        <v>0</v>
      </c>
      <c r="E386" s="116"/>
      <c r="F386" s="116"/>
    </row>
    <row r="387" spans="1:6" ht="15" customHeight="1">
      <c r="A387" s="484" t="s">
        <v>689</v>
      </c>
      <c r="B387" s="475">
        <v>0</v>
      </c>
      <c r="C387" s="419">
        <v>0</v>
      </c>
      <c r="E387" s="116"/>
      <c r="F387" s="116"/>
    </row>
    <row r="388" spans="1:6" ht="15" customHeight="1">
      <c r="A388" s="484" t="s">
        <v>690</v>
      </c>
      <c r="B388" s="475">
        <v>0</v>
      </c>
      <c r="C388" s="419">
        <v>0</v>
      </c>
      <c r="E388" s="116"/>
      <c r="F388" s="116"/>
    </row>
    <row r="389" spans="1:6" ht="15" customHeight="1">
      <c r="A389" s="484" t="s">
        <v>691</v>
      </c>
      <c r="B389" s="475">
        <v>0</v>
      </c>
      <c r="C389" s="419">
        <v>0</v>
      </c>
      <c r="E389" s="116"/>
      <c r="F389" s="116"/>
    </row>
    <row r="390" spans="1:6" ht="15" customHeight="1">
      <c r="A390" s="484" t="s">
        <v>692</v>
      </c>
      <c r="B390" s="475">
        <v>0</v>
      </c>
      <c r="C390" s="419">
        <v>0</v>
      </c>
      <c r="E390" s="116"/>
      <c r="F390" s="116"/>
    </row>
    <row r="391" spans="1:6" ht="15" customHeight="1">
      <c r="A391" s="484" t="s">
        <v>693</v>
      </c>
      <c r="B391" s="475">
        <v>0</v>
      </c>
      <c r="C391" s="419">
        <v>0</v>
      </c>
      <c r="E391" s="116"/>
      <c r="F391" s="116"/>
    </row>
    <row r="392" spans="1:6" ht="15" customHeight="1">
      <c r="A392" s="484" t="s">
        <v>694</v>
      </c>
      <c r="B392" s="475">
        <v>0</v>
      </c>
      <c r="C392" s="419">
        <v>0</v>
      </c>
      <c r="E392" s="116"/>
      <c r="F392" s="116"/>
    </row>
    <row r="393" spans="1:6" ht="15" customHeight="1">
      <c r="A393" s="483" t="s">
        <v>695</v>
      </c>
      <c r="B393" s="475">
        <v>0</v>
      </c>
      <c r="C393" s="419">
        <v>0</v>
      </c>
      <c r="E393" s="116"/>
      <c r="F393" s="116"/>
    </row>
    <row r="394" spans="1:6" ht="15" customHeight="1">
      <c r="A394" s="484" t="s">
        <v>696</v>
      </c>
      <c r="B394" s="475">
        <v>0</v>
      </c>
      <c r="C394" s="419">
        <v>0</v>
      </c>
      <c r="E394" s="116"/>
      <c r="F394" s="116"/>
    </row>
    <row r="395" spans="1:6" ht="15" customHeight="1">
      <c r="A395" s="480" t="s">
        <v>697</v>
      </c>
      <c r="B395" s="476">
        <v>0</v>
      </c>
      <c r="C395" s="420">
        <v>0</v>
      </c>
      <c r="E395" s="116"/>
      <c r="F395" s="116"/>
    </row>
    <row r="396" spans="1:6" ht="15" customHeight="1">
      <c r="A396" s="452"/>
      <c r="B396" s="453"/>
      <c r="C396" s="453"/>
      <c r="E396" s="116"/>
      <c r="F396" s="116"/>
    </row>
    <row r="397" spans="1:6" ht="15" customHeight="1">
      <c r="A397" s="198" t="s">
        <v>311</v>
      </c>
      <c r="E397" s="116"/>
      <c r="F397" s="116"/>
    </row>
    <row r="398" spans="1:6" ht="15" customHeight="1">
      <c r="A398" s="198" t="s">
        <v>312</v>
      </c>
      <c r="E398" s="116"/>
      <c r="F398" s="116"/>
    </row>
    <row r="399" spans="1:6" ht="15" customHeight="1">
      <c r="A399" s="28"/>
      <c r="B399" s="28"/>
      <c r="C399" s="28"/>
      <c r="D399" s="28"/>
      <c r="E399" s="116"/>
      <c r="F399" s="116"/>
    </row>
    <row r="400" spans="1:6" ht="15" customHeight="1">
      <c r="A400" s="545" t="s">
        <v>216</v>
      </c>
      <c r="B400" s="546"/>
      <c r="C400" s="546"/>
      <c r="D400" s="547"/>
      <c r="E400" s="116"/>
      <c r="F400" s="116"/>
    </row>
    <row r="401" spans="1:6" ht="15" customHeight="1">
      <c r="A401" s="540" t="s">
        <v>711</v>
      </c>
      <c r="B401" s="541"/>
      <c r="C401" s="541"/>
      <c r="D401" s="542"/>
      <c r="E401" s="116"/>
      <c r="F401" s="116"/>
    </row>
    <row r="402" spans="1:6" ht="15" customHeight="1">
      <c r="A402" s="533" t="s">
        <v>217</v>
      </c>
      <c r="B402" s="534"/>
      <c r="C402" s="534"/>
      <c r="D402" s="535"/>
      <c r="E402" s="116"/>
      <c r="F402" s="116"/>
    </row>
    <row r="403" spans="1:6" ht="15" customHeight="1">
      <c r="A403" s="543" t="s">
        <v>218</v>
      </c>
      <c r="B403" s="544"/>
      <c r="C403" s="17"/>
      <c r="D403" s="486">
        <v>53252127.920000002</v>
      </c>
      <c r="E403" s="116"/>
      <c r="F403" s="116"/>
    </row>
    <row r="404" spans="1:6" ht="15" customHeight="1">
      <c r="A404" s="529"/>
      <c r="B404" s="529"/>
      <c r="C404" s="441"/>
      <c r="D404" s="438"/>
      <c r="E404" s="116"/>
      <c r="F404" s="116"/>
    </row>
    <row r="405" spans="1:6" ht="15" customHeight="1">
      <c r="A405" s="553" t="s">
        <v>219</v>
      </c>
      <c r="B405" s="553"/>
      <c r="C405" s="201"/>
      <c r="D405" s="485">
        <v>171</v>
      </c>
      <c r="E405" s="116"/>
      <c r="F405" s="116"/>
    </row>
    <row r="406" spans="1:6" ht="15" customHeight="1">
      <c r="A406" s="536" t="s">
        <v>220</v>
      </c>
      <c r="B406" s="536"/>
      <c r="C406" s="440">
        <v>0</v>
      </c>
      <c r="D406" s="122"/>
      <c r="E406" s="116"/>
      <c r="F406" s="116"/>
    </row>
    <row r="407" spans="1:6" ht="15" customHeight="1">
      <c r="A407" s="536" t="s">
        <v>221</v>
      </c>
      <c r="B407" s="536"/>
      <c r="C407" s="440">
        <v>0</v>
      </c>
      <c r="D407" s="122"/>
      <c r="E407" s="116"/>
      <c r="F407" s="116"/>
    </row>
    <row r="408" spans="1:6" ht="15" customHeight="1">
      <c r="A408" s="536" t="s">
        <v>222</v>
      </c>
      <c r="B408" s="536"/>
      <c r="C408" s="440">
        <v>0</v>
      </c>
      <c r="D408" s="122"/>
      <c r="E408" s="116"/>
      <c r="F408" s="116"/>
    </row>
    <row r="409" spans="1:6" ht="15" customHeight="1">
      <c r="A409" s="536" t="s">
        <v>223</v>
      </c>
      <c r="B409" s="536"/>
      <c r="C409" s="440">
        <v>0</v>
      </c>
      <c r="D409" s="122"/>
      <c r="E409" s="116"/>
      <c r="F409" s="116"/>
    </row>
    <row r="410" spans="1:6" ht="15" customHeight="1">
      <c r="A410" s="554" t="s">
        <v>224</v>
      </c>
      <c r="B410" s="555"/>
      <c r="C410" s="440">
        <v>0</v>
      </c>
      <c r="D410" s="122"/>
      <c r="E410" s="116"/>
      <c r="F410" s="116"/>
    </row>
    <row r="411" spans="1:6" ht="15" customHeight="1">
      <c r="A411" s="529"/>
      <c r="B411" s="529"/>
      <c r="C411" s="441"/>
      <c r="D411" s="17"/>
      <c r="E411" s="116"/>
      <c r="F411" s="116"/>
    </row>
    <row r="412" spans="1:6" ht="15" customHeight="1">
      <c r="A412" s="553" t="s">
        <v>225</v>
      </c>
      <c r="B412" s="553"/>
      <c r="C412" s="201"/>
      <c r="D412" s="482">
        <f>SUM(C412:C416)</f>
        <v>22650670.600000001</v>
      </c>
      <c r="E412" s="116"/>
      <c r="F412" s="116"/>
    </row>
    <row r="413" spans="1:6" ht="15" customHeight="1">
      <c r="A413" s="536" t="s">
        <v>226</v>
      </c>
      <c r="B413" s="536"/>
      <c r="C413" s="440">
        <v>0</v>
      </c>
      <c r="D413" s="122"/>
      <c r="E413" s="116"/>
      <c r="F413" s="116"/>
    </row>
    <row r="414" spans="1:6" ht="15" customHeight="1">
      <c r="A414" s="536" t="s">
        <v>227</v>
      </c>
      <c r="B414" s="536"/>
      <c r="C414" s="440">
        <v>0</v>
      </c>
      <c r="D414" s="122"/>
      <c r="E414" s="116"/>
      <c r="F414" s="116"/>
    </row>
    <row r="415" spans="1:6" ht="15" customHeight="1">
      <c r="A415" s="536" t="s">
        <v>228</v>
      </c>
      <c r="B415" s="536"/>
      <c r="C415" s="440">
        <v>0</v>
      </c>
      <c r="D415" s="122"/>
      <c r="E415" s="116"/>
      <c r="F415" s="116"/>
    </row>
    <row r="416" spans="1:6" ht="15" customHeight="1">
      <c r="A416" s="557" t="s">
        <v>229</v>
      </c>
      <c r="B416" s="557"/>
      <c r="C416" s="450">
        <v>22650670.600000001</v>
      </c>
      <c r="D416" s="123"/>
      <c r="E416" s="116"/>
      <c r="F416" s="116"/>
    </row>
    <row r="417" spans="1:6" ht="15" customHeight="1">
      <c r="A417" s="529"/>
      <c r="B417" s="529"/>
      <c r="C417" s="17"/>
      <c r="D417" s="17"/>
      <c r="E417" s="116"/>
      <c r="F417" s="116"/>
    </row>
    <row r="418" spans="1:6" ht="15" customHeight="1">
      <c r="A418" s="556" t="s">
        <v>230</v>
      </c>
      <c r="B418" s="556"/>
      <c r="C418" s="17"/>
      <c r="D418" s="439">
        <f>+D403+D405-D412</f>
        <v>30601628.32</v>
      </c>
      <c r="E418" s="116"/>
      <c r="F418" s="116"/>
    </row>
    <row r="419" spans="1:6" ht="15" customHeight="1">
      <c r="A419" s="28"/>
      <c r="B419" s="28"/>
      <c r="C419" s="28"/>
      <c r="D419" s="28"/>
      <c r="E419" s="116"/>
      <c r="F419" s="116"/>
    </row>
    <row r="420" spans="1:6" ht="12">
      <c r="A420" s="28"/>
      <c r="B420" s="28"/>
      <c r="C420" s="28"/>
      <c r="D420" s="28"/>
      <c r="E420" s="116"/>
      <c r="F420" s="116"/>
    </row>
    <row r="421" spans="1:6" ht="12">
      <c r="A421" s="28"/>
      <c r="B421" s="28"/>
      <c r="C421" s="28"/>
      <c r="D421" s="28"/>
      <c r="E421" s="116"/>
      <c r="F421" s="116"/>
    </row>
    <row r="422" spans="1:6" ht="12">
      <c r="A422" s="545" t="s">
        <v>231</v>
      </c>
      <c r="B422" s="546"/>
      <c r="C422" s="546"/>
      <c r="D422" s="547"/>
      <c r="E422" s="116"/>
      <c r="F422" s="116"/>
    </row>
    <row r="423" spans="1:6" ht="12">
      <c r="A423" s="540" t="s">
        <v>711</v>
      </c>
      <c r="B423" s="541"/>
      <c r="C423" s="541"/>
      <c r="D423" s="542"/>
      <c r="E423" s="116"/>
      <c r="F423" s="116"/>
    </row>
    <row r="424" spans="1:6" ht="12">
      <c r="A424" s="533" t="s">
        <v>217</v>
      </c>
      <c r="B424" s="534"/>
      <c r="C424" s="534"/>
      <c r="D424" s="535"/>
      <c r="E424" s="116"/>
      <c r="F424" s="116"/>
    </row>
    <row r="425" spans="1:6" ht="12">
      <c r="A425" s="543" t="s">
        <v>232</v>
      </c>
      <c r="B425" s="544"/>
      <c r="C425" s="17"/>
      <c r="D425" s="487">
        <v>36716407.719999999</v>
      </c>
      <c r="E425" s="116"/>
      <c r="F425" s="116"/>
    </row>
    <row r="426" spans="1:6" ht="12">
      <c r="A426" s="529"/>
      <c r="B426" s="529"/>
      <c r="C426" s="17"/>
      <c r="D426" s="17"/>
      <c r="E426" s="116"/>
      <c r="F426" s="116"/>
    </row>
    <row r="427" spans="1:6" ht="12">
      <c r="A427" s="548" t="s">
        <v>233</v>
      </c>
      <c r="B427" s="548"/>
      <c r="C427" s="201"/>
      <c r="D427" s="488">
        <v>6539167.5800000001</v>
      </c>
      <c r="E427" s="116"/>
      <c r="F427" s="116"/>
    </row>
    <row r="428" spans="1:6" ht="12">
      <c r="A428" s="536" t="s">
        <v>234</v>
      </c>
      <c r="B428" s="536"/>
      <c r="C428" s="489">
        <v>91505.53</v>
      </c>
      <c r="D428" s="124"/>
      <c r="E428" s="116"/>
      <c r="F428" s="116"/>
    </row>
    <row r="429" spans="1:6" ht="12">
      <c r="A429" s="536" t="s">
        <v>235</v>
      </c>
      <c r="B429" s="536"/>
      <c r="C429" s="440">
        <v>0</v>
      </c>
      <c r="D429" s="124"/>
      <c r="E429" s="116"/>
      <c r="F429" s="116"/>
    </row>
    <row r="430" spans="1:6" ht="12">
      <c r="A430" s="536" t="s">
        <v>236</v>
      </c>
      <c r="B430" s="536"/>
      <c r="C430" s="440">
        <v>0</v>
      </c>
      <c r="D430" s="124"/>
      <c r="E430" s="116"/>
      <c r="F430" s="116"/>
    </row>
    <row r="431" spans="1:6" ht="12">
      <c r="A431" s="536" t="s">
        <v>237</v>
      </c>
      <c r="B431" s="536"/>
      <c r="C431" s="454">
        <v>190475</v>
      </c>
      <c r="D431" s="124"/>
      <c r="E431" s="116"/>
      <c r="F431" s="116"/>
    </row>
    <row r="432" spans="1:6" ht="12">
      <c r="A432" s="536" t="s">
        <v>238</v>
      </c>
      <c r="B432" s="536"/>
      <c r="C432" s="454">
        <v>0</v>
      </c>
      <c r="D432" s="124"/>
      <c r="E432" s="116"/>
      <c r="F432" s="116"/>
    </row>
    <row r="433" spans="1:6" ht="12">
      <c r="A433" s="536" t="s">
        <v>239</v>
      </c>
      <c r="B433" s="536"/>
      <c r="C433" s="454">
        <v>0</v>
      </c>
      <c r="D433" s="124"/>
      <c r="E433" s="116"/>
      <c r="F433" s="116"/>
    </row>
    <row r="434" spans="1:6" ht="12">
      <c r="A434" s="536" t="s">
        <v>240</v>
      </c>
      <c r="B434" s="536"/>
      <c r="C434" s="454">
        <v>0</v>
      </c>
      <c r="D434" s="124"/>
      <c r="E434" s="116"/>
      <c r="F434" s="116"/>
    </row>
    <row r="435" spans="1:6" ht="12">
      <c r="A435" s="536" t="s">
        <v>241</v>
      </c>
      <c r="B435" s="536"/>
      <c r="C435" s="454">
        <v>0</v>
      </c>
      <c r="D435" s="124"/>
      <c r="E435" s="116"/>
      <c r="F435" s="116"/>
    </row>
    <row r="436" spans="1:6" ht="12">
      <c r="A436" s="536" t="s">
        <v>242</v>
      </c>
      <c r="B436" s="536"/>
      <c r="C436" s="454">
        <v>0</v>
      </c>
      <c r="D436" s="124"/>
      <c r="E436" s="116"/>
      <c r="F436" s="116"/>
    </row>
    <row r="437" spans="1:6" ht="12">
      <c r="A437" s="536" t="s">
        <v>243</v>
      </c>
      <c r="B437" s="536"/>
      <c r="C437" s="490">
        <v>6257187.0499999998</v>
      </c>
      <c r="D437" s="124"/>
      <c r="E437" s="116"/>
      <c r="F437" s="116"/>
    </row>
    <row r="438" spans="1:6" ht="12">
      <c r="A438" s="536" t="s">
        <v>244</v>
      </c>
      <c r="B438" s="536"/>
      <c r="C438" s="440">
        <v>0</v>
      </c>
      <c r="D438" s="124"/>
      <c r="E438" s="116"/>
      <c r="F438" s="116"/>
    </row>
    <row r="439" spans="1:6" ht="12">
      <c r="A439" s="536" t="s">
        <v>245</v>
      </c>
      <c r="B439" s="536"/>
      <c r="C439" s="440">
        <v>0</v>
      </c>
      <c r="D439" s="124"/>
      <c r="E439" s="116"/>
      <c r="F439" s="116"/>
    </row>
    <row r="440" spans="1:6" ht="12">
      <c r="A440" s="536" t="s">
        <v>246</v>
      </c>
      <c r="B440" s="536"/>
      <c r="C440" s="440">
        <v>0</v>
      </c>
      <c r="D440" s="124"/>
      <c r="E440" s="116"/>
      <c r="F440" s="116"/>
    </row>
    <row r="441" spans="1:6" ht="12">
      <c r="A441" s="536" t="s">
        <v>247</v>
      </c>
      <c r="B441" s="536"/>
      <c r="C441" s="440">
        <v>0</v>
      </c>
      <c r="D441" s="124"/>
      <c r="E441" s="116"/>
      <c r="F441" s="116"/>
    </row>
    <row r="442" spans="1:6" ht="12">
      <c r="A442" s="536" t="s">
        <v>248</v>
      </c>
      <c r="B442" s="536"/>
      <c r="C442" s="440">
        <v>0</v>
      </c>
      <c r="D442" s="124"/>
      <c r="E442" s="116"/>
      <c r="F442" s="116"/>
    </row>
    <row r="443" spans="1:6" ht="12.75" customHeight="1">
      <c r="A443" s="536" t="s">
        <v>249</v>
      </c>
      <c r="B443" s="536"/>
      <c r="C443" s="440">
        <v>0</v>
      </c>
      <c r="D443" s="124"/>
      <c r="E443" s="116"/>
      <c r="F443" s="116"/>
    </row>
    <row r="444" spans="1:6" ht="12">
      <c r="A444" s="530" t="s">
        <v>250</v>
      </c>
      <c r="B444" s="531"/>
      <c r="C444" s="440">
        <v>0</v>
      </c>
      <c r="D444" s="124"/>
      <c r="E444" s="116"/>
      <c r="F444" s="116"/>
    </row>
    <row r="445" spans="1:6" ht="12">
      <c r="A445" s="529"/>
      <c r="B445" s="529"/>
      <c r="C445" s="17"/>
      <c r="D445" s="17"/>
      <c r="E445" s="116"/>
      <c r="F445" s="116"/>
    </row>
    <row r="446" spans="1:6" ht="12">
      <c r="A446" s="548" t="s">
        <v>251</v>
      </c>
      <c r="B446" s="548"/>
      <c r="C446" s="201"/>
      <c r="D446" s="437">
        <f>SUM(C446:C453)</f>
        <v>0</v>
      </c>
      <c r="E446" s="116"/>
      <c r="F446" s="116"/>
    </row>
    <row r="447" spans="1:6" ht="12">
      <c r="A447" s="536" t="s">
        <v>252</v>
      </c>
      <c r="B447" s="536"/>
      <c r="C447" s="440">
        <v>0</v>
      </c>
      <c r="D447" s="436"/>
      <c r="E447" s="116"/>
      <c r="F447" s="116"/>
    </row>
    <row r="448" spans="1:6" ht="12">
      <c r="A448" s="536" t="s">
        <v>84</v>
      </c>
      <c r="B448" s="536"/>
      <c r="C448" s="440">
        <v>0</v>
      </c>
      <c r="D448" s="124"/>
      <c r="E448" s="116"/>
      <c r="F448" s="116"/>
    </row>
    <row r="449" spans="1:6" ht="12">
      <c r="A449" s="536" t="s">
        <v>253</v>
      </c>
      <c r="B449" s="536"/>
      <c r="C449" s="440">
        <v>0</v>
      </c>
      <c r="D449" s="124"/>
      <c r="E449" s="116"/>
      <c r="F449" s="116"/>
    </row>
    <row r="450" spans="1:6" ht="12">
      <c r="A450" s="536" t="s">
        <v>254</v>
      </c>
      <c r="B450" s="536"/>
      <c r="C450" s="440">
        <v>0</v>
      </c>
      <c r="D450" s="124"/>
      <c r="E450" s="116"/>
      <c r="F450" s="116"/>
    </row>
    <row r="451" spans="1:6" ht="12">
      <c r="A451" s="536" t="s">
        <v>255</v>
      </c>
      <c r="B451" s="536"/>
      <c r="C451" s="440">
        <v>0</v>
      </c>
      <c r="D451" s="124"/>
      <c r="E451" s="116"/>
      <c r="F451" s="116"/>
    </row>
    <row r="452" spans="1:6" ht="12">
      <c r="A452" s="536" t="s">
        <v>85</v>
      </c>
      <c r="B452" s="536"/>
      <c r="C452" s="440">
        <v>0</v>
      </c>
      <c r="D452" s="124"/>
      <c r="E452" s="116"/>
      <c r="F452" s="116"/>
    </row>
    <row r="453" spans="1:6" ht="12">
      <c r="A453" s="530" t="s">
        <v>256</v>
      </c>
      <c r="B453" s="531"/>
      <c r="C453" s="440">
        <v>0</v>
      </c>
      <c r="D453" s="124"/>
      <c r="E453" s="116"/>
      <c r="F453" s="116"/>
    </row>
    <row r="454" spans="1:6" ht="12">
      <c r="A454" s="529"/>
      <c r="B454" s="529"/>
      <c r="C454" s="17"/>
      <c r="D454" s="17"/>
      <c r="E454" s="116"/>
      <c r="F454" s="116"/>
    </row>
    <row r="455" spans="1:6" ht="12">
      <c r="A455" s="202" t="s">
        <v>257</v>
      </c>
      <c r="D455" s="439">
        <f>+D425-D427+D446</f>
        <v>30177240.140000001</v>
      </c>
      <c r="E455" s="116"/>
      <c r="F455" s="116"/>
    </row>
    <row r="456" spans="1:6">
      <c r="E456" s="116"/>
      <c r="F456" s="116"/>
    </row>
    <row r="457" spans="1:6">
      <c r="E457" s="116"/>
      <c r="F457" s="116"/>
    </row>
    <row r="458" spans="1:6">
      <c r="E458" s="116"/>
      <c r="F458" s="116"/>
    </row>
    <row r="459" spans="1:6">
      <c r="E459" s="116"/>
      <c r="F459" s="116"/>
    </row>
    <row r="460" spans="1:6" ht="12.75">
      <c r="A460" s="532" t="s">
        <v>315</v>
      </c>
      <c r="B460" s="532"/>
      <c r="C460" s="532"/>
      <c r="D460" s="532"/>
      <c r="E460" s="532"/>
      <c r="F460" s="116"/>
    </row>
    <row r="461" spans="1:6" ht="12.75">
      <c r="A461" s="203"/>
      <c r="B461" s="203"/>
      <c r="C461" s="203"/>
      <c r="D461" s="203"/>
      <c r="E461" s="203"/>
      <c r="F461" s="116"/>
    </row>
    <row r="462" spans="1:6" ht="12.75">
      <c r="A462" s="203"/>
      <c r="B462" s="203"/>
      <c r="C462" s="203"/>
      <c r="D462" s="203"/>
      <c r="E462" s="203"/>
      <c r="F462" s="116"/>
    </row>
    <row r="463" spans="1:6" ht="21" customHeight="1">
      <c r="A463" s="175" t="s">
        <v>316</v>
      </c>
      <c r="B463" s="173" t="s">
        <v>203</v>
      </c>
      <c r="C463" s="188" t="s">
        <v>204</v>
      </c>
      <c r="D463" s="188" t="s">
        <v>205</v>
      </c>
      <c r="E463" s="116"/>
      <c r="F463" s="116"/>
    </row>
    <row r="464" spans="1:6" ht="15">
      <c r="A464" s="112" t="s">
        <v>317</v>
      </c>
      <c r="B464" s="205">
        <v>0</v>
      </c>
      <c r="C464" s="194"/>
      <c r="D464" s="194"/>
      <c r="E464" s="116"/>
      <c r="F464" s="116"/>
    </row>
    <row r="465" spans="1:6" ht="15">
      <c r="A465" s="141"/>
      <c r="B465" s="206">
        <v>0</v>
      </c>
      <c r="C465" s="195"/>
      <c r="D465" s="195"/>
      <c r="E465" s="116"/>
      <c r="F465" s="116"/>
    </row>
    <row r="466" spans="1:6" ht="12.75">
      <c r="A466" s="189"/>
      <c r="B466" s="207">
        <v>0</v>
      </c>
      <c r="C466" s="204">
        <v>0</v>
      </c>
      <c r="D466" s="204">
        <v>0</v>
      </c>
      <c r="E466" s="116"/>
      <c r="F466" s="116"/>
    </row>
    <row r="467" spans="1:6">
      <c r="E467" s="116"/>
      <c r="F467" s="116"/>
    </row>
    <row r="468" spans="1:6" ht="12">
      <c r="A468" s="107" t="s">
        <v>75</v>
      </c>
      <c r="B468" s="28"/>
      <c r="C468" s="28"/>
      <c r="D468" s="28"/>
    </row>
    <row r="469" spans="1:6" ht="12">
      <c r="B469" s="28"/>
      <c r="C469" s="28"/>
      <c r="D469" s="28"/>
    </row>
    <row r="470" spans="1:6" ht="12">
      <c r="B470" s="28"/>
      <c r="C470" s="28"/>
      <c r="D470" s="28"/>
    </row>
    <row r="471" spans="1:6">
      <c r="F471" s="116"/>
    </row>
    <row r="472" spans="1:6" ht="12">
      <c r="A472" s="46"/>
      <c r="B472" s="28"/>
      <c r="C472" s="46"/>
      <c r="D472" s="46"/>
      <c r="E472" s="119"/>
      <c r="F472" s="119"/>
    </row>
    <row r="473" spans="1:6" ht="12">
      <c r="A473" s="251" t="s">
        <v>356</v>
      </c>
      <c r="B473" s="121"/>
      <c r="C473" s="513" t="s">
        <v>358</v>
      </c>
      <c r="D473" s="513"/>
      <c r="E473" s="116"/>
      <c r="F473" s="121"/>
    </row>
    <row r="474" spans="1:6" ht="12">
      <c r="A474" s="250" t="s">
        <v>357</v>
      </c>
      <c r="B474" s="120"/>
      <c r="C474" s="512" t="s">
        <v>359</v>
      </c>
      <c r="D474" s="512"/>
      <c r="E474" s="120"/>
      <c r="F474" s="120"/>
    </row>
    <row r="475" spans="1:6" ht="12">
      <c r="A475" s="28"/>
      <c r="B475" s="28"/>
      <c r="C475" s="28"/>
      <c r="D475" s="28"/>
      <c r="E475" s="28"/>
      <c r="F475" s="28"/>
    </row>
    <row r="476" spans="1:6" ht="12">
      <c r="A476" s="28"/>
      <c r="B476" s="28"/>
      <c r="C476" s="28"/>
      <c r="D476" s="28"/>
      <c r="E476" s="28"/>
      <c r="F476" s="28"/>
    </row>
    <row r="480" spans="1:6" ht="12.75" customHeight="1"/>
    <row r="483" ht="12.75" customHeight="1"/>
  </sheetData>
  <mergeCells count="63">
    <mergeCell ref="A409:B409"/>
    <mergeCell ref="A410:B410"/>
    <mergeCell ref="A411:B411"/>
    <mergeCell ref="A412:B412"/>
    <mergeCell ref="A418:B418"/>
    <mergeCell ref="A413:B413"/>
    <mergeCell ref="A414:B414"/>
    <mergeCell ref="A415:B415"/>
    <mergeCell ref="A416:B416"/>
    <mergeCell ref="A417:B417"/>
    <mergeCell ref="A404:B404"/>
    <mergeCell ref="A405:B405"/>
    <mergeCell ref="A406:B406"/>
    <mergeCell ref="A407:B407"/>
    <mergeCell ref="A408:B408"/>
    <mergeCell ref="A1:E1"/>
    <mergeCell ref="C473:D473"/>
    <mergeCell ref="A434:B434"/>
    <mergeCell ref="A435:B435"/>
    <mergeCell ref="A441:B441"/>
    <mergeCell ref="A451:B451"/>
    <mergeCell ref="A446:B446"/>
    <mergeCell ref="A436:B436"/>
    <mergeCell ref="A437:B437"/>
    <mergeCell ref="A438:B438"/>
    <mergeCell ref="A439:B439"/>
    <mergeCell ref="A440:B440"/>
    <mergeCell ref="A460:E460"/>
    <mergeCell ref="A2:F2"/>
    <mergeCell ref="A359:C359"/>
    <mergeCell ref="A400:D400"/>
    <mergeCell ref="C474:D474"/>
    <mergeCell ref="A422:D422"/>
    <mergeCell ref="A423:D423"/>
    <mergeCell ref="A425:B425"/>
    <mergeCell ref="A427:B427"/>
    <mergeCell ref="A428:B428"/>
    <mergeCell ref="A429:B429"/>
    <mergeCell ref="A430:B430"/>
    <mergeCell ref="A431:B431"/>
    <mergeCell ref="A432:B432"/>
    <mergeCell ref="A433:B433"/>
    <mergeCell ref="A442:B442"/>
    <mergeCell ref="A445:B445"/>
    <mergeCell ref="A426:B426"/>
    <mergeCell ref="A449:B449"/>
    <mergeCell ref="A450:B450"/>
    <mergeCell ref="A3:F3"/>
    <mergeCell ref="A454:B454"/>
    <mergeCell ref="A453:B453"/>
    <mergeCell ref="A444:B444"/>
    <mergeCell ref="A8:E8"/>
    <mergeCell ref="A424:D424"/>
    <mergeCell ref="A443:B443"/>
    <mergeCell ref="A452:B452"/>
    <mergeCell ref="A447:B447"/>
    <mergeCell ref="A448:B448"/>
    <mergeCell ref="A69:E69"/>
    <mergeCell ref="A72:E72"/>
    <mergeCell ref="A401:D401"/>
    <mergeCell ref="A402:D402"/>
    <mergeCell ref="A97:E97"/>
    <mergeCell ref="A403:B403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B132 B166 B172 B178"/>
    <dataValidation allowBlank="1" showInputMessage="1" showErrorMessage="1" prompt="Corresponde al número de la cuenta de acuerdo al Plan de Cuentas emitido por el CONAC (DOF 22/11/2010)." sqref="A132"/>
    <dataValidation allowBlank="1" showInputMessage="1" showErrorMessage="1" prompt="Características cualitativas significativas que les impacten financieramente." sqref="C132:D132 D166 D172 D178"/>
    <dataValidation allowBlank="1" showInputMessage="1" showErrorMessage="1" prompt="Especificar origen de dicho recurso: Federal, Estatal, Municipal, Particulares." sqref="C166 C172 C178"/>
  </dataValidations>
  <pageMargins left="0.70866141732283472" right="0.70866141732283472" top="0.38" bottom="0.74803149606299213" header="0.31496062992125984" footer="0.31496062992125984"/>
  <pageSetup scale="87" fitToHeight="0" orientation="landscape" r:id="rId1"/>
  <rowBreaks count="11" manualBreakCount="11">
    <brk id="46" max="5" man="1"/>
    <brk id="89" max="5" man="1"/>
    <brk id="131" max="5" man="1"/>
    <brk id="177" max="5" man="1"/>
    <brk id="217" max="5" man="1"/>
    <brk id="259" max="5" man="1"/>
    <brk id="296" max="5" man="1"/>
    <brk id="335" max="5" man="1"/>
    <brk id="377" max="5" man="1"/>
    <brk id="418" max="5" man="1"/>
    <brk id="444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K59"/>
  <sheetViews>
    <sheetView showGridLines="0" workbookViewId="0">
      <selection activeCell="B3" sqref="B3:J3"/>
    </sheetView>
  </sheetViews>
  <sheetFormatPr baseColWidth="10" defaultRowHeight="12"/>
  <cols>
    <col min="1" max="1" width="1.140625" style="17" customWidth="1"/>
    <col min="2" max="2" width="3.7109375" style="28" customWidth="1"/>
    <col min="3" max="3" width="5" style="28" customWidth="1"/>
    <col min="4" max="4" width="46.42578125" style="28" customWidth="1"/>
    <col min="5" max="10" width="15.7109375" style="28" customWidth="1"/>
    <col min="11" max="11" width="2" style="17" customWidth="1"/>
    <col min="12" max="16384" width="11.42578125" style="28"/>
  </cols>
  <sheetData>
    <row r="1" spans="1:10" ht="6" customHeight="1">
      <c r="B1" s="514"/>
      <c r="C1" s="514"/>
      <c r="D1" s="514"/>
      <c r="E1" s="514"/>
      <c r="F1" s="514"/>
      <c r="G1" s="514"/>
      <c r="H1" s="514"/>
      <c r="I1" s="514"/>
      <c r="J1" s="514"/>
    </row>
    <row r="2" spans="1:10">
      <c r="B2" s="514" t="s">
        <v>91</v>
      </c>
      <c r="C2" s="514"/>
      <c r="D2" s="514"/>
      <c r="E2" s="514"/>
      <c r="F2" s="514"/>
      <c r="G2" s="514"/>
      <c r="H2" s="514"/>
      <c r="I2" s="514"/>
      <c r="J2" s="514"/>
    </row>
    <row r="3" spans="1:10" ht="19.5" customHeight="1">
      <c r="B3" s="514" t="s">
        <v>713</v>
      </c>
      <c r="C3" s="514"/>
      <c r="D3" s="514"/>
      <c r="E3" s="514"/>
      <c r="F3" s="514"/>
      <c r="G3" s="514"/>
      <c r="H3" s="514"/>
      <c r="I3" s="514"/>
      <c r="J3" s="514"/>
    </row>
    <row r="4" spans="1:10" s="17" customFormat="1" ht="8.25" customHeight="1">
      <c r="A4" s="81"/>
      <c r="B4" s="135"/>
      <c r="C4" s="135"/>
      <c r="D4" s="135"/>
      <c r="E4" s="16"/>
      <c r="F4" s="136"/>
      <c r="G4" s="136"/>
      <c r="H4" s="136"/>
      <c r="I4" s="136"/>
      <c r="J4" s="136"/>
    </row>
    <row r="5" spans="1:10" s="17" customFormat="1" ht="13.5" customHeight="1">
      <c r="A5" s="81"/>
      <c r="B5" s="24"/>
      <c r="D5" s="18" t="s">
        <v>258</v>
      </c>
      <c r="E5" s="242" t="s">
        <v>354</v>
      </c>
      <c r="F5" s="29"/>
      <c r="G5" s="134"/>
      <c r="H5" s="134"/>
      <c r="I5" s="134"/>
      <c r="J5" s="82"/>
    </row>
    <row r="6" spans="1:10" s="17" customFormat="1" ht="11.25" customHeight="1">
      <c r="A6" s="81"/>
      <c r="B6" s="81"/>
      <c r="C6" s="81"/>
      <c r="D6" s="81"/>
      <c r="F6" s="82"/>
      <c r="G6" s="82"/>
      <c r="H6" s="82"/>
      <c r="I6" s="82"/>
      <c r="J6" s="82"/>
    </row>
    <row r="7" spans="1:10" ht="12" customHeight="1">
      <c r="A7" s="83"/>
      <c r="B7" s="570" t="s">
        <v>92</v>
      </c>
      <c r="C7" s="570"/>
      <c r="D7" s="570"/>
      <c r="E7" s="570" t="s">
        <v>93</v>
      </c>
      <c r="F7" s="570"/>
      <c r="G7" s="570"/>
      <c r="H7" s="570"/>
      <c r="I7" s="570"/>
      <c r="J7" s="568" t="s">
        <v>94</v>
      </c>
    </row>
    <row r="8" spans="1:10" ht="24">
      <c r="A8" s="81"/>
      <c r="B8" s="570"/>
      <c r="C8" s="570"/>
      <c r="D8" s="570"/>
      <c r="E8" s="130" t="s">
        <v>95</v>
      </c>
      <c r="F8" s="131" t="s">
        <v>96</v>
      </c>
      <c r="G8" s="130" t="s">
        <v>97</v>
      </c>
      <c r="H8" s="130" t="s">
        <v>98</v>
      </c>
      <c r="I8" s="130" t="s">
        <v>99</v>
      </c>
      <c r="J8" s="568"/>
    </row>
    <row r="9" spans="1:10" ht="12" customHeight="1">
      <c r="A9" s="81"/>
      <c r="B9" s="570"/>
      <c r="C9" s="570"/>
      <c r="D9" s="570"/>
      <c r="E9" s="130" t="s">
        <v>100</v>
      </c>
      <c r="F9" s="130" t="s">
        <v>101</v>
      </c>
      <c r="G9" s="130" t="s">
        <v>102</v>
      </c>
      <c r="H9" s="130" t="s">
        <v>103</v>
      </c>
      <c r="I9" s="130" t="s">
        <v>104</v>
      </c>
      <c r="J9" s="130" t="s">
        <v>115</v>
      </c>
    </row>
    <row r="10" spans="1:10" ht="12" customHeight="1">
      <c r="A10" s="84"/>
      <c r="B10" s="85"/>
      <c r="C10" s="86"/>
      <c r="D10" s="87"/>
      <c r="E10" s="88"/>
      <c r="F10" s="89"/>
      <c r="G10" s="89"/>
      <c r="H10" s="89"/>
      <c r="I10" s="89"/>
      <c r="J10" s="89"/>
    </row>
    <row r="11" spans="1:10" ht="12" customHeight="1">
      <c r="A11" s="84"/>
      <c r="B11" s="563" t="s">
        <v>77</v>
      </c>
      <c r="C11" s="564"/>
      <c r="D11" s="565"/>
      <c r="E11" s="90">
        <v>0</v>
      </c>
      <c r="F11" s="90">
        <v>0</v>
      </c>
      <c r="G11" s="90">
        <f>+E11+F11</f>
        <v>0</v>
      </c>
      <c r="H11" s="90">
        <v>0</v>
      </c>
      <c r="I11" s="90">
        <v>0</v>
      </c>
      <c r="J11" s="90">
        <f>+I11-E11</f>
        <v>0</v>
      </c>
    </row>
    <row r="12" spans="1:10" ht="12" customHeight="1">
      <c r="A12" s="84"/>
      <c r="B12" s="563" t="s">
        <v>90</v>
      </c>
      <c r="C12" s="564"/>
      <c r="D12" s="565"/>
      <c r="E12" s="90">
        <v>0</v>
      </c>
      <c r="F12" s="90">
        <v>0</v>
      </c>
      <c r="G12" s="90">
        <f t="shared" ref="G12:G14" si="0">+E12+F12</f>
        <v>0</v>
      </c>
      <c r="H12" s="90">
        <v>0</v>
      </c>
      <c r="I12" s="90">
        <v>0</v>
      </c>
      <c r="J12" s="90">
        <f t="shared" ref="J12:J14" si="1">+I12-E12</f>
        <v>0</v>
      </c>
    </row>
    <row r="13" spans="1:10" ht="12" customHeight="1">
      <c r="A13" s="84"/>
      <c r="B13" s="563" t="s">
        <v>79</v>
      </c>
      <c r="C13" s="564"/>
      <c r="D13" s="565"/>
      <c r="E13" s="90">
        <v>0</v>
      </c>
      <c r="F13" s="90">
        <v>0</v>
      </c>
      <c r="G13" s="90">
        <f t="shared" si="0"/>
        <v>0</v>
      </c>
      <c r="H13" s="90">
        <v>0</v>
      </c>
      <c r="I13" s="90">
        <v>0</v>
      </c>
      <c r="J13" s="90">
        <f t="shared" si="1"/>
        <v>0</v>
      </c>
    </row>
    <row r="14" spans="1:10" ht="12" customHeight="1">
      <c r="A14" s="84"/>
      <c r="B14" s="563" t="s">
        <v>81</v>
      </c>
      <c r="C14" s="564"/>
      <c r="D14" s="565"/>
      <c r="E14" s="90">
        <v>0</v>
      </c>
      <c r="F14" s="90">
        <v>0</v>
      </c>
      <c r="G14" s="90">
        <f t="shared" si="0"/>
        <v>0</v>
      </c>
      <c r="H14" s="90">
        <v>0</v>
      </c>
      <c r="I14" s="90">
        <v>0</v>
      </c>
      <c r="J14" s="90">
        <f t="shared" si="1"/>
        <v>0</v>
      </c>
    </row>
    <row r="15" spans="1:10" ht="12" customHeight="1">
      <c r="A15" s="84"/>
      <c r="B15" s="563" t="s">
        <v>105</v>
      </c>
      <c r="C15" s="564"/>
      <c r="D15" s="565"/>
      <c r="E15" s="90">
        <v>794275</v>
      </c>
      <c r="F15" s="90">
        <v>8614.48</v>
      </c>
      <c r="G15" s="90">
        <v>802889.48</v>
      </c>
      <c r="H15" s="90">
        <v>434735.98</v>
      </c>
      <c r="I15" s="90">
        <v>434735.98</v>
      </c>
      <c r="J15" s="90">
        <v>-359539.02</v>
      </c>
    </row>
    <row r="16" spans="1:10" ht="12" customHeight="1">
      <c r="A16" s="84"/>
      <c r="B16" s="91"/>
      <c r="C16" s="564" t="s">
        <v>106</v>
      </c>
      <c r="D16" s="565"/>
      <c r="E16" s="90">
        <v>794275</v>
      </c>
      <c r="F16" s="90">
        <v>8614.48</v>
      </c>
      <c r="G16" s="90">
        <v>802889.48</v>
      </c>
      <c r="H16" s="90">
        <v>434735.98</v>
      </c>
      <c r="I16" s="90">
        <v>434735.98</v>
      </c>
      <c r="J16" s="90">
        <v>-359539.02</v>
      </c>
    </row>
    <row r="17" spans="1:10" ht="12" customHeight="1">
      <c r="A17" s="84"/>
      <c r="B17" s="91"/>
      <c r="C17" s="564" t="s">
        <v>107</v>
      </c>
      <c r="D17" s="565"/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</row>
    <row r="18" spans="1:10" ht="12" customHeight="1">
      <c r="A18" s="84"/>
      <c r="B18" s="563" t="s">
        <v>108</v>
      </c>
      <c r="C18" s="564"/>
      <c r="D18" s="565"/>
      <c r="E18" s="90">
        <v>5580</v>
      </c>
      <c r="F18" s="90">
        <v>1070528.72</v>
      </c>
      <c r="G18" s="90">
        <v>1076108.72</v>
      </c>
      <c r="H18" s="90">
        <v>1039562.31</v>
      </c>
      <c r="I18" s="90">
        <v>1039562.31</v>
      </c>
      <c r="J18" s="90">
        <v>1033982.31</v>
      </c>
    </row>
    <row r="19" spans="1:10" ht="12" customHeight="1">
      <c r="A19" s="84"/>
      <c r="B19" s="91"/>
      <c r="C19" s="564" t="s">
        <v>106</v>
      </c>
      <c r="D19" s="565"/>
      <c r="E19" s="90">
        <v>5580</v>
      </c>
      <c r="F19" s="90">
        <v>1070528.72</v>
      </c>
      <c r="G19" s="90">
        <v>1076108.72</v>
      </c>
      <c r="H19" s="90">
        <v>1039562.31</v>
      </c>
      <c r="I19" s="90">
        <v>1039562.31</v>
      </c>
      <c r="J19" s="90">
        <v>1033982.31</v>
      </c>
    </row>
    <row r="20" spans="1:10" ht="12" customHeight="1">
      <c r="A20" s="84"/>
      <c r="B20" s="91"/>
      <c r="C20" s="564" t="s">
        <v>107</v>
      </c>
      <c r="D20" s="565"/>
      <c r="E20" s="90">
        <v>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</row>
    <row r="21" spans="1:10" ht="12" customHeight="1">
      <c r="A21" s="84"/>
      <c r="B21" s="563" t="s">
        <v>109</v>
      </c>
      <c r="C21" s="564"/>
      <c r="D21" s="565"/>
      <c r="E21" s="90">
        <v>0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</row>
    <row r="22" spans="1:10" ht="12" customHeight="1">
      <c r="A22" s="84"/>
      <c r="B22" s="563" t="s">
        <v>82</v>
      </c>
      <c r="C22" s="564"/>
      <c r="D22" s="565"/>
      <c r="E22" s="90">
        <v>0</v>
      </c>
      <c r="F22" s="90">
        <v>15248927.74</v>
      </c>
      <c r="G22" s="90">
        <v>15248927.74</v>
      </c>
      <c r="H22" s="90">
        <v>15248927.74</v>
      </c>
      <c r="I22" s="90">
        <v>15248927.74</v>
      </c>
      <c r="J22" s="90">
        <v>15248927.74</v>
      </c>
    </row>
    <row r="23" spans="1:10" ht="12" customHeight="1">
      <c r="A23" s="92"/>
      <c r="B23" s="563" t="s">
        <v>110</v>
      </c>
      <c r="C23" s="564"/>
      <c r="D23" s="565"/>
      <c r="E23" s="90">
        <v>12960620.800000001</v>
      </c>
      <c r="F23" s="90">
        <v>24210011.75</v>
      </c>
      <c r="G23" s="90">
        <v>37170632.549999997</v>
      </c>
      <c r="H23" s="90">
        <v>36528901.890000001</v>
      </c>
      <c r="I23" s="90">
        <v>36528901.890000001</v>
      </c>
      <c r="J23" s="90">
        <v>23568281.09</v>
      </c>
    </row>
    <row r="24" spans="1:10" ht="12" customHeight="1">
      <c r="A24" s="84"/>
      <c r="B24" s="563" t="s">
        <v>111</v>
      </c>
      <c r="C24" s="564"/>
      <c r="D24" s="565"/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</row>
    <row r="25" spans="1:10" ht="12" customHeight="1">
      <c r="A25" s="84"/>
      <c r="B25" s="93"/>
      <c r="C25" s="94"/>
      <c r="D25" s="95"/>
      <c r="E25" s="96"/>
      <c r="F25" s="97"/>
      <c r="G25" s="97"/>
      <c r="H25" s="97"/>
      <c r="I25" s="97"/>
      <c r="J25" s="97"/>
    </row>
    <row r="26" spans="1:10" ht="12" customHeight="1">
      <c r="A26" s="81"/>
      <c r="B26" s="98"/>
      <c r="C26" s="99"/>
      <c r="D26" s="100" t="s">
        <v>112</v>
      </c>
      <c r="E26" s="103">
        <f>SUM(E11+E12+E13+E14+E15+E18+E21+E22+E23+E24)</f>
        <v>13760475.800000001</v>
      </c>
      <c r="F26" s="103">
        <f>SUM(F11+F12+F13+F14+F15+F18+F21+F22+F23+F24)</f>
        <v>40538082.689999998</v>
      </c>
      <c r="G26" s="103">
        <f>SUM(G11+G12+G13+G14+G15+G18+G21+G22+G23+G24)</f>
        <v>54298558.489999995</v>
      </c>
      <c r="H26" s="103">
        <f>SUM(H11+H12+H13+H14+H15+H18+H21+H22+H23+H24)</f>
        <v>53252127.920000002</v>
      </c>
      <c r="I26" s="103">
        <f>SUM(I11+I12+I13+I14+I15+I18+I21+I22+I23+I24)</f>
        <v>53252127.920000002</v>
      </c>
      <c r="J26" s="566">
        <v>0</v>
      </c>
    </row>
    <row r="27" spans="1:10" ht="12" customHeight="1">
      <c r="A27" s="84"/>
      <c r="B27" s="101"/>
      <c r="C27" s="101"/>
      <c r="D27" s="101"/>
      <c r="E27" s="102"/>
      <c r="F27" s="102"/>
      <c r="G27" s="102"/>
      <c r="H27" s="561" t="s">
        <v>196</v>
      </c>
      <c r="I27" s="562"/>
      <c r="J27" s="567"/>
    </row>
    <row r="28" spans="1:10" ht="12" customHeight="1">
      <c r="A28" s="81"/>
      <c r="B28" s="81"/>
      <c r="C28" s="81"/>
      <c r="D28" s="81"/>
      <c r="E28" s="82"/>
      <c r="F28" s="82"/>
      <c r="G28" s="82"/>
      <c r="H28" s="82"/>
      <c r="I28" s="82"/>
      <c r="J28" s="82"/>
    </row>
    <row r="29" spans="1:10" ht="12" customHeight="1">
      <c r="A29" s="81"/>
      <c r="B29" s="568" t="s">
        <v>113</v>
      </c>
      <c r="C29" s="568"/>
      <c r="D29" s="568"/>
      <c r="E29" s="570" t="s">
        <v>93</v>
      </c>
      <c r="F29" s="570"/>
      <c r="G29" s="570"/>
      <c r="H29" s="570"/>
      <c r="I29" s="570"/>
      <c r="J29" s="568" t="s">
        <v>94</v>
      </c>
    </row>
    <row r="30" spans="1:10" ht="24">
      <c r="A30" s="81"/>
      <c r="B30" s="568"/>
      <c r="C30" s="568"/>
      <c r="D30" s="568"/>
      <c r="E30" s="130" t="s">
        <v>95</v>
      </c>
      <c r="F30" s="131" t="s">
        <v>96</v>
      </c>
      <c r="G30" s="130" t="s">
        <v>97</v>
      </c>
      <c r="H30" s="130" t="s">
        <v>98</v>
      </c>
      <c r="I30" s="130" t="s">
        <v>99</v>
      </c>
      <c r="J30" s="568"/>
    </row>
    <row r="31" spans="1:10" ht="12" customHeight="1">
      <c r="A31" s="81"/>
      <c r="B31" s="569"/>
      <c r="C31" s="569"/>
      <c r="D31" s="569"/>
      <c r="E31" s="130" t="s">
        <v>100</v>
      </c>
      <c r="F31" s="130" t="s">
        <v>101</v>
      </c>
      <c r="G31" s="130" t="s">
        <v>102</v>
      </c>
      <c r="H31" s="130" t="s">
        <v>103</v>
      </c>
      <c r="I31" s="130" t="s">
        <v>104</v>
      </c>
      <c r="J31" s="130" t="s">
        <v>115</v>
      </c>
    </row>
    <row r="32" spans="1:10" ht="12" customHeight="1">
      <c r="A32" s="84"/>
      <c r="B32" s="457"/>
      <c r="C32" s="458"/>
      <c r="D32" s="459" t="s">
        <v>698</v>
      </c>
      <c r="E32" s="470">
        <v>799855</v>
      </c>
      <c r="F32" s="507">
        <v>16328070.939999999</v>
      </c>
      <c r="G32" s="508">
        <v>17127925.940000001</v>
      </c>
      <c r="H32" s="509">
        <v>16723226.030000001</v>
      </c>
      <c r="I32" s="510">
        <v>16723226.030000001</v>
      </c>
      <c r="J32" s="473">
        <v>13257085.030000001</v>
      </c>
    </row>
    <row r="33" spans="1:10" ht="12" customHeight="1">
      <c r="A33" s="84"/>
      <c r="B33" s="571">
        <v>10</v>
      </c>
      <c r="C33" s="572"/>
      <c r="D33" s="460" t="s">
        <v>77</v>
      </c>
      <c r="E33" s="492">
        <v>0</v>
      </c>
      <c r="F33" s="495">
        <v>0</v>
      </c>
      <c r="G33" s="498">
        <v>0</v>
      </c>
      <c r="H33" s="501">
        <v>0</v>
      </c>
      <c r="I33" s="504">
        <v>0</v>
      </c>
      <c r="J33" s="468">
        <v>0</v>
      </c>
    </row>
    <row r="34" spans="1:10" ht="12" customHeight="1">
      <c r="A34" s="84"/>
      <c r="B34" s="571">
        <v>30</v>
      </c>
      <c r="C34" s="572"/>
      <c r="D34" s="460" t="s">
        <v>79</v>
      </c>
      <c r="E34" s="492">
        <v>0</v>
      </c>
      <c r="F34" s="495">
        <v>0</v>
      </c>
      <c r="G34" s="498">
        <v>0</v>
      </c>
      <c r="H34" s="501">
        <v>0</v>
      </c>
      <c r="I34" s="504">
        <v>0</v>
      </c>
      <c r="J34" s="468">
        <v>0</v>
      </c>
    </row>
    <row r="35" spans="1:10" ht="12" customHeight="1">
      <c r="A35" s="84"/>
      <c r="B35" s="571">
        <v>40</v>
      </c>
      <c r="C35" s="572"/>
      <c r="D35" s="460" t="s">
        <v>81</v>
      </c>
      <c r="E35" s="492">
        <v>0</v>
      </c>
      <c r="F35" s="495">
        <v>0</v>
      </c>
      <c r="G35" s="498">
        <v>0</v>
      </c>
      <c r="H35" s="501">
        <v>0</v>
      </c>
      <c r="I35" s="504">
        <v>0</v>
      </c>
      <c r="J35" s="468">
        <v>0</v>
      </c>
    </row>
    <row r="36" spans="1:10" ht="12" customHeight="1">
      <c r="A36" s="84"/>
      <c r="B36" s="571">
        <v>50</v>
      </c>
      <c r="C36" s="572"/>
      <c r="D36" s="460" t="s">
        <v>105</v>
      </c>
      <c r="E36" s="492">
        <v>794275</v>
      </c>
      <c r="F36" s="495">
        <v>8614.48</v>
      </c>
      <c r="G36" s="498">
        <v>802889.48</v>
      </c>
      <c r="H36" s="501">
        <v>434735.98</v>
      </c>
      <c r="I36" s="504">
        <v>434735.98</v>
      </c>
      <c r="J36" s="468">
        <v>394534.98</v>
      </c>
    </row>
    <row r="37" spans="1:10" ht="12" customHeight="1">
      <c r="A37" s="84"/>
      <c r="B37" s="571">
        <v>51</v>
      </c>
      <c r="C37" s="572"/>
      <c r="D37" s="461" t="s">
        <v>106</v>
      </c>
      <c r="E37" s="492">
        <v>794275</v>
      </c>
      <c r="F37" s="495">
        <v>8614.48</v>
      </c>
      <c r="G37" s="498">
        <v>802889.48</v>
      </c>
      <c r="H37" s="501">
        <v>434735.98</v>
      </c>
      <c r="I37" s="504">
        <v>434735.98</v>
      </c>
      <c r="J37" s="468">
        <v>394534.98</v>
      </c>
    </row>
    <row r="38" spans="1:10" ht="12" customHeight="1">
      <c r="A38" s="84"/>
      <c r="B38" s="571">
        <v>52</v>
      </c>
      <c r="C38" s="572"/>
      <c r="D38" s="461" t="s">
        <v>107</v>
      </c>
      <c r="E38" s="492">
        <v>0</v>
      </c>
      <c r="F38" s="495">
        <v>0</v>
      </c>
      <c r="G38" s="498">
        <v>0</v>
      </c>
      <c r="H38" s="501">
        <v>0</v>
      </c>
      <c r="I38" s="504">
        <v>0</v>
      </c>
      <c r="J38" s="468">
        <v>0</v>
      </c>
    </row>
    <row r="39" spans="1:10" ht="12" customHeight="1">
      <c r="A39" s="84"/>
      <c r="B39" s="571">
        <v>60</v>
      </c>
      <c r="C39" s="572"/>
      <c r="D39" s="460" t="s">
        <v>108</v>
      </c>
      <c r="E39" s="492">
        <v>5580</v>
      </c>
      <c r="F39" s="495">
        <v>1070528.72</v>
      </c>
      <c r="G39" s="498">
        <v>1076108.72</v>
      </c>
      <c r="H39" s="501">
        <v>1039562.31</v>
      </c>
      <c r="I39" s="504">
        <v>1039562.31</v>
      </c>
      <c r="J39" s="468">
        <v>1037352.31</v>
      </c>
    </row>
    <row r="40" spans="1:10" ht="12" customHeight="1">
      <c r="A40" s="84"/>
      <c r="B40" s="571">
        <v>61</v>
      </c>
      <c r="C40" s="572"/>
      <c r="D40" s="461" t="s">
        <v>106</v>
      </c>
      <c r="E40" s="492">
        <v>5580</v>
      </c>
      <c r="F40" s="495">
        <v>1070528.72</v>
      </c>
      <c r="G40" s="498">
        <v>1076108.72</v>
      </c>
      <c r="H40" s="501">
        <v>1039562.31</v>
      </c>
      <c r="I40" s="504">
        <v>1039562.31</v>
      </c>
      <c r="J40" s="468">
        <v>1037352.31</v>
      </c>
    </row>
    <row r="41" spans="1:10" ht="12" customHeight="1">
      <c r="A41" s="84"/>
      <c r="B41" s="571">
        <v>62</v>
      </c>
      <c r="C41" s="572"/>
      <c r="D41" s="461" t="s">
        <v>107</v>
      </c>
      <c r="E41" s="492">
        <v>0</v>
      </c>
      <c r="F41" s="495">
        <v>0</v>
      </c>
      <c r="G41" s="498">
        <v>0</v>
      </c>
      <c r="H41" s="501">
        <v>0</v>
      </c>
      <c r="I41" s="504">
        <v>0</v>
      </c>
      <c r="J41" s="468">
        <v>0</v>
      </c>
    </row>
    <row r="42" spans="1:10" ht="12" customHeight="1">
      <c r="A42" s="84"/>
      <c r="B42" s="571">
        <v>80</v>
      </c>
      <c r="C42" s="572"/>
      <c r="D42" s="462" t="s">
        <v>82</v>
      </c>
      <c r="E42" s="492">
        <v>0</v>
      </c>
      <c r="F42" s="495">
        <v>15248927.74</v>
      </c>
      <c r="G42" s="498">
        <v>15248927.74</v>
      </c>
      <c r="H42" s="501">
        <v>15248927.74</v>
      </c>
      <c r="I42" s="504">
        <v>15248927.74</v>
      </c>
      <c r="J42" s="468">
        <v>12625052.74</v>
      </c>
    </row>
    <row r="43" spans="1:10" ht="12" customHeight="1">
      <c r="A43" s="84"/>
      <c r="B43" s="571">
        <v>90</v>
      </c>
      <c r="C43" s="572"/>
      <c r="D43" s="462" t="s">
        <v>110</v>
      </c>
      <c r="E43" s="492">
        <v>0</v>
      </c>
      <c r="F43" s="495">
        <v>0</v>
      </c>
      <c r="G43" s="498">
        <v>0</v>
      </c>
      <c r="H43" s="501">
        <v>0</v>
      </c>
      <c r="I43" s="504">
        <v>0</v>
      </c>
      <c r="J43" s="468">
        <v>0</v>
      </c>
    </row>
    <row r="44" spans="1:10" ht="12" customHeight="1">
      <c r="A44" s="84"/>
      <c r="B44" s="455"/>
      <c r="C44" s="456"/>
      <c r="D44" s="463" t="s">
        <v>699</v>
      </c>
      <c r="E44" s="494">
        <v>12960620.800000001</v>
      </c>
      <c r="F44" s="497">
        <v>24210011.75</v>
      </c>
      <c r="G44" s="500">
        <v>37170632.549999997</v>
      </c>
      <c r="H44" s="503">
        <v>36528901.890000001</v>
      </c>
      <c r="I44" s="506">
        <v>36528901.890000001</v>
      </c>
      <c r="J44" s="469">
        <v>28819341.57</v>
      </c>
    </row>
    <row r="45" spans="1:10" ht="12" customHeight="1">
      <c r="A45" s="84"/>
      <c r="B45" s="571">
        <v>20</v>
      </c>
      <c r="C45" s="572"/>
      <c r="D45" s="462" t="s">
        <v>90</v>
      </c>
      <c r="E45" s="492">
        <v>0</v>
      </c>
      <c r="F45" s="495">
        <v>0</v>
      </c>
      <c r="G45" s="498">
        <v>0</v>
      </c>
      <c r="H45" s="501">
        <v>0</v>
      </c>
      <c r="I45" s="504">
        <v>0</v>
      </c>
      <c r="J45" s="468">
        <v>0</v>
      </c>
    </row>
    <row r="46" spans="1:10" ht="12" customHeight="1">
      <c r="A46" s="84"/>
      <c r="B46" s="571">
        <v>70</v>
      </c>
      <c r="C46" s="572"/>
      <c r="D46" s="460" t="s">
        <v>109</v>
      </c>
      <c r="E46" s="492">
        <v>0</v>
      </c>
      <c r="F46" s="495">
        <v>0</v>
      </c>
      <c r="G46" s="498">
        <v>0</v>
      </c>
      <c r="H46" s="501">
        <v>0</v>
      </c>
      <c r="I46" s="504">
        <v>0</v>
      </c>
      <c r="J46" s="468">
        <v>0</v>
      </c>
    </row>
    <row r="47" spans="1:10" ht="12" customHeight="1">
      <c r="A47" s="84"/>
      <c r="B47" s="571">
        <v>90</v>
      </c>
      <c r="C47" s="572"/>
      <c r="D47" s="460" t="s">
        <v>110</v>
      </c>
      <c r="E47" s="492">
        <v>12960620.800000001</v>
      </c>
      <c r="F47" s="495">
        <v>24210011.75</v>
      </c>
      <c r="G47" s="498">
        <v>37170632.549999997</v>
      </c>
      <c r="H47" s="501">
        <v>36528901.890000001</v>
      </c>
      <c r="I47" s="504">
        <v>36528901.890000001</v>
      </c>
      <c r="J47" s="468">
        <v>28819341.57</v>
      </c>
    </row>
    <row r="48" spans="1:10" ht="12" customHeight="1">
      <c r="A48" s="84"/>
      <c r="B48" s="455"/>
      <c r="C48" s="464"/>
      <c r="D48" s="465" t="s">
        <v>700</v>
      </c>
      <c r="E48" s="494">
        <v>0</v>
      </c>
      <c r="F48" s="497">
        <v>0</v>
      </c>
      <c r="G48" s="500">
        <v>0</v>
      </c>
      <c r="H48" s="503">
        <v>0</v>
      </c>
      <c r="I48" s="506">
        <v>0</v>
      </c>
      <c r="J48" s="469">
        <v>0</v>
      </c>
    </row>
    <row r="49" spans="1:11" ht="12" customHeight="1">
      <c r="A49" s="84"/>
      <c r="B49" s="573" t="s">
        <v>701</v>
      </c>
      <c r="C49" s="574"/>
      <c r="D49" s="466" t="s">
        <v>111</v>
      </c>
      <c r="E49" s="493">
        <v>0</v>
      </c>
      <c r="F49" s="496">
        <v>0</v>
      </c>
      <c r="G49" s="499">
        <v>0</v>
      </c>
      <c r="H49" s="502">
        <v>0</v>
      </c>
      <c r="I49" s="505">
        <v>0</v>
      </c>
      <c r="J49" s="467">
        <v>0</v>
      </c>
    </row>
    <row r="50" spans="1:11" ht="12" customHeight="1">
      <c r="A50" s="81"/>
      <c r="B50" s="98"/>
      <c r="C50" s="99"/>
      <c r="D50" s="104" t="s">
        <v>112</v>
      </c>
      <c r="E50" s="252">
        <f>SUM(E32+E44)</f>
        <v>13760475.800000001</v>
      </c>
      <c r="F50" s="252">
        <f t="shared" ref="F50:I50" si="2">SUM(F32+F44)</f>
        <v>40538082.689999998</v>
      </c>
      <c r="G50" s="252">
        <f t="shared" si="2"/>
        <v>54298558.489999995</v>
      </c>
      <c r="H50" s="252">
        <f t="shared" si="2"/>
        <v>53252127.920000002</v>
      </c>
      <c r="I50" s="252">
        <f t="shared" si="2"/>
        <v>53252127.920000002</v>
      </c>
      <c r="J50" s="559">
        <v>0</v>
      </c>
    </row>
    <row r="51" spans="1:11">
      <c r="A51" s="84"/>
      <c r="B51" s="107" t="s">
        <v>75</v>
      </c>
      <c r="F51" s="102"/>
      <c r="G51" s="102"/>
      <c r="H51" s="561" t="s">
        <v>196</v>
      </c>
      <c r="I51" s="562"/>
      <c r="J51" s="560"/>
    </row>
    <row r="52" spans="1:11">
      <c r="A52" s="84"/>
      <c r="B52" s="558"/>
      <c r="C52" s="558"/>
      <c r="D52" s="558"/>
      <c r="E52" s="558"/>
      <c r="F52" s="558"/>
      <c r="G52" s="558"/>
      <c r="H52" s="558"/>
      <c r="I52" s="558"/>
      <c r="J52" s="558"/>
    </row>
    <row r="53" spans="1:11">
      <c r="B53" s="107" t="s">
        <v>114</v>
      </c>
      <c r="C53" s="17"/>
      <c r="D53" s="17"/>
      <c r="E53" s="17"/>
      <c r="F53" s="17"/>
      <c r="G53" s="17"/>
      <c r="H53" s="17"/>
      <c r="I53" s="17"/>
      <c r="J53" s="17"/>
    </row>
    <row r="54" spans="1:11">
      <c r="B54" s="17"/>
      <c r="C54" s="17"/>
      <c r="D54" s="17"/>
      <c r="E54" s="17"/>
      <c r="F54" s="17"/>
      <c r="G54" s="17"/>
      <c r="H54" s="17"/>
      <c r="I54" s="17"/>
      <c r="J54" s="17"/>
    </row>
    <row r="55" spans="1:11">
      <c r="B55" s="17"/>
      <c r="C55" s="17"/>
      <c r="D55" s="17"/>
      <c r="E55" s="17"/>
      <c r="F55" s="17"/>
      <c r="G55" s="17"/>
      <c r="H55" s="17"/>
      <c r="I55" s="17"/>
      <c r="J55" s="17"/>
    </row>
    <row r="57" spans="1:11">
      <c r="D57" s="46"/>
    </row>
    <row r="58" spans="1:11">
      <c r="D58" s="246" t="s">
        <v>356</v>
      </c>
      <c r="E58" s="106"/>
      <c r="F58" s="25"/>
      <c r="G58" s="25"/>
      <c r="H58" s="513" t="s">
        <v>358</v>
      </c>
      <c r="I58" s="513"/>
      <c r="J58" s="513"/>
      <c r="K58" s="246"/>
    </row>
    <row r="59" spans="1:11" ht="12" customHeight="1">
      <c r="D59" s="245" t="s">
        <v>357</v>
      </c>
      <c r="E59" s="106"/>
      <c r="F59" s="26"/>
      <c r="G59" s="26"/>
      <c r="H59" s="512" t="s">
        <v>359</v>
      </c>
      <c r="I59" s="512"/>
      <c r="J59" s="512"/>
      <c r="K59" s="245"/>
    </row>
  </sheetData>
  <mergeCells count="45">
    <mergeCell ref="B47:C47"/>
    <mergeCell ref="B49:C49"/>
    <mergeCell ref="B33:C33"/>
    <mergeCell ref="B34:C34"/>
    <mergeCell ref="B35:C35"/>
    <mergeCell ref="B36:C36"/>
    <mergeCell ref="B42:C42"/>
    <mergeCell ref="B43:C43"/>
    <mergeCell ref="B45:C45"/>
    <mergeCell ref="B46:C46"/>
    <mergeCell ref="B37:C37"/>
    <mergeCell ref="B38:C38"/>
    <mergeCell ref="B39:C39"/>
    <mergeCell ref="B40:C40"/>
    <mergeCell ref="B41:C41"/>
    <mergeCell ref="C16:D16"/>
    <mergeCell ref="C17:D17"/>
    <mergeCell ref="B11:D11"/>
    <mergeCell ref="B12:D12"/>
    <mergeCell ref="B13:D13"/>
    <mergeCell ref="B14:D14"/>
    <mergeCell ref="B15:D15"/>
    <mergeCell ref="B1:J1"/>
    <mergeCell ref="B2:J2"/>
    <mergeCell ref="B3:J3"/>
    <mergeCell ref="B7:D9"/>
    <mergeCell ref="E7:I7"/>
    <mergeCell ref="J7:J8"/>
    <mergeCell ref="B18:D18"/>
    <mergeCell ref="C19:D19"/>
    <mergeCell ref="C20:D20"/>
    <mergeCell ref="B21:D21"/>
    <mergeCell ref="B23:D23"/>
    <mergeCell ref="B24:D24"/>
    <mergeCell ref="B22:D22"/>
    <mergeCell ref="J26:J27"/>
    <mergeCell ref="H27:I27"/>
    <mergeCell ref="B29:D31"/>
    <mergeCell ref="E29:I29"/>
    <mergeCell ref="J29:J30"/>
    <mergeCell ref="B52:J52"/>
    <mergeCell ref="J50:J51"/>
    <mergeCell ref="H51:I51"/>
    <mergeCell ref="H58:J58"/>
    <mergeCell ref="H59:J59"/>
  </mergeCells>
  <pageMargins left="0.7" right="0.7" top="0.37" bottom="0.75" header="0.3" footer="0.3"/>
  <pageSetup scale="71" orientation="landscape" r:id="rId1"/>
  <ignoredErrors>
    <ignoredError sqref="E9:F9 H9:I9 E31:F31 H31:I3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J29"/>
  <sheetViews>
    <sheetView showGridLines="0" workbookViewId="0">
      <selection activeCell="B4" sqref="B4:I4"/>
    </sheetView>
  </sheetViews>
  <sheetFormatPr baseColWidth="10" defaultRowHeight="12"/>
  <cols>
    <col min="1" max="1" width="2.28515625" style="17" customWidth="1"/>
    <col min="2" max="2" width="3.28515625" style="28" customWidth="1"/>
    <col min="3" max="3" width="52.5703125" style="28" customWidth="1"/>
    <col min="4" max="9" width="13.140625" style="28" customWidth="1"/>
    <col min="10" max="10" width="2.7109375" style="17" customWidth="1"/>
    <col min="11" max="16384" width="11.42578125" style="28"/>
  </cols>
  <sheetData>
    <row r="1" spans="2:9" ht="7.5" customHeight="1">
      <c r="B1" s="514"/>
      <c r="C1" s="514"/>
      <c r="D1" s="514"/>
      <c r="E1" s="514"/>
      <c r="F1" s="514"/>
      <c r="G1" s="514"/>
      <c r="H1" s="514"/>
      <c r="I1" s="514"/>
    </row>
    <row r="2" spans="2:9">
      <c r="B2" s="514" t="s">
        <v>116</v>
      </c>
      <c r="C2" s="514"/>
      <c r="D2" s="514"/>
      <c r="E2" s="514"/>
      <c r="F2" s="514"/>
      <c r="G2" s="514"/>
      <c r="H2" s="514"/>
      <c r="I2" s="514"/>
    </row>
    <row r="3" spans="2:9">
      <c r="B3" s="514" t="s">
        <v>117</v>
      </c>
      <c r="C3" s="514"/>
      <c r="D3" s="514"/>
      <c r="E3" s="514"/>
      <c r="F3" s="514"/>
      <c r="G3" s="514"/>
      <c r="H3" s="514"/>
      <c r="I3" s="514"/>
    </row>
    <row r="4" spans="2:9">
      <c r="B4" s="514" t="s">
        <v>713</v>
      </c>
      <c r="C4" s="514"/>
      <c r="D4" s="514"/>
      <c r="E4" s="514"/>
      <c r="F4" s="514"/>
      <c r="G4" s="514"/>
      <c r="H4" s="514"/>
      <c r="I4" s="514"/>
    </row>
    <row r="5" spans="2:9" s="17" customFormat="1"/>
    <row r="6" spans="2:9" s="17" customFormat="1">
      <c r="C6" s="18" t="s">
        <v>2</v>
      </c>
      <c r="D6" s="242" t="s">
        <v>354</v>
      </c>
      <c r="E6" s="29"/>
      <c r="F6" s="29"/>
      <c r="G6" s="20"/>
      <c r="H6" s="20"/>
    </row>
    <row r="7" spans="2:9" s="17" customFormat="1"/>
    <row r="8" spans="2:9">
      <c r="B8" s="575" t="s">
        <v>73</v>
      </c>
      <c r="C8" s="575"/>
      <c r="D8" s="576" t="s">
        <v>118</v>
      </c>
      <c r="E8" s="576"/>
      <c r="F8" s="576"/>
      <c r="G8" s="576"/>
      <c r="H8" s="576"/>
      <c r="I8" s="576" t="s">
        <v>119</v>
      </c>
    </row>
    <row r="9" spans="2:9" ht="24">
      <c r="B9" s="575"/>
      <c r="C9" s="575"/>
      <c r="D9" s="137" t="s">
        <v>120</v>
      </c>
      <c r="E9" s="137" t="s">
        <v>121</v>
      </c>
      <c r="F9" s="137" t="s">
        <v>97</v>
      </c>
      <c r="G9" s="137" t="s">
        <v>98</v>
      </c>
      <c r="H9" s="137" t="s">
        <v>122</v>
      </c>
      <c r="I9" s="576"/>
    </row>
    <row r="10" spans="2:9">
      <c r="B10" s="575"/>
      <c r="C10" s="575"/>
      <c r="D10" s="137">
        <v>1</v>
      </c>
      <c r="E10" s="137">
        <v>2</v>
      </c>
      <c r="F10" s="137" t="s">
        <v>123</v>
      </c>
      <c r="G10" s="137">
        <v>4</v>
      </c>
      <c r="H10" s="137">
        <v>5</v>
      </c>
      <c r="I10" s="137" t="s">
        <v>124</v>
      </c>
    </row>
    <row r="11" spans="2:9">
      <c r="B11" s="33"/>
      <c r="C11" s="41"/>
      <c r="D11" s="71"/>
      <c r="E11" s="71"/>
      <c r="F11" s="71"/>
      <c r="G11" s="71"/>
      <c r="H11" s="71"/>
      <c r="I11" s="71"/>
    </row>
    <row r="12" spans="2:9">
      <c r="B12" s="72"/>
      <c r="C12" s="41" t="s">
        <v>197</v>
      </c>
      <c r="D12" s="74">
        <v>13760475.800000001</v>
      </c>
      <c r="E12" s="74">
        <v>40538082.689999998</v>
      </c>
      <c r="F12" s="74">
        <f>+D12+E12</f>
        <v>54298558.489999995</v>
      </c>
      <c r="G12" s="74">
        <v>36716407.719999999</v>
      </c>
      <c r="H12" s="74">
        <v>35693333.960000001</v>
      </c>
      <c r="I12" s="74">
        <f t="shared" ref="I12:I20" si="0">+F12-G12</f>
        <v>17582150.769999996</v>
      </c>
    </row>
    <row r="13" spans="2:9">
      <c r="B13" s="72"/>
      <c r="C13" s="73" t="s">
        <v>198</v>
      </c>
      <c r="D13" s="74"/>
      <c r="E13" s="74">
        <v>0</v>
      </c>
      <c r="F13" s="74">
        <f t="shared" ref="F13:F20" si="1">+D13+E13</f>
        <v>0</v>
      </c>
      <c r="G13" s="74"/>
      <c r="H13" s="74">
        <v>0</v>
      </c>
      <c r="I13" s="74">
        <f t="shared" si="0"/>
        <v>0</v>
      </c>
    </row>
    <row r="14" spans="2:9">
      <c r="B14" s="72"/>
      <c r="C14" s="73" t="s">
        <v>199</v>
      </c>
      <c r="D14" s="74"/>
      <c r="E14" s="74">
        <v>0</v>
      </c>
      <c r="F14" s="74">
        <f t="shared" si="1"/>
        <v>0</v>
      </c>
      <c r="G14" s="74"/>
      <c r="H14" s="74">
        <v>0</v>
      </c>
      <c r="I14" s="74">
        <f t="shared" si="0"/>
        <v>0</v>
      </c>
    </row>
    <row r="15" spans="2:9">
      <c r="B15" s="72"/>
      <c r="C15" s="73"/>
      <c r="D15" s="74"/>
      <c r="E15" s="74"/>
      <c r="F15" s="74">
        <f t="shared" si="1"/>
        <v>0</v>
      </c>
      <c r="G15" s="74"/>
      <c r="H15" s="74"/>
      <c r="I15" s="74">
        <f t="shared" si="0"/>
        <v>0</v>
      </c>
    </row>
    <row r="16" spans="2:9">
      <c r="B16" s="72"/>
      <c r="C16" s="73"/>
      <c r="D16" s="74"/>
      <c r="E16" s="74"/>
      <c r="F16" s="74">
        <f t="shared" si="1"/>
        <v>0</v>
      </c>
      <c r="G16" s="74"/>
      <c r="H16" s="74"/>
      <c r="I16" s="74">
        <f t="shared" si="0"/>
        <v>0</v>
      </c>
    </row>
    <row r="17" spans="1:10">
      <c r="B17" s="72"/>
      <c r="C17" s="73"/>
      <c r="D17" s="74"/>
      <c r="E17" s="74"/>
      <c r="F17" s="74">
        <f t="shared" si="1"/>
        <v>0</v>
      </c>
      <c r="G17" s="74"/>
      <c r="H17" s="74"/>
      <c r="I17" s="74">
        <f t="shared" si="0"/>
        <v>0</v>
      </c>
    </row>
    <row r="18" spans="1:10">
      <c r="B18" s="72"/>
      <c r="C18" s="73"/>
      <c r="D18" s="74"/>
      <c r="E18" s="74"/>
      <c r="F18" s="74">
        <f t="shared" si="1"/>
        <v>0</v>
      </c>
      <c r="G18" s="74"/>
      <c r="H18" s="74"/>
      <c r="I18" s="74">
        <f t="shared" si="0"/>
        <v>0</v>
      </c>
    </row>
    <row r="19" spans="1:10">
      <c r="B19" s="72"/>
      <c r="C19" s="73"/>
      <c r="D19" s="74"/>
      <c r="E19" s="74"/>
      <c r="F19" s="74">
        <f t="shared" si="1"/>
        <v>0</v>
      </c>
      <c r="G19" s="74"/>
      <c r="H19" s="74"/>
      <c r="I19" s="74">
        <f t="shared" si="0"/>
        <v>0</v>
      </c>
    </row>
    <row r="20" spans="1:10">
      <c r="B20" s="72"/>
      <c r="C20" s="73"/>
      <c r="D20" s="74"/>
      <c r="E20" s="74"/>
      <c r="F20" s="74">
        <f t="shared" si="1"/>
        <v>0</v>
      </c>
      <c r="G20" s="74"/>
      <c r="H20" s="74"/>
      <c r="I20" s="74">
        <f t="shared" si="0"/>
        <v>0</v>
      </c>
    </row>
    <row r="21" spans="1:10">
      <c r="B21" s="75"/>
      <c r="C21" s="76"/>
      <c r="D21" s="77"/>
      <c r="E21" s="77"/>
      <c r="F21" s="77"/>
      <c r="G21" s="77"/>
      <c r="H21" s="77"/>
      <c r="I21" s="77"/>
    </row>
    <row r="22" spans="1:10" s="45" customFormat="1">
      <c r="A22" s="43"/>
      <c r="B22" s="78"/>
      <c r="C22" s="79" t="s">
        <v>125</v>
      </c>
      <c r="D22" s="80">
        <f>SUM(D12:D20)</f>
        <v>13760475.800000001</v>
      </c>
      <c r="E22" s="80">
        <f t="shared" ref="E22:I22" si="2">SUM(E12:E20)</f>
        <v>40538082.689999998</v>
      </c>
      <c r="F22" s="80">
        <f t="shared" si="2"/>
        <v>54298558.489999995</v>
      </c>
      <c r="G22" s="80">
        <f t="shared" si="2"/>
        <v>36716407.719999999</v>
      </c>
      <c r="H22" s="80">
        <f t="shared" si="2"/>
        <v>35693333.960000001</v>
      </c>
      <c r="I22" s="80">
        <f t="shared" si="2"/>
        <v>17582150.769999996</v>
      </c>
      <c r="J22" s="43"/>
    </row>
    <row r="23" spans="1:10">
      <c r="B23" s="17"/>
      <c r="C23" s="17"/>
      <c r="D23" s="17"/>
      <c r="E23" s="17"/>
      <c r="F23" s="17"/>
      <c r="G23" s="17"/>
      <c r="H23" s="17"/>
      <c r="I23" s="17"/>
    </row>
    <row r="24" spans="1:10">
      <c r="B24" s="107" t="s">
        <v>75</v>
      </c>
      <c r="F24" s="17"/>
      <c r="G24" s="17"/>
      <c r="H24" s="17"/>
      <c r="I24" s="17"/>
    </row>
    <row r="25" spans="1:10">
      <c r="B25" s="17"/>
      <c r="C25" s="17"/>
      <c r="D25" s="17"/>
      <c r="E25" s="17"/>
      <c r="F25" s="17"/>
      <c r="G25" s="17"/>
      <c r="H25" s="17"/>
      <c r="I25" s="17"/>
    </row>
    <row r="26" spans="1:10">
      <c r="B26" s="17"/>
      <c r="C26" s="17"/>
      <c r="D26" s="17"/>
      <c r="E26" s="17"/>
      <c r="F26" s="17"/>
      <c r="G26" s="17"/>
      <c r="H26" s="17"/>
      <c r="I26" s="17"/>
    </row>
    <row r="27" spans="1:10">
      <c r="B27" s="17"/>
      <c r="C27" s="20"/>
      <c r="D27" s="17"/>
      <c r="E27" s="17"/>
      <c r="F27" s="20"/>
      <c r="G27" s="20"/>
      <c r="H27" s="247"/>
      <c r="I27" s="247"/>
    </row>
    <row r="28" spans="1:10">
      <c r="C28" s="246" t="s">
        <v>356</v>
      </c>
      <c r="F28" s="513" t="s">
        <v>358</v>
      </c>
      <c r="G28" s="513"/>
      <c r="H28" s="244"/>
      <c r="I28" s="244"/>
    </row>
    <row r="29" spans="1:10" ht="12" customHeight="1">
      <c r="C29" s="245" t="s">
        <v>357</v>
      </c>
      <c r="F29" s="512" t="s">
        <v>359</v>
      </c>
      <c r="G29" s="512"/>
      <c r="H29" s="243"/>
      <c r="I29" s="243"/>
    </row>
  </sheetData>
  <mergeCells count="9">
    <mergeCell ref="F28:G28"/>
    <mergeCell ref="F29:G29"/>
    <mergeCell ref="B1:I1"/>
    <mergeCell ref="B2:I2"/>
    <mergeCell ref="B3:I3"/>
    <mergeCell ref="B4:I4"/>
    <mergeCell ref="B8:C10"/>
    <mergeCell ref="D8:H8"/>
    <mergeCell ref="I8:I9"/>
  </mergeCells>
  <pageMargins left="0.7" right="0.7" top="0.41" bottom="0.75" header="0.3" footer="0.3"/>
  <pageSetup scale="7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J77"/>
  <sheetViews>
    <sheetView showGridLines="0" workbookViewId="0">
      <selection activeCell="B3" sqref="B3:I3"/>
    </sheetView>
  </sheetViews>
  <sheetFormatPr baseColWidth="10" defaultRowHeight="12"/>
  <cols>
    <col min="1" max="1" width="2.42578125" style="17" customWidth="1"/>
    <col min="2" max="2" width="4.5703125" style="28" customWidth="1"/>
    <col min="3" max="3" width="57.28515625" style="28" customWidth="1"/>
    <col min="4" max="9" width="13.5703125" style="28" customWidth="1"/>
    <col min="10" max="10" width="3.7109375" style="17" customWidth="1"/>
    <col min="11" max="16384" width="11.42578125" style="28"/>
  </cols>
  <sheetData>
    <row r="1" spans="2:9">
      <c r="B1" s="514" t="s">
        <v>116</v>
      </c>
      <c r="C1" s="514"/>
      <c r="D1" s="514"/>
      <c r="E1" s="514"/>
      <c r="F1" s="514"/>
      <c r="G1" s="514"/>
      <c r="H1" s="514"/>
      <c r="I1" s="514"/>
    </row>
    <row r="2" spans="2:9">
      <c r="B2" s="514" t="s">
        <v>200</v>
      </c>
      <c r="C2" s="514"/>
      <c r="D2" s="514"/>
      <c r="E2" s="514"/>
      <c r="F2" s="514"/>
      <c r="G2" s="514"/>
      <c r="H2" s="514"/>
      <c r="I2" s="514"/>
    </row>
    <row r="3" spans="2:9" ht="16.5" customHeight="1">
      <c r="B3" s="514" t="s">
        <v>713</v>
      </c>
      <c r="C3" s="514"/>
      <c r="D3" s="514"/>
      <c r="E3" s="514"/>
      <c r="F3" s="514"/>
      <c r="G3" s="514"/>
      <c r="H3" s="514"/>
      <c r="I3" s="514"/>
    </row>
    <row r="4" spans="2:9" s="17" customFormat="1" ht="6.75" customHeight="1"/>
    <row r="5" spans="2:9" s="17" customFormat="1" ht="18" customHeight="1">
      <c r="C5" s="18" t="s">
        <v>2</v>
      </c>
      <c r="D5" s="242" t="s">
        <v>354</v>
      </c>
      <c r="E5" s="118"/>
      <c r="F5" s="29"/>
      <c r="G5" s="20"/>
      <c r="H5" s="20"/>
    </row>
    <row r="6" spans="2:9" s="17" customFormat="1" ht="6.75" customHeight="1"/>
    <row r="7" spans="2:9">
      <c r="B7" s="575" t="s">
        <v>73</v>
      </c>
      <c r="C7" s="575"/>
      <c r="D7" s="576" t="s">
        <v>118</v>
      </c>
      <c r="E7" s="576"/>
      <c r="F7" s="576"/>
      <c r="G7" s="576"/>
      <c r="H7" s="576"/>
      <c r="I7" s="576" t="s">
        <v>119</v>
      </c>
    </row>
    <row r="8" spans="2:9" ht="24">
      <c r="B8" s="575"/>
      <c r="C8" s="575"/>
      <c r="D8" s="137" t="s">
        <v>120</v>
      </c>
      <c r="E8" s="137" t="s">
        <v>121</v>
      </c>
      <c r="F8" s="137" t="s">
        <v>97</v>
      </c>
      <c r="G8" s="137" t="s">
        <v>98</v>
      </c>
      <c r="H8" s="137" t="s">
        <v>122</v>
      </c>
      <c r="I8" s="576"/>
    </row>
    <row r="9" spans="2:9" ht="11.25" customHeight="1">
      <c r="B9" s="575"/>
      <c r="C9" s="575"/>
      <c r="D9" s="137">
        <v>1</v>
      </c>
      <c r="E9" s="137">
        <v>2</v>
      </c>
      <c r="F9" s="137" t="s">
        <v>123</v>
      </c>
      <c r="G9" s="137">
        <v>4</v>
      </c>
      <c r="H9" s="137">
        <v>5</v>
      </c>
      <c r="I9" s="137" t="s">
        <v>124</v>
      </c>
    </row>
    <row r="10" spans="2:9">
      <c r="B10" s="577" t="s">
        <v>88</v>
      </c>
      <c r="C10" s="578"/>
      <c r="D10" s="63">
        <f>SUM(D11:D17)</f>
        <v>9932098.0599999987</v>
      </c>
      <c r="E10" s="63">
        <f>SUM(E11:E17)</f>
        <v>15845828.060000001</v>
      </c>
      <c r="F10" s="63">
        <f>+D10+E10</f>
        <v>25777926.119999997</v>
      </c>
      <c r="G10" s="63">
        <f>SUM(G11:G17)</f>
        <v>23999378.350000001</v>
      </c>
      <c r="H10" s="63">
        <f>SUM(H11:H17)</f>
        <v>23999378.350000001</v>
      </c>
      <c r="I10" s="63">
        <f>+F10-G10</f>
        <v>1778547.7699999958</v>
      </c>
    </row>
    <row r="11" spans="2:9">
      <c r="B11" s="257">
        <v>1100</v>
      </c>
      <c r="C11" s="256" t="s">
        <v>360</v>
      </c>
      <c r="D11" s="64">
        <v>3072456.49</v>
      </c>
      <c r="E11" s="64">
        <v>6113955.04</v>
      </c>
      <c r="F11" s="64">
        <f t="shared" ref="F11:F17" si="0">+D11+E11</f>
        <v>9186411.5300000012</v>
      </c>
      <c r="G11" s="64">
        <v>9158038.9800000004</v>
      </c>
      <c r="H11" s="64">
        <v>9158038.9800000004</v>
      </c>
      <c r="I11" s="64">
        <f>+F11-G11</f>
        <v>28372.550000000745</v>
      </c>
    </row>
    <row r="12" spans="2:9">
      <c r="B12" s="257">
        <v>1200</v>
      </c>
      <c r="C12" s="256" t="s">
        <v>361</v>
      </c>
      <c r="D12" s="64">
        <v>5505633.1200000001</v>
      </c>
      <c r="E12" s="64">
        <v>6909974.7999999998</v>
      </c>
      <c r="F12" s="64">
        <f t="shared" si="0"/>
        <v>12415607.92</v>
      </c>
      <c r="G12" s="64">
        <v>10747223.41</v>
      </c>
      <c r="H12" s="64">
        <v>10747223.41</v>
      </c>
      <c r="I12" s="64">
        <f t="shared" ref="I12:I17" si="1">+F12-G12</f>
        <v>1668384.5099999998</v>
      </c>
    </row>
    <row r="13" spans="2:9">
      <c r="B13" s="257">
        <v>1300</v>
      </c>
      <c r="C13" s="256" t="s">
        <v>362</v>
      </c>
      <c r="D13" s="64">
        <v>322098.27</v>
      </c>
      <c r="E13" s="64">
        <v>601509.80000000005</v>
      </c>
      <c r="F13" s="64">
        <f t="shared" si="0"/>
        <v>923608.07000000007</v>
      </c>
      <c r="G13" s="64">
        <v>881672.76</v>
      </c>
      <c r="H13" s="64">
        <v>881672.76</v>
      </c>
      <c r="I13" s="64">
        <f t="shared" si="1"/>
        <v>41935.310000000056</v>
      </c>
    </row>
    <row r="14" spans="2:9">
      <c r="B14" s="257">
        <v>1400</v>
      </c>
      <c r="C14" s="256" t="s">
        <v>363</v>
      </c>
      <c r="D14" s="64">
        <v>609753.76</v>
      </c>
      <c r="E14" s="64">
        <v>968459.77</v>
      </c>
      <c r="F14" s="64">
        <f t="shared" si="0"/>
        <v>1578213.53</v>
      </c>
      <c r="G14" s="64">
        <v>1577940.15</v>
      </c>
      <c r="H14" s="64">
        <v>1577940.15</v>
      </c>
      <c r="I14" s="64">
        <f t="shared" si="1"/>
        <v>273.38000000012107</v>
      </c>
    </row>
    <row r="15" spans="2:9">
      <c r="B15" s="257">
        <v>1500</v>
      </c>
      <c r="C15" s="256" t="s">
        <v>364</v>
      </c>
      <c r="D15" s="64">
        <v>422156.42</v>
      </c>
      <c r="E15" s="64">
        <v>1251928.6499999999</v>
      </c>
      <c r="F15" s="64">
        <f t="shared" si="0"/>
        <v>1674085.0699999998</v>
      </c>
      <c r="G15" s="64">
        <v>1634503.05</v>
      </c>
      <c r="H15" s="64">
        <v>1634503.05</v>
      </c>
      <c r="I15" s="64">
        <f t="shared" si="1"/>
        <v>39582.019999999786</v>
      </c>
    </row>
    <row r="16" spans="2:9">
      <c r="B16" s="257">
        <v>1600</v>
      </c>
      <c r="C16" s="256" t="s">
        <v>365</v>
      </c>
      <c r="D16" s="64">
        <v>0</v>
      </c>
      <c r="E16" s="64">
        <v>0</v>
      </c>
      <c r="F16" s="64">
        <f t="shared" si="0"/>
        <v>0</v>
      </c>
      <c r="G16" s="64">
        <v>0</v>
      </c>
      <c r="H16" s="64">
        <v>0</v>
      </c>
      <c r="I16" s="64">
        <f t="shared" si="1"/>
        <v>0</v>
      </c>
    </row>
    <row r="17" spans="2:9">
      <c r="B17" s="257">
        <v>1700</v>
      </c>
      <c r="C17" s="256" t="s">
        <v>366</v>
      </c>
      <c r="D17" s="64">
        <v>0</v>
      </c>
      <c r="E17" s="64">
        <v>0</v>
      </c>
      <c r="F17" s="64">
        <f t="shared" si="0"/>
        <v>0</v>
      </c>
      <c r="G17" s="64">
        <v>0</v>
      </c>
      <c r="H17" s="64">
        <v>0</v>
      </c>
      <c r="I17" s="64">
        <f t="shared" si="1"/>
        <v>0</v>
      </c>
    </row>
    <row r="18" spans="2:9">
      <c r="B18" s="577" t="s">
        <v>78</v>
      </c>
      <c r="C18" s="578"/>
      <c r="D18" s="63">
        <f>SUM(D19:D27)</f>
        <v>698681.29999999993</v>
      </c>
      <c r="E18" s="63">
        <f>SUM(E19:E27)</f>
        <v>931025.3</v>
      </c>
      <c r="F18" s="63">
        <f>+D18+E18</f>
        <v>1629706.6</v>
      </c>
      <c r="G18" s="63">
        <f>SUM(G19:G27)</f>
        <v>1599108.24</v>
      </c>
      <c r="H18" s="63">
        <f>SUM(H19:H27)</f>
        <v>1599108.24</v>
      </c>
      <c r="I18" s="63">
        <f>+F18-G18</f>
        <v>30598.360000000102</v>
      </c>
    </row>
    <row r="19" spans="2:9">
      <c r="B19" s="259">
        <v>2100</v>
      </c>
      <c r="C19" s="258" t="s">
        <v>367</v>
      </c>
      <c r="D19" s="64">
        <v>188613.88</v>
      </c>
      <c r="E19" s="64">
        <v>360248.61</v>
      </c>
      <c r="F19" s="64">
        <f>+D19+E19</f>
        <v>548862.49</v>
      </c>
      <c r="G19" s="64">
        <v>526264.77</v>
      </c>
      <c r="H19" s="64">
        <v>526264.77</v>
      </c>
      <c r="I19" s="64">
        <f>+F19-G19</f>
        <v>22597.719999999972</v>
      </c>
    </row>
    <row r="20" spans="2:9">
      <c r="B20" s="259">
        <v>2200</v>
      </c>
      <c r="C20" s="258" t="s">
        <v>368</v>
      </c>
      <c r="D20" s="64">
        <v>18179.68</v>
      </c>
      <c r="E20" s="64">
        <v>104493.11</v>
      </c>
      <c r="F20" s="64">
        <f t="shared" ref="F20:F27" si="2">+D20+E20</f>
        <v>122672.79000000001</v>
      </c>
      <c r="G20" s="64">
        <v>122277.1</v>
      </c>
      <c r="H20" s="64">
        <v>122277.1</v>
      </c>
      <c r="I20" s="64">
        <f t="shared" ref="I20:I25" si="3">+F20-G20</f>
        <v>395.69000000000233</v>
      </c>
    </row>
    <row r="21" spans="2:9">
      <c r="B21" s="259">
        <v>2300</v>
      </c>
      <c r="C21" s="258" t="s">
        <v>369</v>
      </c>
      <c r="D21" s="64">
        <v>0</v>
      </c>
      <c r="E21" s="64">
        <v>5172.9799999999996</v>
      </c>
      <c r="F21" s="64">
        <f t="shared" si="2"/>
        <v>5172.9799999999996</v>
      </c>
      <c r="G21" s="64">
        <v>5172</v>
      </c>
      <c r="H21" s="64">
        <v>5172</v>
      </c>
      <c r="I21" s="64">
        <f t="shared" si="3"/>
        <v>0.97999999999956344</v>
      </c>
    </row>
    <row r="22" spans="2:9">
      <c r="B22" s="259">
        <v>2400</v>
      </c>
      <c r="C22" s="258" t="s">
        <v>370</v>
      </c>
      <c r="D22" s="64">
        <v>131672.76</v>
      </c>
      <c r="E22" s="64">
        <v>-47673.73</v>
      </c>
      <c r="F22" s="64">
        <f t="shared" si="2"/>
        <v>83999.03</v>
      </c>
      <c r="G22" s="64">
        <v>82603.55</v>
      </c>
      <c r="H22" s="64">
        <v>82603.55</v>
      </c>
      <c r="I22" s="64">
        <f t="shared" si="3"/>
        <v>1395.4799999999959</v>
      </c>
    </row>
    <row r="23" spans="2:9">
      <c r="B23" s="259">
        <v>2500</v>
      </c>
      <c r="C23" s="258" t="s">
        <v>371</v>
      </c>
      <c r="D23" s="64">
        <v>111647.17</v>
      </c>
      <c r="E23" s="64">
        <v>153992.78</v>
      </c>
      <c r="F23" s="64">
        <f t="shared" si="2"/>
        <v>265639.95</v>
      </c>
      <c r="G23" s="64">
        <v>265639.95</v>
      </c>
      <c r="H23" s="64">
        <v>265639.95</v>
      </c>
      <c r="I23" s="64">
        <f t="shared" si="3"/>
        <v>0</v>
      </c>
    </row>
    <row r="24" spans="2:9">
      <c r="B24" s="259">
        <v>2600</v>
      </c>
      <c r="C24" s="258" t="s">
        <v>372</v>
      </c>
      <c r="D24" s="64">
        <v>200040.84</v>
      </c>
      <c r="E24" s="64">
        <v>331526.88</v>
      </c>
      <c r="F24" s="64">
        <f t="shared" si="2"/>
        <v>531567.72</v>
      </c>
      <c r="G24" s="64">
        <v>525359.23</v>
      </c>
      <c r="H24" s="64">
        <v>525359.23</v>
      </c>
      <c r="I24" s="64">
        <f t="shared" si="3"/>
        <v>6208.4899999999907</v>
      </c>
    </row>
    <row r="25" spans="2:9">
      <c r="B25" s="259">
        <v>2700</v>
      </c>
      <c r="C25" s="258" t="s">
        <v>373</v>
      </c>
      <c r="D25" s="64">
        <v>48526.97</v>
      </c>
      <c r="E25" s="64">
        <v>23264.67</v>
      </c>
      <c r="F25" s="64">
        <f t="shared" si="2"/>
        <v>71791.64</v>
      </c>
      <c r="G25" s="64">
        <v>71791.64</v>
      </c>
      <c r="H25" s="64">
        <v>71791.64</v>
      </c>
      <c r="I25" s="64">
        <f t="shared" si="3"/>
        <v>0</v>
      </c>
    </row>
    <row r="26" spans="2:9">
      <c r="B26" s="259">
        <v>2800</v>
      </c>
      <c r="C26" s="258" t="s">
        <v>374</v>
      </c>
      <c r="D26" s="64">
        <v>0</v>
      </c>
      <c r="E26" s="64">
        <v>0</v>
      </c>
      <c r="F26" s="64">
        <f t="shared" si="2"/>
        <v>0</v>
      </c>
      <c r="G26" s="64">
        <v>0</v>
      </c>
      <c r="H26" s="64">
        <v>0</v>
      </c>
      <c r="I26" s="64"/>
    </row>
    <row r="27" spans="2:9">
      <c r="B27" s="259">
        <v>2900</v>
      </c>
      <c r="C27" s="258" t="s">
        <v>375</v>
      </c>
      <c r="D27" s="64">
        <v>0</v>
      </c>
      <c r="E27" s="64">
        <v>0</v>
      </c>
      <c r="F27" s="64">
        <f t="shared" si="2"/>
        <v>0</v>
      </c>
      <c r="G27" s="64">
        <v>0</v>
      </c>
      <c r="H27" s="64">
        <v>0</v>
      </c>
      <c r="I27" s="64"/>
    </row>
    <row r="28" spans="2:9">
      <c r="B28" s="577" t="s">
        <v>80</v>
      </c>
      <c r="C28" s="578"/>
      <c r="D28" s="63">
        <f>SUM(D29:D37)</f>
        <v>1813966.6400000001</v>
      </c>
      <c r="E28" s="63">
        <f>SUM(E29:E37)</f>
        <v>2662845.2399999998</v>
      </c>
      <c r="F28" s="63">
        <f t="shared" ref="F28:F58" si="4">+D28+E28</f>
        <v>4476811.88</v>
      </c>
      <c r="G28" s="63">
        <f>SUM(G29:G37)</f>
        <v>4379503.55</v>
      </c>
      <c r="H28" s="63">
        <f>SUM(H29:H37)</f>
        <v>4337014.6900000004</v>
      </c>
      <c r="I28" s="63">
        <f t="shared" ref="I28:I48" si="5">+F28-G28</f>
        <v>97308.330000000075</v>
      </c>
    </row>
    <row r="29" spans="2:9">
      <c r="B29" s="261">
        <v>3100</v>
      </c>
      <c r="C29" s="260" t="s">
        <v>376</v>
      </c>
      <c r="D29" s="64">
        <v>610592.04</v>
      </c>
      <c r="E29" s="64">
        <v>162728.10999999999</v>
      </c>
      <c r="F29" s="64">
        <f t="shared" si="4"/>
        <v>773320.15</v>
      </c>
      <c r="G29" s="64">
        <v>747720.36</v>
      </c>
      <c r="H29" s="64">
        <v>720349.36</v>
      </c>
      <c r="I29" s="64">
        <f t="shared" si="5"/>
        <v>25599.790000000037</v>
      </c>
    </row>
    <row r="30" spans="2:9">
      <c r="B30" s="261">
        <v>3200</v>
      </c>
      <c r="C30" s="260" t="s">
        <v>377</v>
      </c>
      <c r="D30" s="64">
        <v>33830.47</v>
      </c>
      <c r="E30" s="64">
        <v>72284.83</v>
      </c>
      <c r="F30" s="64">
        <f t="shared" si="4"/>
        <v>106115.3</v>
      </c>
      <c r="G30" s="64">
        <v>106115.3</v>
      </c>
      <c r="H30" s="64">
        <v>106115.3</v>
      </c>
      <c r="I30" s="64">
        <f t="shared" si="5"/>
        <v>0</v>
      </c>
    </row>
    <row r="31" spans="2:9">
      <c r="B31" s="261">
        <v>3300</v>
      </c>
      <c r="C31" s="260" t="s">
        <v>378</v>
      </c>
      <c r="D31" s="64">
        <v>434258.13</v>
      </c>
      <c r="E31" s="64">
        <v>928598.95</v>
      </c>
      <c r="F31" s="64">
        <f t="shared" si="4"/>
        <v>1362857.08</v>
      </c>
      <c r="G31" s="64">
        <v>1297293.47</v>
      </c>
      <c r="H31" s="64">
        <v>1297293.47</v>
      </c>
      <c r="I31" s="64">
        <f t="shared" si="5"/>
        <v>65563.610000000102</v>
      </c>
    </row>
    <row r="32" spans="2:9">
      <c r="B32" s="261">
        <v>3400</v>
      </c>
      <c r="C32" s="260" t="s">
        <v>379</v>
      </c>
      <c r="D32" s="64">
        <v>27650.28</v>
      </c>
      <c r="E32" s="64">
        <v>129459.16</v>
      </c>
      <c r="F32" s="64">
        <f t="shared" si="4"/>
        <v>157109.44</v>
      </c>
      <c r="G32" s="64">
        <v>155634.60999999999</v>
      </c>
      <c r="H32" s="64">
        <v>148253.54</v>
      </c>
      <c r="I32" s="64">
        <f t="shared" si="5"/>
        <v>1474.8300000000163</v>
      </c>
    </row>
    <row r="33" spans="2:9">
      <c r="B33" s="261">
        <v>3500</v>
      </c>
      <c r="C33" s="260" t="s">
        <v>380</v>
      </c>
      <c r="D33" s="64">
        <v>443291.69</v>
      </c>
      <c r="E33" s="64">
        <v>530336.68999999994</v>
      </c>
      <c r="F33" s="64">
        <f t="shared" si="4"/>
        <v>973628.37999999989</v>
      </c>
      <c r="G33" s="64">
        <v>973628.38</v>
      </c>
      <c r="H33" s="64">
        <v>973628.38</v>
      </c>
      <c r="I33" s="64">
        <f t="shared" si="5"/>
        <v>0</v>
      </c>
    </row>
    <row r="34" spans="2:9">
      <c r="B34" s="261">
        <v>3600</v>
      </c>
      <c r="C34" s="260" t="s">
        <v>381</v>
      </c>
      <c r="D34" s="64">
        <v>88251.28</v>
      </c>
      <c r="E34" s="64">
        <v>48217.21</v>
      </c>
      <c r="F34" s="64">
        <f t="shared" si="4"/>
        <v>136468.49</v>
      </c>
      <c r="G34" s="64">
        <v>133251.74</v>
      </c>
      <c r="H34" s="64">
        <v>125514.95</v>
      </c>
      <c r="I34" s="64">
        <f t="shared" si="5"/>
        <v>3216.75</v>
      </c>
    </row>
    <row r="35" spans="2:9">
      <c r="B35" s="261">
        <v>3700</v>
      </c>
      <c r="C35" s="260" t="s">
        <v>382</v>
      </c>
      <c r="D35" s="64">
        <v>74483.27</v>
      </c>
      <c r="E35" s="64">
        <v>276332.71999999997</v>
      </c>
      <c r="F35" s="64">
        <f>+D35+E35</f>
        <v>350815.99</v>
      </c>
      <c r="G35" s="64">
        <v>349476.24</v>
      </c>
      <c r="H35" s="64">
        <v>349476.24</v>
      </c>
      <c r="I35" s="64">
        <f t="shared" si="5"/>
        <v>1339.75</v>
      </c>
    </row>
    <row r="36" spans="2:9">
      <c r="B36" s="261">
        <v>3800</v>
      </c>
      <c r="C36" s="260" t="s">
        <v>383</v>
      </c>
      <c r="D36" s="64">
        <v>58021.52</v>
      </c>
      <c r="E36" s="64">
        <v>162560.78</v>
      </c>
      <c r="F36" s="64">
        <f>+D36+E36</f>
        <v>220582.3</v>
      </c>
      <c r="G36" s="64">
        <v>220468.7</v>
      </c>
      <c r="H36" s="64">
        <v>220468.7</v>
      </c>
      <c r="I36" s="64">
        <f t="shared" si="5"/>
        <v>113.59999999997672</v>
      </c>
    </row>
    <row r="37" spans="2:9">
      <c r="B37" s="261">
        <v>3900</v>
      </c>
      <c r="C37" s="260" t="s">
        <v>384</v>
      </c>
      <c r="D37" s="64">
        <v>43587.96</v>
      </c>
      <c r="E37" s="64">
        <v>352326.79</v>
      </c>
      <c r="F37" s="64">
        <f>+D37+E37</f>
        <v>395914.75</v>
      </c>
      <c r="G37" s="64">
        <v>395914.75</v>
      </c>
      <c r="H37" s="64">
        <v>395914.75</v>
      </c>
      <c r="I37" s="64">
        <f t="shared" si="5"/>
        <v>0</v>
      </c>
    </row>
    <row r="38" spans="2:9">
      <c r="B38" s="577" t="s">
        <v>110</v>
      </c>
      <c r="C38" s="578"/>
      <c r="D38" s="63">
        <f>SUM(D39:D47)</f>
        <v>250000</v>
      </c>
      <c r="E38" s="63">
        <f>SUM(E39:E47)</f>
        <v>0</v>
      </c>
      <c r="F38" s="63">
        <f t="shared" ref="F38" si="6">+D38+E38</f>
        <v>250000</v>
      </c>
      <c r="G38" s="63">
        <f>SUM(G39:G47)</f>
        <v>199250</v>
      </c>
      <c r="H38" s="63">
        <f>SUM(H39:H47)</f>
        <v>199250</v>
      </c>
      <c r="I38" s="63">
        <f t="shared" si="5"/>
        <v>50750</v>
      </c>
    </row>
    <row r="39" spans="2:9">
      <c r="B39" s="262">
        <v>4100</v>
      </c>
      <c r="C39" s="263" t="s">
        <v>385</v>
      </c>
      <c r="D39" s="64">
        <v>0</v>
      </c>
      <c r="E39" s="64">
        <v>0</v>
      </c>
      <c r="F39" s="64">
        <f t="shared" si="4"/>
        <v>0</v>
      </c>
      <c r="G39" s="64">
        <v>0</v>
      </c>
      <c r="H39" s="64">
        <v>0</v>
      </c>
      <c r="I39" s="64">
        <f t="shared" si="5"/>
        <v>0</v>
      </c>
    </row>
    <row r="40" spans="2:9">
      <c r="B40" s="262">
        <v>4200</v>
      </c>
      <c r="C40" s="263" t="s">
        <v>386</v>
      </c>
      <c r="D40" s="64">
        <v>0</v>
      </c>
      <c r="E40" s="64">
        <v>0</v>
      </c>
      <c r="F40" s="64">
        <f t="shared" si="4"/>
        <v>0</v>
      </c>
      <c r="G40" s="64">
        <v>0</v>
      </c>
      <c r="H40" s="64">
        <v>0</v>
      </c>
      <c r="I40" s="64">
        <f t="shared" si="5"/>
        <v>0</v>
      </c>
    </row>
    <row r="41" spans="2:9">
      <c r="B41" s="262">
        <v>4300</v>
      </c>
      <c r="C41" s="263" t="s">
        <v>387</v>
      </c>
      <c r="D41" s="64">
        <v>0</v>
      </c>
      <c r="E41" s="64">
        <v>0</v>
      </c>
      <c r="F41" s="64">
        <f t="shared" si="4"/>
        <v>0</v>
      </c>
      <c r="G41" s="64">
        <v>0</v>
      </c>
      <c r="H41" s="64">
        <v>0</v>
      </c>
      <c r="I41" s="64">
        <f t="shared" si="5"/>
        <v>0</v>
      </c>
    </row>
    <row r="42" spans="2:9">
      <c r="B42" s="262">
        <v>4400</v>
      </c>
      <c r="C42" s="263" t="s">
        <v>388</v>
      </c>
      <c r="D42" s="64">
        <v>250000</v>
      </c>
      <c r="E42" s="64">
        <v>0</v>
      </c>
      <c r="F42" s="64">
        <f t="shared" si="4"/>
        <v>250000</v>
      </c>
      <c r="G42" s="64">
        <v>199250</v>
      </c>
      <c r="H42" s="64">
        <v>199250</v>
      </c>
      <c r="I42" s="64">
        <f t="shared" si="5"/>
        <v>50750</v>
      </c>
    </row>
    <row r="43" spans="2:9">
      <c r="B43" s="262">
        <v>4500</v>
      </c>
      <c r="C43" s="263" t="s">
        <v>187</v>
      </c>
      <c r="D43" s="64">
        <v>0</v>
      </c>
      <c r="E43" s="64">
        <v>0</v>
      </c>
      <c r="F43" s="64">
        <f t="shared" si="4"/>
        <v>0</v>
      </c>
      <c r="G43" s="64">
        <v>0</v>
      </c>
      <c r="H43" s="64">
        <v>0</v>
      </c>
      <c r="I43" s="64">
        <f t="shared" si="5"/>
        <v>0</v>
      </c>
    </row>
    <row r="44" spans="2:9">
      <c r="B44" s="262">
        <v>4600</v>
      </c>
      <c r="C44" s="263" t="s">
        <v>389</v>
      </c>
      <c r="D44" s="64">
        <v>0</v>
      </c>
      <c r="E44" s="64">
        <v>0</v>
      </c>
      <c r="F44" s="64">
        <f t="shared" si="4"/>
        <v>0</v>
      </c>
      <c r="G44" s="64">
        <v>0</v>
      </c>
      <c r="H44" s="64">
        <v>0</v>
      </c>
      <c r="I44" s="64">
        <f t="shared" si="5"/>
        <v>0</v>
      </c>
    </row>
    <row r="45" spans="2:9">
      <c r="B45" s="262">
        <v>4700</v>
      </c>
      <c r="C45" s="263" t="s">
        <v>390</v>
      </c>
      <c r="D45" s="64">
        <v>0</v>
      </c>
      <c r="E45" s="64">
        <v>0</v>
      </c>
      <c r="F45" s="64">
        <f>+D45+E45</f>
        <v>0</v>
      </c>
      <c r="G45" s="64">
        <v>0</v>
      </c>
      <c r="H45" s="64">
        <v>0</v>
      </c>
      <c r="I45" s="64">
        <f t="shared" si="5"/>
        <v>0</v>
      </c>
    </row>
    <row r="46" spans="2:9">
      <c r="B46" s="262">
        <v>4800</v>
      </c>
      <c r="C46" s="263" t="s">
        <v>83</v>
      </c>
      <c r="D46" s="64">
        <v>0</v>
      </c>
      <c r="E46" s="64">
        <v>0</v>
      </c>
      <c r="F46" s="64">
        <f>+D46+E46</f>
        <v>0</v>
      </c>
      <c r="G46" s="64">
        <v>0</v>
      </c>
      <c r="H46" s="64">
        <v>0</v>
      </c>
      <c r="I46" s="64">
        <f t="shared" si="5"/>
        <v>0</v>
      </c>
    </row>
    <row r="47" spans="2:9">
      <c r="B47" s="262">
        <v>4900</v>
      </c>
      <c r="C47" s="263" t="s">
        <v>391</v>
      </c>
      <c r="D47" s="64">
        <v>0</v>
      </c>
      <c r="E47" s="64">
        <v>0</v>
      </c>
      <c r="F47" s="64">
        <f>+D47+E47</f>
        <v>0</v>
      </c>
      <c r="G47" s="64">
        <v>0</v>
      </c>
      <c r="H47" s="64">
        <v>0</v>
      </c>
      <c r="I47" s="64">
        <f t="shared" si="5"/>
        <v>0</v>
      </c>
    </row>
    <row r="48" spans="2:9">
      <c r="B48" s="577" t="s">
        <v>132</v>
      </c>
      <c r="C48" s="578"/>
      <c r="D48" s="63">
        <f>SUM(D49:D57)</f>
        <v>549855</v>
      </c>
      <c r="E48" s="63">
        <f>SUM(E49:E57)</f>
        <v>3153202.09</v>
      </c>
      <c r="F48" s="63">
        <f t="shared" ref="F48" si="7">+D48+E48</f>
        <v>3703057.09</v>
      </c>
      <c r="G48" s="63">
        <f>SUM(G49:G57)</f>
        <v>281980.53000000003</v>
      </c>
      <c r="H48" s="63">
        <f>SUM(H49:H57)</f>
        <v>256230.53</v>
      </c>
      <c r="I48" s="63">
        <f t="shared" si="5"/>
        <v>3421076.5599999996</v>
      </c>
    </row>
    <row r="49" spans="2:9">
      <c r="B49" s="266">
        <v>5100</v>
      </c>
      <c r="C49" s="264" t="s">
        <v>234</v>
      </c>
      <c r="D49" s="64">
        <v>390855</v>
      </c>
      <c r="E49" s="64">
        <v>1488102.75</v>
      </c>
      <c r="F49" s="64">
        <f>+D49+E49</f>
        <v>1878957.75</v>
      </c>
      <c r="G49" s="64">
        <v>91505.53</v>
      </c>
      <c r="H49" s="64">
        <v>65755.53</v>
      </c>
      <c r="I49" s="64">
        <f>+F49-G49</f>
        <v>1787452.22</v>
      </c>
    </row>
    <row r="50" spans="2:9">
      <c r="B50" s="266">
        <v>5200</v>
      </c>
      <c r="C50" s="264" t="s">
        <v>235</v>
      </c>
      <c r="D50" s="64">
        <v>0</v>
      </c>
      <c r="E50" s="64">
        <v>160000</v>
      </c>
      <c r="F50" s="64">
        <f t="shared" si="4"/>
        <v>160000</v>
      </c>
      <c r="G50" s="64">
        <v>0</v>
      </c>
      <c r="H50" s="64">
        <v>0</v>
      </c>
      <c r="I50" s="64">
        <f t="shared" ref="I50:I69" si="8">+F50-G50</f>
        <v>160000</v>
      </c>
    </row>
    <row r="51" spans="2:9">
      <c r="B51" s="266">
        <v>5300</v>
      </c>
      <c r="C51" s="264" t="s">
        <v>236</v>
      </c>
      <c r="D51" s="64">
        <v>0</v>
      </c>
      <c r="E51" s="64">
        <v>1314624.3400000001</v>
      </c>
      <c r="F51" s="64">
        <f t="shared" si="4"/>
        <v>1314624.3400000001</v>
      </c>
      <c r="G51" s="64">
        <v>0</v>
      </c>
      <c r="H51" s="64">
        <v>0</v>
      </c>
      <c r="I51" s="64">
        <f t="shared" si="8"/>
        <v>1314624.3400000001</v>
      </c>
    </row>
    <row r="52" spans="2:9">
      <c r="B52" s="266">
        <v>5400</v>
      </c>
      <c r="C52" s="264" t="s">
        <v>237</v>
      </c>
      <c r="D52" s="64">
        <v>159000</v>
      </c>
      <c r="E52" s="64">
        <v>190475</v>
      </c>
      <c r="F52" s="64">
        <f t="shared" si="4"/>
        <v>349475</v>
      </c>
      <c r="G52" s="64">
        <v>190475</v>
      </c>
      <c r="H52" s="64">
        <v>190475</v>
      </c>
      <c r="I52" s="64">
        <f t="shared" si="8"/>
        <v>159000</v>
      </c>
    </row>
    <row r="53" spans="2:9">
      <c r="B53" s="266">
        <v>5500</v>
      </c>
      <c r="C53" s="264" t="s">
        <v>238</v>
      </c>
      <c r="D53" s="64">
        <v>0</v>
      </c>
      <c r="E53" s="64">
        <v>0</v>
      </c>
      <c r="F53" s="64">
        <f t="shared" si="4"/>
        <v>0</v>
      </c>
      <c r="G53" s="64">
        <v>0</v>
      </c>
      <c r="H53" s="64">
        <v>0</v>
      </c>
      <c r="I53" s="64">
        <f t="shared" si="8"/>
        <v>0</v>
      </c>
    </row>
    <row r="54" spans="2:9">
      <c r="B54" s="266">
        <v>5600</v>
      </c>
      <c r="C54" s="264" t="s">
        <v>239</v>
      </c>
      <c r="D54" s="64">
        <v>0</v>
      </c>
      <c r="E54" s="64">
        <v>0</v>
      </c>
      <c r="F54" s="64">
        <f t="shared" si="4"/>
        <v>0</v>
      </c>
      <c r="G54" s="64">
        <v>0</v>
      </c>
      <c r="H54" s="64">
        <v>0</v>
      </c>
      <c r="I54" s="64">
        <f t="shared" si="8"/>
        <v>0</v>
      </c>
    </row>
    <row r="55" spans="2:9">
      <c r="B55" s="266">
        <v>5700</v>
      </c>
      <c r="C55" s="264" t="s">
        <v>240</v>
      </c>
      <c r="D55" s="64">
        <v>0</v>
      </c>
      <c r="E55" s="64">
        <v>0</v>
      </c>
      <c r="F55" s="64">
        <f t="shared" si="4"/>
        <v>0</v>
      </c>
      <c r="G55" s="64">
        <v>0</v>
      </c>
      <c r="H55" s="64">
        <v>0</v>
      </c>
      <c r="I55" s="64">
        <f t="shared" si="8"/>
        <v>0</v>
      </c>
    </row>
    <row r="56" spans="2:9">
      <c r="B56" s="266">
        <v>5800</v>
      </c>
      <c r="C56" s="264" t="s">
        <v>241</v>
      </c>
      <c r="D56" s="64">
        <v>0</v>
      </c>
      <c r="E56" s="64">
        <v>0</v>
      </c>
      <c r="F56" s="64">
        <f t="shared" si="4"/>
        <v>0</v>
      </c>
      <c r="G56" s="64">
        <v>0</v>
      </c>
      <c r="H56" s="64">
        <v>0</v>
      </c>
      <c r="I56" s="64">
        <f t="shared" si="8"/>
        <v>0</v>
      </c>
    </row>
    <row r="57" spans="2:9">
      <c r="B57" s="266">
        <v>5900</v>
      </c>
      <c r="C57" s="264" t="s">
        <v>242</v>
      </c>
      <c r="D57" s="64">
        <v>0</v>
      </c>
      <c r="E57" s="64">
        <v>0</v>
      </c>
      <c r="F57" s="64">
        <f t="shared" si="4"/>
        <v>0</v>
      </c>
      <c r="G57" s="64">
        <v>0</v>
      </c>
      <c r="H57" s="64">
        <v>0</v>
      </c>
      <c r="I57" s="64">
        <f t="shared" si="8"/>
        <v>0</v>
      </c>
    </row>
    <row r="58" spans="2:9">
      <c r="B58" s="577" t="s">
        <v>86</v>
      </c>
      <c r="C58" s="578"/>
      <c r="D58" s="63">
        <f>SUM(D59:D61)</f>
        <v>0</v>
      </c>
      <c r="E58" s="63">
        <f t="shared" ref="E58:H58" si="9">SUM(E59:E61)</f>
        <v>18461056.800000001</v>
      </c>
      <c r="F58" s="63">
        <f t="shared" si="4"/>
        <v>18461056.800000001</v>
      </c>
      <c r="G58" s="63">
        <f t="shared" si="9"/>
        <v>6257187.0499999998</v>
      </c>
      <c r="H58" s="63">
        <f t="shared" si="9"/>
        <v>5302352.1500000004</v>
      </c>
      <c r="I58" s="63">
        <f t="shared" si="8"/>
        <v>12203869.75</v>
      </c>
    </row>
    <row r="59" spans="2:9">
      <c r="B59" s="267">
        <v>6100</v>
      </c>
      <c r="C59" s="265" t="s">
        <v>392</v>
      </c>
      <c r="D59" s="64">
        <v>0</v>
      </c>
      <c r="E59" s="64">
        <v>0</v>
      </c>
      <c r="F59" s="64">
        <f t="shared" ref="F59:F69" si="10">+D59+E59</f>
        <v>0</v>
      </c>
      <c r="G59" s="64">
        <v>0</v>
      </c>
      <c r="H59" s="64">
        <v>0</v>
      </c>
      <c r="I59" s="64">
        <f t="shared" si="8"/>
        <v>0</v>
      </c>
    </row>
    <row r="60" spans="2:9">
      <c r="B60" s="267">
        <v>6200</v>
      </c>
      <c r="C60" s="265" t="s">
        <v>243</v>
      </c>
      <c r="D60" s="64">
        <v>0</v>
      </c>
      <c r="E60" s="64">
        <v>18461056.800000001</v>
      </c>
      <c r="F60" s="64">
        <f t="shared" si="10"/>
        <v>18461056.800000001</v>
      </c>
      <c r="G60" s="64">
        <v>6257187.0499999998</v>
      </c>
      <c r="H60" s="64">
        <v>5302352.1500000004</v>
      </c>
      <c r="I60" s="64">
        <f t="shared" si="8"/>
        <v>12203869.75</v>
      </c>
    </row>
    <row r="61" spans="2:9">
      <c r="B61" s="267">
        <v>6300</v>
      </c>
      <c r="C61" s="265" t="s">
        <v>393</v>
      </c>
      <c r="D61" s="64">
        <v>0</v>
      </c>
      <c r="E61" s="64">
        <v>0</v>
      </c>
      <c r="F61" s="64">
        <f t="shared" si="10"/>
        <v>0</v>
      </c>
      <c r="G61" s="64">
        <v>0</v>
      </c>
      <c r="H61" s="64">
        <v>0</v>
      </c>
      <c r="I61" s="64">
        <f t="shared" si="8"/>
        <v>0</v>
      </c>
    </row>
    <row r="62" spans="2:9">
      <c r="B62" s="577" t="s">
        <v>397</v>
      </c>
      <c r="C62" s="578" t="s">
        <v>397</v>
      </c>
      <c r="D62" s="63">
        <f>SUM(D63:D69)</f>
        <v>515874.8</v>
      </c>
      <c r="E62" s="63">
        <f>SUM(E63:E69)</f>
        <v>-515874.8</v>
      </c>
      <c r="F62" s="63">
        <f t="shared" ref="F62" si="11">+D62+E62</f>
        <v>0</v>
      </c>
      <c r="G62" s="63">
        <f>SUM(G63:G69)</f>
        <v>0</v>
      </c>
      <c r="H62" s="63">
        <f>SUM(H63:H69)</f>
        <v>0</v>
      </c>
      <c r="I62" s="63">
        <f t="shared" si="8"/>
        <v>0</v>
      </c>
    </row>
    <row r="63" spans="2:9">
      <c r="B63" s="268">
        <v>7100</v>
      </c>
      <c r="C63" s="265" t="s">
        <v>394</v>
      </c>
      <c r="D63" s="64">
        <v>0</v>
      </c>
      <c r="E63" s="64">
        <v>0</v>
      </c>
      <c r="F63" s="64">
        <f t="shared" si="10"/>
        <v>0</v>
      </c>
      <c r="G63" s="64">
        <v>0</v>
      </c>
      <c r="H63" s="64">
        <v>0</v>
      </c>
      <c r="I63" s="64">
        <f t="shared" si="8"/>
        <v>0</v>
      </c>
    </row>
    <row r="64" spans="2:9">
      <c r="B64" s="268">
        <v>7200</v>
      </c>
      <c r="C64" s="265" t="s">
        <v>244</v>
      </c>
      <c r="D64" s="64">
        <v>0</v>
      </c>
      <c r="E64" s="64">
        <v>0</v>
      </c>
      <c r="F64" s="64">
        <f t="shared" si="10"/>
        <v>0</v>
      </c>
      <c r="G64" s="64">
        <v>0</v>
      </c>
      <c r="H64" s="64">
        <v>0</v>
      </c>
      <c r="I64" s="64">
        <f t="shared" si="8"/>
        <v>0</v>
      </c>
    </row>
    <row r="65" spans="1:10">
      <c r="B65" s="268">
        <v>7300</v>
      </c>
      <c r="C65" s="265" t="s">
        <v>245</v>
      </c>
      <c r="D65" s="64">
        <v>0</v>
      </c>
      <c r="E65" s="64">
        <v>0</v>
      </c>
      <c r="F65" s="64">
        <f t="shared" si="10"/>
        <v>0</v>
      </c>
      <c r="G65" s="64">
        <v>0</v>
      </c>
      <c r="H65" s="64">
        <v>0</v>
      </c>
      <c r="I65" s="64">
        <f t="shared" si="8"/>
        <v>0</v>
      </c>
    </row>
    <row r="66" spans="1:10">
      <c r="B66" s="268">
        <v>7400</v>
      </c>
      <c r="C66" s="265" t="s">
        <v>395</v>
      </c>
      <c r="D66" s="64">
        <v>0</v>
      </c>
      <c r="E66" s="64">
        <v>0</v>
      </c>
      <c r="F66" s="64">
        <f t="shared" si="10"/>
        <v>0</v>
      </c>
      <c r="G66" s="64">
        <v>0</v>
      </c>
      <c r="H66" s="64">
        <v>0</v>
      </c>
      <c r="I66" s="64">
        <f t="shared" si="8"/>
        <v>0</v>
      </c>
    </row>
    <row r="67" spans="1:10">
      <c r="B67" s="268">
        <v>7500</v>
      </c>
      <c r="C67" s="265" t="s">
        <v>246</v>
      </c>
      <c r="D67" s="64">
        <v>0</v>
      </c>
      <c r="E67" s="64">
        <v>0</v>
      </c>
      <c r="F67" s="64">
        <f t="shared" si="10"/>
        <v>0</v>
      </c>
      <c r="G67" s="64">
        <v>0</v>
      </c>
      <c r="H67" s="64">
        <v>0</v>
      </c>
      <c r="I67" s="64">
        <f t="shared" si="8"/>
        <v>0</v>
      </c>
    </row>
    <row r="68" spans="1:10">
      <c r="B68" s="268">
        <v>7600</v>
      </c>
      <c r="C68" s="265" t="s">
        <v>396</v>
      </c>
      <c r="D68" s="64">
        <v>0</v>
      </c>
      <c r="E68" s="64">
        <v>0</v>
      </c>
      <c r="F68" s="64">
        <f t="shared" si="10"/>
        <v>0</v>
      </c>
      <c r="G68" s="64">
        <v>0</v>
      </c>
      <c r="H68" s="64">
        <v>0</v>
      </c>
      <c r="I68" s="64">
        <f t="shared" si="8"/>
        <v>0</v>
      </c>
    </row>
    <row r="69" spans="1:10">
      <c r="B69" s="268">
        <v>7900</v>
      </c>
      <c r="C69" s="265" t="s">
        <v>247</v>
      </c>
      <c r="D69" s="64">
        <v>515874.8</v>
      </c>
      <c r="E69" s="64">
        <v>-515874.8</v>
      </c>
      <c r="F69" s="64">
        <f t="shared" si="10"/>
        <v>0</v>
      </c>
      <c r="G69" s="64">
        <v>0</v>
      </c>
      <c r="H69" s="64">
        <v>0</v>
      </c>
      <c r="I69" s="64">
        <f t="shared" si="8"/>
        <v>0</v>
      </c>
    </row>
    <row r="70" spans="1:10" s="45" customFormat="1">
      <c r="A70" s="43"/>
      <c r="B70" s="44"/>
      <c r="C70" s="65" t="s">
        <v>125</v>
      </c>
      <c r="D70" s="66">
        <f>+D10+D18+D28+D38+D48+D58+D62</f>
        <v>13760475.800000001</v>
      </c>
      <c r="E70" s="66">
        <f t="shared" ref="E70:I70" si="12">+E10+E18+E28+E38+E48+E58+E62</f>
        <v>40538082.690000005</v>
      </c>
      <c r="F70" s="66">
        <f t="shared" si="12"/>
        <v>54298558.489999995</v>
      </c>
      <c r="G70" s="66">
        <f t="shared" si="12"/>
        <v>36716407.719999999</v>
      </c>
      <c r="H70" s="66">
        <f t="shared" si="12"/>
        <v>35693333.960000001</v>
      </c>
      <c r="I70" s="66">
        <f t="shared" si="12"/>
        <v>17582150.769999996</v>
      </c>
      <c r="J70" s="43"/>
    </row>
    <row r="72" spans="1:10">
      <c r="B72" s="107" t="s">
        <v>75</v>
      </c>
      <c r="F72" s="67"/>
      <c r="G72" s="67"/>
      <c r="H72" s="67"/>
      <c r="I72" s="67"/>
    </row>
    <row r="74" spans="1:10">
      <c r="D74" s="67" t="str">
        <f>IF(D71=CAdmon!D37," ","ERROR")</f>
        <v xml:space="preserve"> </v>
      </c>
      <c r="E74" s="67" t="str">
        <f>IF(E71=CAdmon!E37," ","ERROR")</f>
        <v xml:space="preserve"> </v>
      </c>
      <c r="F74" s="67" t="str">
        <f>IF(F71=CAdmon!F37," ","ERROR")</f>
        <v xml:space="preserve"> </v>
      </c>
      <c r="G74" s="67" t="str">
        <f>IF(G71=CAdmon!G37," ","ERROR")</f>
        <v xml:space="preserve"> </v>
      </c>
      <c r="H74" s="67" t="str">
        <f>IF(H71=CAdmon!H37," ","ERROR")</f>
        <v xml:space="preserve"> </v>
      </c>
      <c r="I74" s="67" t="str">
        <f>IF(I71=CAdmon!I37," ","ERROR")</f>
        <v xml:space="preserve"> </v>
      </c>
    </row>
    <row r="75" spans="1:10">
      <c r="C75" s="46"/>
    </row>
    <row r="76" spans="1:10">
      <c r="C76" s="249" t="s">
        <v>356</v>
      </c>
      <c r="F76" s="513" t="s">
        <v>358</v>
      </c>
      <c r="G76" s="513"/>
      <c r="H76" s="513"/>
      <c r="I76" s="513"/>
    </row>
    <row r="77" spans="1:10">
      <c r="C77" s="248" t="s">
        <v>357</v>
      </c>
      <c r="F77" s="512" t="s">
        <v>359</v>
      </c>
      <c r="G77" s="512"/>
      <c r="H77" s="512"/>
      <c r="I77" s="512"/>
    </row>
  </sheetData>
  <mergeCells count="15">
    <mergeCell ref="B1:I1"/>
    <mergeCell ref="B2:I2"/>
    <mergeCell ref="B3:I3"/>
    <mergeCell ref="B48:C48"/>
    <mergeCell ref="B7:C9"/>
    <mergeCell ref="D7:H7"/>
    <mergeCell ref="F76:I76"/>
    <mergeCell ref="F77:I77"/>
    <mergeCell ref="I7:I8"/>
    <mergeCell ref="B10:C10"/>
    <mergeCell ref="B18:C18"/>
    <mergeCell ref="B28:C28"/>
    <mergeCell ref="B38:C38"/>
    <mergeCell ref="B58:C58"/>
    <mergeCell ref="B62:C62"/>
  </mergeCells>
  <pageMargins left="0.7" right="0.7" top="0.44" bottom="0.75" header="0.3" footer="0.3"/>
  <pageSetup scale="71" fitToHeight="0" orientation="landscape" r:id="rId1"/>
  <ignoredErrors>
    <ignoredError sqref="F10 F2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J23"/>
  <sheetViews>
    <sheetView showGridLines="0" workbookViewId="0">
      <selection activeCell="B3" sqref="B3:I3"/>
    </sheetView>
  </sheetViews>
  <sheetFormatPr baseColWidth="10" defaultRowHeight="12"/>
  <cols>
    <col min="1" max="1" width="2.5703125" style="17" customWidth="1"/>
    <col min="2" max="2" width="2" style="28" customWidth="1"/>
    <col min="3" max="3" width="45.85546875" style="28" customWidth="1"/>
    <col min="4" max="9" width="13" style="28" customWidth="1"/>
    <col min="10" max="10" width="4" style="17" customWidth="1"/>
    <col min="11" max="16384" width="11.42578125" style="28"/>
  </cols>
  <sheetData>
    <row r="1" spans="2:9" ht="13.5" customHeight="1">
      <c r="B1" s="514" t="s">
        <v>116</v>
      </c>
      <c r="C1" s="514"/>
      <c r="D1" s="514"/>
      <c r="E1" s="514"/>
      <c r="F1" s="514"/>
      <c r="G1" s="514"/>
      <c r="H1" s="514"/>
      <c r="I1" s="514"/>
    </row>
    <row r="2" spans="2:9">
      <c r="B2" s="514" t="s">
        <v>126</v>
      </c>
      <c r="C2" s="514"/>
      <c r="D2" s="514"/>
      <c r="E2" s="514"/>
      <c r="F2" s="514"/>
      <c r="G2" s="514"/>
      <c r="H2" s="514"/>
      <c r="I2" s="514"/>
    </row>
    <row r="3" spans="2:9" ht="14.25" customHeight="1">
      <c r="B3" s="514" t="s">
        <v>713</v>
      </c>
      <c r="C3" s="514"/>
      <c r="D3" s="514"/>
      <c r="E3" s="514"/>
      <c r="F3" s="514"/>
      <c r="G3" s="514"/>
      <c r="H3" s="514"/>
      <c r="I3" s="514"/>
    </row>
    <row r="4" spans="2:9" s="17" customFormat="1"/>
    <row r="5" spans="2:9" s="17" customFormat="1">
      <c r="C5" s="18" t="s">
        <v>2</v>
      </c>
      <c r="D5" s="242" t="s">
        <v>354</v>
      </c>
      <c r="E5" s="29"/>
      <c r="F5" s="118"/>
      <c r="G5" s="29"/>
      <c r="H5" s="20"/>
    </row>
    <row r="6" spans="2:9" s="17" customFormat="1"/>
    <row r="7" spans="2:9">
      <c r="B7" s="579" t="s">
        <v>73</v>
      </c>
      <c r="C7" s="580"/>
      <c r="D7" s="576" t="s">
        <v>127</v>
      </c>
      <c r="E7" s="576"/>
      <c r="F7" s="576"/>
      <c r="G7" s="576"/>
      <c r="H7" s="576"/>
      <c r="I7" s="585" t="s">
        <v>119</v>
      </c>
    </row>
    <row r="8" spans="2:9" ht="24">
      <c r="B8" s="581"/>
      <c r="C8" s="582"/>
      <c r="D8" s="137" t="s">
        <v>120</v>
      </c>
      <c r="E8" s="137" t="s">
        <v>121</v>
      </c>
      <c r="F8" s="137" t="s">
        <v>97</v>
      </c>
      <c r="G8" s="137" t="s">
        <v>98</v>
      </c>
      <c r="H8" s="137" t="s">
        <v>122</v>
      </c>
      <c r="I8" s="586"/>
    </row>
    <row r="9" spans="2:9">
      <c r="B9" s="583"/>
      <c r="C9" s="584"/>
      <c r="D9" s="137">
        <v>1</v>
      </c>
      <c r="E9" s="137">
        <v>2</v>
      </c>
      <c r="F9" s="137" t="s">
        <v>123</v>
      </c>
      <c r="G9" s="137">
        <v>5</v>
      </c>
      <c r="H9" s="137">
        <v>7</v>
      </c>
      <c r="I9" s="137" t="s">
        <v>124</v>
      </c>
    </row>
    <row r="10" spans="2:9">
      <c r="B10" s="30"/>
      <c r="C10" s="31"/>
      <c r="D10" s="68"/>
      <c r="E10" s="68"/>
      <c r="F10" s="68"/>
      <c r="G10" s="68"/>
      <c r="H10" s="68"/>
      <c r="I10" s="68"/>
    </row>
    <row r="11" spans="2:9">
      <c r="B11" s="33"/>
      <c r="C11" s="37" t="s">
        <v>128</v>
      </c>
      <c r="D11" s="64">
        <v>12694746</v>
      </c>
      <c r="E11" s="64">
        <v>19439698.600000001</v>
      </c>
      <c r="F11" s="64">
        <f>+D11+E11</f>
        <v>32134444.600000001</v>
      </c>
      <c r="G11" s="64">
        <v>30177240.140000001</v>
      </c>
      <c r="H11" s="64">
        <v>30134751.280000001</v>
      </c>
      <c r="I11" s="64">
        <f>+F11-G11</f>
        <v>1957204.4600000009</v>
      </c>
    </row>
    <row r="12" spans="2:9">
      <c r="B12" s="33"/>
      <c r="C12" s="34"/>
      <c r="D12" s="64"/>
      <c r="E12" s="64"/>
      <c r="F12" s="64"/>
      <c r="G12" s="64"/>
      <c r="H12" s="64"/>
      <c r="I12" s="64"/>
    </row>
    <row r="13" spans="2:9">
      <c r="B13" s="36"/>
      <c r="C13" s="37" t="s">
        <v>129</v>
      </c>
      <c r="D13" s="64">
        <v>549855</v>
      </c>
      <c r="E13" s="64">
        <v>21614258.890000001</v>
      </c>
      <c r="F13" s="64">
        <f>+D13+E13</f>
        <v>22164113.890000001</v>
      </c>
      <c r="G13" s="64">
        <v>6539167.5800000001</v>
      </c>
      <c r="H13" s="64">
        <v>5558582.6799999997</v>
      </c>
      <c r="I13" s="64">
        <f>+F13-G13</f>
        <v>15624946.310000001</v>
      </c>
    </row>
    <row r="14" spans="2:9">
      <c r="B14" s="33"/>
      <c r="C14" s="34"/>
      <c r="D14" s="64"/>
      <c r="E14" s="64"/>
      <c r="F14" s="64"/>
      <c r="G14" s="64"/>
      <c r="H14" s="64"/>
      <c r="I14" s="64"/>
    </row>
    <row r="15" spans="2:9" ht="15">
      <c r="B15" s="36"/>
      <c r="C15" s="37" t="s">
        <v>130</v>
      </c>
      <c r="D15" s="491">
        <v>515874.8</v>
      </c>
      <c r="E15" s="491">
        <v>-515874.8</v>
      </c>
      <c r="F15" s="64">
        <f>+D15+E15</f>
        <v>0</v>
      </c>
      <c r="G15" s="64">
        <v>0</v>
      </c>
      <c r="H15" s="64">
        <v>0</v>
      </c>
      <c r="I15" s="64">
        <f>+F15-G15</f>
        <v>0</v>
      </c>
    </row>
    <row r="16" spans="2:9">
      <c r="B16" s="38"/>
      <c r="C16" s="39"/>
      <c r="D16" s="69"/>
      <c r="E16" s="69"/>
      <c r="F16" s="69"/>
      <c r="G16" s="69"/>
      <c r="H16" s="69"/>
      <c r="I16" s="69"/>
    </row>
    <row r="17" spans="1:10" s="45" customFormat="1">
      <c r="A17" s="43"/>
      <c r="B17" s="38"/>
      <c r="C17" s="39" t="s">
        <v>125</v>
      </c>
      <c r="D17" s="70">
        <f>+D11+D13+D15</f>
        <v>13760475.800000001</v>
      </c>
      <c r="E17" s="70">
        <f t="shared" ref="E17:I17" si="0">+E11+E13+E15</f>
        <v>40538082.690000005</v>
      </c>
      <c r="F17" s="70">
        <f t="shared" si="0"/>
        <v>54298558.490000002</v>
      </c>
      <c r="G17" s="406">
        <f t="shared" si="0"/>
        <v>36716407.719999999</v>
      </c>
      <c r="H17" s="406">
        <f t="shared" si="0"/>
        <v>35693333.960000001</v>
      </c>
      <c r="I17" s="406">
        <f t="shared" si="0"/>
        <v>17582150.770000003</v>
      </c>
      <c r="J17" s="43"/>
    </row>
    <row r="18" spans="1:10" s="17" customFormat="1"/>
    <row r="19" spans="1:10">
      <c r="C19" s="107" t="s">
        <v>75</v>
      </c>
    </row>
    <row r="20" spans="1:10">
      <c r="D20" s="67" t="str">
        <f>IF(D17=CAdmon!D22," ","ERROR")</f>
        <v xml:space="preserve"> </v>
      </c>
      <c r="E20" s="67"/>
      <c r="F20" s="67"/>
      <c r="G20" s="67"/>
      <c r="H20" s="67"/>
      <c r="I20" s="67"/>
    </row>
    <row r="21" spans="1:10">
      <c r="C21" s="46"/>
      <c r="H21" s="119"/>
      <c r="I21" s="119"/>
    </row>
    <row r="22" spans="1:10">
      <c r="C22" s="246" t="s">
        <v>356</v>
      </c>
      <c r="F22" s="513" t="s">
        <v>358</v>
      </c>
      <c r="G22" s="513"/>
      <c r="H22" s="121"/>
      <c r="I22" s="121"/>
    </row>
    <row r="23" spans="1:10">
      <c r="C23" s="245" t="s">
        <v>357</v>
      </c>
      <c r="F23" s="512" t="s">
        <v>359</v>
      </c>
      <c r="G23" s="512"/>
      <c r="H23" s="120"/>
      <c r="I23" s="120"/>
    </row>
  </sheetData>
  <mergeCells count="8">
    <mergeCell ref="B1:I1"/>
    <mergeCell ref="B2:I2"/>
    <mergeCell ref="B3:I3"/>
    <mergeCell ref="F22:G22"/>
    <mergeCell ref="F23:G23"/>
    <mergeCell ref="B7:C9"/>
    <mergeCell ref="D7:H7"/>
    <mergeCell ref="I7:I8"/>
  </mergeCells>
  <pageMargins left="0.7" right="0.7" top="0.38" bottom="0.75" header="0.3" footer="0.3"/>
  <pageSetup scale="7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J54"/>
  <sheetViews>
    <sheetView showGridLines="0" workbookViewId="0">
      <selection activeCell="B3" sqref="B3:I3"/>
    </sheetView>
  </sheetViews>
  <sheetFormatPr baseColWidth="10" defaultRowHeight="12"/>
  <cols>
    <col min="1" max="1" width="1.5703125" style="17" customWidth="1"/>
    <col min="2" max="2" width="4.5703125" style="61" customWidth="1"/>
    <col min="3" max="3" width="60.28515625" style="28" customWidth="1"/>
    <col min="4" max="9" width="13.7109375" style="28" customWidth="1"/>
    <col min="10" max="10" width="3.28515625" style="17" customWidth="1"/>
    <col min="11" max="16384" width="11.42578125" style="28"/>
  </cols>
  <sheetData>
    <row r="1" spans="1:10">
      <c r="B1" s="514" t="s">
        <v>116</v>
      </c>
      <c r="C1" s="514"/>
      <c r="D1" s="514"/>
      <c r="E1" s="514"/>
      <c r="F1" s="514"/>
      <c r="G1" s="514"/>
      <c r="H1" s="514"/>
      <c r="I1" s="514"/>
    </row>
    <row r="2" spans="1:10">
      <c r="B2" s="514" t="s">
        <v>133</v>
      </c>
      <c r="C2" s="514"/>
      <c r="D2" s="514"/>
      <c r="E2" s="514"/>
      <c r="F2" s="514"/>
      <c r="G2" s="514"/>
      <c r="H2" s="514"/>
      <c r="I2" s="514"/>
    </row>
    <row r="3" spans="1:10">
      <c r="B3" s="514" t="s">
        <v>714</v>
      </c>
      <c r="C3" s="514"/>
      <c r="D3" s="514"/>
      <c r="E3" s="514"/>
      <c r="F3" s="514"/>
      <c r="G3" s="514"/>
      <c r="H3" s="514"/>
      <c r="I3" s="514"/>
    </row>
    <row r="4" spans="1:10" s="17" customFormat="1" ht="9" customHeight="1">
      <c r="B4" s="140"/>
      <c r="C4" s="140"/>
      <c r="D4" s="140"/>
      <c r="E4" s="140"/>
      <c r="F4" s="140"/>
      <c r="G4" s="140"/>
      <c r="H4" s="140"/>
      <c r="I4" s="140"/>
    </row>
    <row r="5" spans="1:10" s="17" customFormat="1" ht="21.75" customHeight="1">
      <c r="C5" s="18" t="s">
        <v>2</v>
      </c>
      <c r="D5" s="242" t="s">
        <v>354</v>
      </c>
      <c r="E5" s="29"/>
      <c r="F5" s="133"/>
      <c r="G5" s="133"/>
      <c r="H5" s="133"/>
      <c r="I5" s="105"/>
    </row>
    <row r="6" spans="1:10" s="17" customFormat="1" ht="9" customHeight="1">
      <c r="B6" s="105"/>
      <c r="C6" s="105"/>
      <c r="D6" s="105"/>
      <c r="E6" s="105"/>
      <c r="F6" s="105"/>
      <c r="G6" s="105"/>
      <c r="H6" s="105"/>
      <c r="I6" s="105"/>
    </row>
    <row r="7" spans="1:10">
      <c r="B7" s="575" t="s">
        <v>73</v>
      </c>
      <c r="C7" s="575"/>
      <c r="D7" s="576" t="s">
        <v>118</v>
      </c>
      <c r="E7" s="576"/>
      <c r="F7" s="576"/>
      <c r="G7" s="576"/>
      <c r="H7" s="576"/>
      <c r="I7" s="576" t="s">
        <v>119</v>
      </c>
    </row>
    <row r="8" spans="1:10" ht="24">
      <c r="B8" s="575"/>
      <c r="C8" s="575"/>
      <c r="D8" s="137" t="s">
        <v>120</v>
      </c>
      <c r="E8" s="137" t="s">
        <v>121</v>
      </c>
      <c r="F8" s="137" t="s">
        <v>97</v>
      </c>
      <c r="G8" s="137" t="s">
        <v>98</v>
      </c>
      <c r="H8" s="137" t="s">
        <v>122</v>
      </c>
      <c r="I8" s="576"/>
    </row>
    <row r="9" spans="1:10">
      <c r="B9" s="575"/>
      <c r="C9" s="575"/>
      <c r="D9" s="137">
        <v>1</v>
      </c>
      <c r="E9" s="137">
        <v>2</v>
      </c>
      <c r="F9" s="137" t="s">
        <v>123</v>
      </c>
      <c r="G9" s="137">
        <v>5</v>
      </c>
      <c r="H9" s="137">
        <v>7</v>
      </c>
      <c r="I9" s="137" t="s">
        <v>124</v>
      </c>
    </row>
    <row r="10" spans="1:10" ht="3" customHeight="1">
      <c r="B10" s="47"/>
      <c r="C10" s="31"/>
      <c r="D10" s="32"/>
      <c r="E10" s="32"/>
      <c r="F10" s="32"/>
      <c r="G10" s="32"/>
      <c r="H10" s="32"/>
      <c r="I10" s="32"/>
    </row>
    <row r="11" spans="1:10" s="48" customFormat="1">
      <c r="A11" s="23"/>
      <c r="B11" s="587" t="s">
        <v>134</v>
      </c>
      <c r="C11" s="588"/>
      <c r="D11" s="253"/>
      <c r="E11" s="253"/>
      <c r="F11" s="53"/>
      <c r="G11" s="253"/>
      <c r="H11" s="253"/>
      <c r="I11" s="253"/>
      <c r="J11" s="23"/>
    </row>
    <row r="12" spans="1:10" s="48" customFormat="1">
      <c r="A12" s="23"/>
      <c r="B12" s="49"/>
      <c r="C12" s="50" t="s">
        <v>135</v>
      </c>
      <c r="D12" s="74"/>
      <c r="E12" s="74"/>
      <c r="F12" s="53"/>
      <c r="G12" s="74"/>
      <c r="H12" s="74"/>
      <c r="I12" s="74"/>
      <c r="J12" s="23"/>
    </row>
    <row r="13" spans="1:10" s="48" customFormat="1">
      <c r="A13" s="23"/>
      <c r="B13" s="49"/>
      <c r="C13" s="50" t="s">
        <v>136</v>
      </c>
      <c r="D13" s="74"/>
      <c r="E13" s="74"/>
      <c r="F13" s="53"/>
      <c r="G13" s="74"/>
      <c r="H13" s="74"/>
      <c r="I13" s="74"/>
      <c r="J13" s="23"/>
    </row>
    <row r="14" spans="1:10" s="48" customFormat="1">
      <c r="A14" s="23"/>
      <c r="B14" s="49"/>
      <c r="C14" s="50" t="s">
        <v>137</v>
      </c>
      <c r="D14" s="74"/>
      <c r="E14" s="74"/>
      <c r="F14" s="53"/>
      <c r="G14" s="74"/>
      <c r="H14" s="74"/>
      <c r="I14" s="74"/>
      <c r="J14" s="23"/>
    </row>
    <row r="15" spans="1:10" s="48" customFormat="1">
      <c r="A15" s="23"/>
      <c r="B15" s="49"/>
      <c r="C15" s="50" t="s">
        <v>138</v>
      </c>
      <c r="D15" s="74"/>
      <c r="E15" s="74"/>
      <c r="F15" s="53"/>
      <c r="G15" s="74"/>
      <c r="H15" s="74"/>
      <c r="I15" s="74"/>
      <c r="J15" s="23"/>
    </row>
    <row r="16" spans="1:10" s="48" customFormat="1">
      <c r="A16" s="23"/>
      <c r="B16" s="49"/>
      <c r="C16" s="50" t="s">
        <v>139</v>
      </c>
      <c r="D16" s="74"/>
      <c r="E16" s="74"/>
      <c r="F16" s="53"/>
      <c r="G16" s="74"/>
      <c r="H16" s="74"/>
      <c r="I16" s="74"/>
      <c r="J16" s="23"/>
    </row>
    <row r="17" spans="1:10" s="48" customFormat="1">
      <c r="A17" s="23"/>
      <c r="B17" s="49"/>
      <c r="C17" s="50" t="s">
        <v>140</v>
      </c>
      <c r="D17" s="74"/>
      <c r="E17" s="74"/>
      <c r="F17" s="53"/>
      <c r="G17" s="74"/>
      <c r="H17" s="74"/>
      <c r="I17" s="74"/>
      <c r="J17" s="23"/>
    </row>
    <row r="18" spans="1:10" s="48" customFormat="1">
      <c r="A18" s="23"/>
      <c r="B18" s="49"/>
      <c r="C18" s="50" t="s">
        <v>141</v>
      </c>
      <c r="D18" s="74"/>
      <c r="E18" s="74"/>
      <c r="F18" s="53"/>
      <c r="G18" s="74"/>
      <c r="H18" s="74"/>
      <c r="I18" s="74"/>
      <c r="J18" s="23"/>
    </row>
    <row r="19" spans="1:10" s="48" customFormat="1">
      <c r="A19" s="23"/>
      <c r="B19" s="49"/>
      <c r="C19" s="50" t="s">
        <v>131</v>
      </c>
      <c r="D19" s="74"/>
      <c r="E19" s="74"/>
      <c r="F19" s="53"/>
      <c r="G19" s="74"/>
      <c r="H19" s="74"/>
      <c r="I19" s="74"/>
      <c r="J19" s="23"/>
    </row>
    <row r="20" spans="1:10" s="48" customFormat="1">
      <c r="A20" s="23"/>
      <c r="B20" s="49"/>
      <c r="C20" s="50"/>
      <c r="D20" s="74"/>
      <c r="E20" s="74"/>
      <c r="F20" s="53"/>
      <c r="G20" s="74"/>
      <c r="H20" s="74"/>
      <c r="I20" s="74"/>
      <c r="J20" s="23"/>
    </row>
    <row r="21" spans="1:10" s="52" customFormat="1">
      <c r="A21" s="51"/>
      <c r="B21" s="587" t="s">
        <v>142</v>
      </c>
      <c r="C21" s="588"/>
      <c r="D21" s="253">
        <f>SUM(D22:D28)</f>
        <v>13760475.800000001</v>
      </c>
      <c r="E21" s="253">
        <f>SUM(E22:E28)</f>
        <v>40538082.689999998</v>
      </c>
      <c r="F21" s="53">
        <f t="shared" ref="F21:F29" si="0">+D21+E21</f>
        <v>54298558.489999995</v>
      </c>
      <c r="G21" s="253">
        <f>SUM(G22:G28)</f>
        <v>36716407.719999999</v>
      </c>
      <c r="H21" s="253">
        <f>SUM(H22:H28)</f>
        <v>35693333.960000001</v>
      </c>
      <c r="I21" s="253">
        <f t="shared" ref="I21:I28" si="1">+F21-G21</f>
        <v>17582150.769999996</v>
      </c>
      <c r="J21" s="51"/>
    </row>
    <row r="22" spans="1:10" s="48" customFormat="1">
      <c r="A22" s="23"/>
      <c r="B22" s="49"/>
      <c r="C22" s="50" t="s">
        <v>143</v>
      </c>
      <c r="D22" s="54"/>
      <c r="E22" s="54"/>
      <c r="F22" s="53">
        <f t="shared" si="0"/>
        <v>0</v>
      </c>
      <c r="G22" s="54"/>
      <c r="H22" s="54"/>
      <c r="I22" s="74">
        <f t="shared" si="1"/>
        <v>0</v>
      </c>
      <c r="J22" s="23"/>
    </row>
    <row r="23" spans="1:10" s="48" customFormat="1">
      <c r="A23" s="23"/>
      <c r="B23" s="49"/>
      <c r="C23" s="50" t="s">
        <v>144</v>
      </c>
      <c r="D23" s="54"/>
      <c r="E23" s="54"/>
      <c r="F23" s="53">
        <f t="shared" si="0"/>
        <v>0</v>
      </c>
      <c r="G23" s="54"/>
      <c r="H23" s="54"/>
      <c r="I23" s="74">
        <f t="shared" si="1"/>
        <v>0</v>
      </c>
      <c r="J23" s="23"/>
    </row>
    <row r="24" spans="1:10" s="48" customFormat="1">
      <c r="A24" s="23"/>
      <c r="B24" s="49"/>
      <c r="C24" s="50" t="s">
        <v>145</v>
      </c>
      <c r="D24" s="54"/>
      <c r="E24" s="54"/>
      <c r="F24" s="53">
        <f t="shared" si="0"/>
        <v>0</v>
      </c>
      <c r="G24" s="54"/>
      <c r="H24" s="54"/>
      <c r="I24" s="74">
        <f t="shared" si="1"/>
        <v>0</v>
      </c>
      <c r="J24" s="23"/>
    </row>
    <row r="25" spans="1:10" s="48" customFormat="1">
      <c r="A25" s="23"/>
      <c r="B25" s="49"/>
      <c r="C25" s="50" t="s">
        <v>146</v>
      </c>
      <c r="D25" s="54"/>
      <c r="E25" s="54"/>
      <c r="F25" s="53">
        <f t="shared" si="0"/>
        <v>0</v>
      </c>
      <c r="G25" s="54"/>
      <c r="H25" s="54"/>
      <c r="I25" s="74">
        <f t="shared" si="1"/>
        <v>0</v>
      </c>
      <c r="J25" s="23"/>
    </row>
    <row r="26" spans="1:10" s="48" customFormat="1">
      <c r="A26" s="23"/>
      <c r="B26" s="49"/>
      <c r="C26" s="50" t="s">
        <v>147</v>
      </c>
      <c r="D26" s="54">
        <v>13760475.800000001</v>
      </c>
      <c r="E26" s="54">
        <v>40538082.689999998</v>
      </c>
      <c r="F26" s="54">
        <f t="shared" si="0"/>
        <v>54298558.489999995</v>
      </c>
      <c r="G26" s="54">
        <v>36716407.719999999</v>
      </c>
      <c r="H26" s="54">
        <v>35693333.960000001</v>
      </c>
      <c r="I26" s="54">
        <f t="shared" si="1"/>
        <v>17582150.769999996</v>
      </c>
      <c r="J26" s="23"/>
    </row>
    <row r="27" spans="1:10" s="48" customFormat="1">
      <c r="A27" s="23"/>
      <c r="B27" s="49"/>
      <c r="C27" s="50" t="s">
        <v>148</v>
      </c>
      <c r="D27" s="54"/>
      <c r="E27" s="54"/>
      <c r="F27" s="53">
        <f t="shared" si="0"/>
        <v>0</v>
      </c>
      <c r="G27" s="54"/>
      <c r="H27" s="54"/>
      <c r="I27" s="74">
        <f t="shared" si="1"/>
        <v>0</v>
      </c>
      <c r="J27" s="23"/>
    </row>
    <row r="28" spans="1:10" s="48" customFormat="1">
      <c r="A28" s="23"/>
      <c r="B28" s="49"/>
      <c r="C28" s="50" t="s">
        <v>149</v>
      </c>
      <c r="D28" s="54"/>
      <c r="E28" s="54"/>
      <c r="F28" s="53">
        <f t="shared" si="0"/>
        <v>0</v>
      </c>
      <c r="G28" s="54"/>
      <c r="H28" s="54"/>
      <c r="I28" s="74">
        <f t="shared" si="1"/>
        <v>0</v>
      </c>
      <c r="J28" s="23"/>
    </row>
    <row r="29" spans="1:10" s="48" customFormat="1">
      <c r="A29" s="23"/>
      <c r="B29" s="49"/>
      <c r="C29" s="50"/>
      <c r="D29" s="54"/>
      <c r="E29" s="54"/>
      <c r="F29" s="53">
        <f t="shared" si="0"/>
        <v>0</v>
      </c>
      <c r="G29" s="54"/>
      <c r="H29" s="54"/>
      <c r="I29" s="54"/>
      <c r="J29" s="23"/>
    </row>
    <row r="30" spans="1:10" s="52" customFormat="1">
      <c r="A30" s="51"/>
      <c r="B30" s="587" t="s">
        <v>150</v>
      </c>
      <c r="C30" s="588"/>
      <c r="D30" s="53"/>
      <c r="E30" s="53"/>
      <c r="F30" s="53"/>
      <c r="G30" s="53"/>
      <c r="H30" s="53"/>
      <c r="I30" s="53"/>
      <c r="J30" s="51"/>
    </row>
    <row r="31" spans="1:10" s="48" customFormat="1">
      <c r="A31" s="23"/>
      <c r="B31" s="49"/>
      <c r="C31" s="50" t="s">
        <v>151</v>
      </c>
      <c r="D31" s="54"/>
      <c r="E31" s="54"/>
      <c r="F31" s="54"/>
      <c r="G31" s="54"/>
      <c r="H31" s="54"/>
      <c r="I31" s="54"/>
      <c r="J31" s="23"/>
    </row>
    <row r="32" spans="1:10" s="48" customFormat="1">
      <c r="A32" s="23"/>
      <c r="B32" s="49"/>
      <c r="C32" s="50" t="s">
        <v>152</v>
      </c>
      <c r="D32" s="54"/>
      <c r="E32" s="54"/>
      <c r="F32" s="54"/>
      <c r="G32" s="54"/>
      <c r="H32" s="54"/>
      <c r="I32" s="54"/>
      <c r="J32" s="23"/>
    </row>
    <row r="33" spans="1:10" s="48" customFormat="1">
      <c r="A33" s="23"/>
      <c r="B33" s="49"/>
      <c r="C33" s="50" t="s">
        <v>153</v>
      </c>
      <c r="D33" s="54"/>
      <c r="E33" s="54"/>
      <c r="F33" s="54"/>
      <c r="G33" s="54"/>
      <c r="H33" s="54"/>
      <c r="I33" s="54"/>
      <c r="J33" s="23"/>
    </row>
    <row r="34" spans="1:10" s="48" customFormat="1">
      <c r="A34" s="23"/>
      <c r="B34" s="49"/>
      <c r="C34" s="50" t="s">
        <v>154</v>
      </c>
      <c r="D34" s="54"/>
      <c r="E34" s="54"/>
      <c r="F34" s="54"/>
      <c r="G34" s="54"/>
      <c r="H34" s="54"/>
      <c r="I34" s="54"/>
      <c r="J34" s="23"/>
    </row>
    <row r="35" spans="1:10" s="48" customFormat="1">
      <c r="A35" s="23"/>
      <c r="B35" s="49"/>
      <c r="C35" s="50" t="s">
        <v>155</v>
      </c>
      <c r="D35" s="54"/>
      <c r="E35" s="54"/>
      <c r="F35" s="54"/>
      <c r="G35" s="54"/>
      <c r="H35" s="54"/>
      <c r="I35" s="54"/>
      <c r="J35" s="23"/>
    </row>
    <row r="36" spans="1:10" s="48" customFormat="1">
      <c r="A36" s="23"/>
      <c r="B36" s="49"/>
      <c r="C36" s="50" t="s">
        <v>156</v>
      </c>
      <c r="D36" s="54"/>
      <c r="E36" s="54"/>
      <c r="F36" s="54"/>
      <c r="G36" s="54"/>
      <c r="H36" s="54"/>
      <c r="I36" s="54"/>
      <c r="J36" s="23"/>
    </row>
    <row r="37" spans="1:10" s="48" customFormat="1">
      <c r="A37" s="23"/>
      <c r="B37" s="49"/>
      <c r="C37" s="50" t="s">
        <v>157</v>
      </c>
      <c r="D37" s="54"/>
      <c r="E37" s="54"/>
      <c r="F37" s="54"/>
      <c r="G37" s="54"/>
      <c r="H37" s="54"/>
      <c r="I37" s="54"/>
      <c r="J37" s="23"/>
    </row>
    <row r="38" spans="1:10" s="48" customFormat="1">
      <c r="A38" s="23"/>
      <c r="B38" s="49"/>
      <c r="C38" s="50" t="s">
        <v>158</v>
      </c>
      <c r="D38" s="54"/>
      <c r="E38" s="54"/>
      <c r="F38" s="54"/>
      <c r="G38" s="54"/>
      <c r="H38" s="54"/>
      <c r="I38" s="54"/>
      <c r="J38" s="23"/>
    </row>
    <row r="39" spans="1:10" s="48" customFormat="1">
      <c r="A39" s="23"/>
      <c r="B39" s="49"/>
      <c r="C39" s="50" t="s">
        <v>159</v>
      </c>
      <c r="D39" s="54"/>
      <c r="E39" s="54"/>
      <c r="F39" s="54"/>
      <c r="G39" s="54"/>
      <c r="H39" s="54"/>
      <c r="I39" s="54"/>
      <c r="J39" s="23"/>
    </row>
    <row r="40" spans="1:10" s="48" customFormat="1">
      <c r="A40" s="23"/>
      <c r="B40" s="49"/>
      <c r="C40" s="50"/>
      <c r="D40" s="54"/>
      <c r="E40" s="54"/>
      <c r="F40" s="54"/>
      <c r="G40" s="54"/>
      <c r="H40" s="54"/>
      <c r="I40" s="54"/>
      <c r="J40" s="23"/>
    </row>
    <row r="41" spans="1:10" s="52" customFormat="1">
      <c r="A41" s="51"/>
      <c r="B41" s="587" t="s">
        <v>160</v>
      </c>
      <c r="C41" s="588"/>
      <c r="D41" s="53"/>
      <c r="E41" s="53"/>
      <c r="F41" s="53"/>
      <c r="G41" s="53"/>
      <c r="H41" s="53"/>
      <c r="I41" s="53"/>
      <c r="J41" s="51"/>
    </row>
    <row r="42" spans="1:10" s="48" customFormat="1">
      <c r="A42" s="23"/>
      <c r="B42" s="49"/>
      <c r="C42" s="50" t="s">
        <v>161</v>
      </c>
      <c r="D42" s="54"/>
      <c r="E42" s="54"/>
      <c r="F42" s="54"/>
      <c r="G42" s="54"/>
      <c r="H42" s="54"/>
      <c r="I42" s="54"/>
      <c r="J42" s="23"/>
    </row>
    <row r="43" spans="1:10" s="48" customFormat="1" ht="24">
      <c r="A43" s="23"/>
      <c r="B43" s="49"/>
      <c r="C43" s="50" t="s">
        <v>162</v>
      </c>
      <c r="D43" s="54"/>
      <c r="E43" s="54"/>
      <c r="F43" s="54"/>
      <c r="G43" s="54"/>
      <c r="H43" s="54"/>
      <c r="I43" s="54"/>
      <c r="J43" s="23"/>
    </row>
    <row r="44" spans="1:10" s="48" customFormat="1">
      <c r="A44" s="23"/>
      <c r="B44" s="49"/>
      <c r="C44" s="50" t="s">
        <v>163</v>
      </c>
      <c r="D44" s="54"/>
      <c r="E44" s="54"/>
      <c r="F44" s="54"/>
      <c r="G44" s="54"/>
      <c r="H44" s="54"/>
      <c r="I44" s="54"/>
      <c r="J44" s="23"/>
    </row>
    <row r="45" spans="1:10" s="48" customFormat="1">
      <c r="A45" s="23"/>
      <c r="B45" s="49"/>
      <c r="C45" s="50" t="s">
        <v>164</v>
      </c>
      <c r="D45" s="54"/>
      <c r="E45" s="54"/>
      <c r="F45" s="54"/>
      <c r="G45" s="54"/>
      <c r="H45" s="54"/>
      <c r="I45" s="54"/>
      <c r="J45" s="23"/>
    </row>
    <row r="46" spans="1:10" s="48" customFormat="1">
      <c r="A46" s="23"/>
      <c r="B46" s="55"/>
      <c r="C46" s="56"/>
      <c r="D46" s="57"/>
      <c r="E46" s="57"/>
      <c r="F46" s="57"/>
      <c r="G46" s="57"/>
      <c r="H46" s="57"/>
      <c r="I46" s="57"/>
      <c r="J46" s="23"/>
    </row>
    <row r="47" spans="1:10" s="52" customFormat="1" ht="24" customHeight="1">
      <c r="A47" s="51"/>
      <c r="B47" s="58"/>
      <c r="C47" s="59" t="s">
        <v>125</v>
      </c>
      <c r="D47" s="60">
        <f>+D11+D21+D30+D41</f>
        <v>13760475.800000001</v>
      </c>
      <c r="E47" s="60">
        <f t="shared" ref="E47:I47" si="2">+E11+E21+E30+E41</f>
        <v>40538082.689999998</v>
      </c>
      <c r="F47" s="60">
        <f t="shared" si="2"/>
        <v>54298558.489999995</v>
      </c>
      <c r="G47" s="60">
        <f t="shared" si="2"/>
        <v>36716407.719999999</v>
      </c>
      <c r="H47" s="60">
        <f t="shared" si="2"/>
        <v>35693333.960000001</v>
      </c>
      <c r="I47" s="60">
        <f t="shared" si="2"/>
        <v>17582150.769999996</v>
      </c>
      <c r="J47" s="51"/>
    </row>
    <row r="49" spans="2:9">
      <c r="B49" s="107" t="s">
        <v>75</v>
      </c>
      <c r="F49" s="62" t="str">
        <f>IF(F47=CAdmon!F22," ","ERROR")</f>
        <v xml:space="preserve"> </v>
      </c>
      <c r="G49" s="62" t="str">
        <f>IF(G47=CAdmon!G22," ","ERROR")</f>
        <v xml:space="preserve"> </v>
      </c>
      <c r="H49" s="62" t="str">
        <f>IF(H47=CAdmon!H22," ","ERROR")</f>
        <v xml:space="preserve"> </v>
      </c>
      <c r="I49" s="62" t="str">
        <f>IF(I47=CAdmon!I22," ","ERROR")</f>
        <v xml:space="preserve"> </v>
      </c>
    </row>
    <row r="52" spans="2:9">
      <c r="C52" s="46"/>
      <c r="H52" s="119"/>
      <c r="I52" s="119"/>
    </row>
    <row r="53" spans="2:9">
      <c r="C53" s="246" t="s">
        <v>356</v>
      </c>
      <c r="F53" s="513" t="s">
        <v>358</v>
      </c>
      <c r="G53" s="513"/>
      <c r="H53" s="121"/>
      <c r="I53" s="121"/>
    </row>
    <row r="54" spans="2:9">
      <c r="C54" s="245" t="s">
        <v>357</v>
      </c>
      <c r="F54" s="512" t="s">
        <v>359</v>
      </c>
      <c r="G54" s="512"/>
      <c r="H54" s="120"/>
      <c r="I54" s="120"/>
    </row>
  </sheetData>
  <mergeCells count="12">
    <mergeCell ref="F54:G54"/>
    <mergeCell ref="B7:C9"/>
    <mergeCell ref="D7:H7"/>
    <mergeCell ref="I7:I8"/>
    <mergeCell ref="B1:I1"/>
    <mergeCell ref="B2:I2"/>
    <mergeCell ref="B3:I3"/>
    <mergeCell ref="B11:C11"/>
    <mergeCell ref="B21:C21"/>
    <mergeCell ref="B30:C30"/>
    <mergeCell ref="B41:C41"/>
    <mergeCell ref="F53:G53"/>
  </mergeCells>
  <pageMargins left="0.7" right="0.7" top="0.38" bottom="0.75" header="0.3" footer="0.3"/>
  <pageSetup scale="6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1"/>
  <sheetViews>
    <sheetView showGridLines="0" workbookViewId="0">
      <selection activeCell="B4" sqref="B4:I4"/>
    </sheetView>
  </sheetViews>
  <sheetFormatPr baseColWidth="10" defaultRowHeight="12"/>
  <cols>
    <col min="1" max="1" width="3" style="28" customWidth="1"/>
    <col min="2" max="2" width="18.5703125" style="28" customWidth="1"/>
    <col min="3" max="3" width="19" style="28" customWidth="1"/>
    <col min="4" max="7" width="11.42578125" style="28"/>
    <col min="8" max="8" width="13.42578125" style="28" customWidth="1"/>
    <col min="9" max="9" width="10" style="28" customWidth="1"/>
    <col min="10" max="10" width="3" style="28" customWidth="1"/>
    <col min="11" max="16384" width="11.42578125" style="28"/>
  </cols>
  <sheetData>
    <row r="1" spans="1:11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1">
      <c r="A2" s="17"/>
      <c r="B2" s="514"/>
      <c r="C2" s="514"/>
      <c r="D2" s="514"/>
      <c r="E2" s="514"/>
      <c r="F2" s="514"/>
      <c r="G2" s="514"/>
      <c r="H2" s="514"/>
      <c r="I2" s="514"/>
      <c r="J2" s="17"/>
    </row>
    <row r="3" spans="1:11">
      <c r="A3" s="17"/>
      <c r="B3" s="514" t="s">
        <v>89</v>
      </c>
      <c r="C3" s="514"/>
      <c r="D3" s="514"/>
      <c r="E3" s="514"/>
      <c r="F3" s="514"/>
      <c r="G3" s="514"/>
      <c r="H3" s="514"/>
      <c r="I3" s="514"/>
      <c r="J3" s="17"/>
    </row>
    <row r="4" spans="1:11" ht="22.5" customHeight="1">
      <c r="A4" s="17"/>
      <c r="B4" s="514" t="s">
        <v>715</v>
      </c>
      <c r="C4" s="514"/>
      <c r="D4" s="514"/>
      <c r="E4" s="514"/>
      <c r="F4" s="514"/>
      <c r="G4" s="514"/>
      <c r="H4" s="514"/>
      <c r="I4" s="514"/>
      <c r="J4" s="17"/>
    </row>
    <row r="5" spans="1:11">
      <c r="A5" s="17"/>
      <c r="B5" s="17"/>
      <c r="C5" s="17"/>
      <c r="D5" s="17"/>
      <c r="E5" s="17"/>
      <c r="F5" s="17"/>
      <c r="G5" s="17"/>
      <c r="H5" s="17"/>
      <c r="I5" s="17"/>
      <c r="J5" s="210"/>
      <c r="K5" s="119"/>
    </row>
    <row r="6" spans="1:11">
      <c r="A6" s="17"/>
      <c r="B6" s="17"/>
      <c r="C6" s="17"/>
      <c r="D6" s="18" t="s">
        <v>2</v>
      </c>
      <c r="E6" s="242" t="s">
        <v>354</v>
      </c>
      <c r="F6" s="29"/>
      <c r="G6" s="133"/>
      <c r="H6" s="133"/>
      <c r="I6" s="133"/>
      <c r="J6" s="140"/>
      <c r="K6" s="140"/>
    </row>
    <row r="7" spans="1:11">
      <c r="A7" s="17"/>
      <c r="B7" s="17"/>
      <c r="C7" s="17"/>
      <c r="D7" s="17"/>
      <c r="E7" s="17"/>
      <c r="F7" s="17"/>
      <c r="G7" s="17"/>
      <c r="H7" s="17"/>
      <c r="I7" s="17"/>
      <c r="J7" s="210"/>
      <c r="K7" s="119"/>
    </row>
    <row r="8" spans="1:11">
      <c r="A8" s="17"/>
      <c r="B8" s="589" t="s">
        <v>322</v>
      </c>
      <c r="C8" s="589"/>
      <c r="D8" s="589" t="s">
        <v>323</v>
      </c>
      <c r="E8" s="589"/>
      <c r="F8" s="589" t="s">
        <v>324</v>
      </c>
      <c r="G8" s="589"/>
      <c r="H8" s="589" t="s">
        <v>325</v>
      </c>
      <c r="I8" s="589"/>
      <c r="J8" s="17"/>
    </row>
    <row r="9" spans="1:11">
      <c r="A9" s="17"/>
      <c r="B9" s="589"/>
      <c r="C9" s="589"/>
      <c r="D9" s="589" t="s">
        <v>326</v>
      </c>
      <c r="E9" s="589"/>
      <c r="F9" s="589" t="s">
        <v>327</v>
      </c>
      <c r="G9" s="589"/>
      <c r="H9" s="589" t="s">
        <v>328</v>
      </c>
      <c r="I9" s="589"/>
      <c r="J9" s="17"/>
    </row>
    <row r="10" spans="1:11">
      <c r="A10" s="17"/>
      <c r="B10" s="594" t="s">
        <v>329</v>
      </c>
      <c r="C10" s="514"/>
      <c r="D10" s="514"/>
      <c r="E10" s="514"/>
      <c r="F10" s="514"/>
      <c r="G10" s="514"/>
      <c r="H10" s="514"/>
      <c r="I10" s="595"/>
      <c r="J10" s="17"/>
    </row>
    <row r="11" spans="1:11">
      <c r="A11" s="17"/>
      <c r="B11" s="590"/>
      <c r="C11" s="590"/>
      <c r="D11" s="590"/>
      <c r="E11" s="590"/>
      <c r="F11" s="590"/>
      <c r="G11" s="590"/>
      <c r="H11" s="592">
        <f>+D11-F11</f>
        <v>0</v>
      </c>
      <c r="I11" s="593"/>
      <c r="J11" s="17"/>
    </row>
    <row r="12" spans="1:11">
      <c r="A12" s="17"/>
      <c r="B12" s="590"/>
      <c r="C12" s="590"/>
      <c r="D12" s="591"/>
      <c r="E12" s="591"/>
      <c r="F12" s="591"/>
      <c r="G12" s="591"/>
      <c r="H12" s="592">
        <f t="shared" ref="H12:H20" si="0">+D12-F12</f>
        <v>0</v>
      </c>
      <c r="I12" s="593"/>
      <c r="J12" s="17"/>
    </row>
    <row r="13" spans="1:11">
      <c r="A13" s="17"/>
      <c r="B13" s="590"/>
      <c r="C13" s="590"/>
      <c r="D13" s="591"/>
      <c r="E13" s="591"/>
      <c r="F13" s="591"/>
      <c r="G13" s="591"/>
      <c r="H13" s="592">
        <f t="shared" si="0"/>
        <v>0</v>
      </c>
      <c r="I13" s="593"/>
      <c r="J13" s="17"/>
    </row>
    <row r="14" spans="1:11">
      <c r="A14" s="17"/>
      <c r="B14" s="590"/>
      <c r="C14" s="590"/>
      <c r="D14" s="591"/>
      <c r="E14" s="591"/>
      <c r="F14" s="591"/>
      <c r="G14" s="591"/>
      <c r="H14" s="592">
        <f t="shared" si="0"/>
        <v>0</v>
      </c>
      <c r="I14" s="593"/>
      <c r="J14" s="17"/>
    </row>
    <row r="15" spans="1:11">
      <c r="A15" s="17"/>
      <c r="B15" s="590"/>
      <c r="C15" s="590"/>
      <c r="D15" s="591"/>
      <c r="E15" s="591"/>
      <c r="F15" s="591"/>
      <c r="G15" s="591"/>
      <c r="H15" s="592">
        <f t="shared" si="0"/>
        <v>0</v>
      </c>
      <c r="I15" s="593"/>
      <c r="J15" s="17"/>
    </row>
    <row r="16" spans="1:11">
      <c r="A16" s="17"/>
      <c r="B16" s="590"/>
      <c r="C16" s="590"/>
      <c r="D16" s="591"/>
      <c r="E16" s="591"/>
      <c r="F16" s="591"/>
      <c r="G16" s="591"/>
      <c r="H16" s="592">
        <f t="shared" si="0"/>
        <v>0</v>
      </c>
      <c r="I16" s="593"/>
      <c r="J16" s="17"/>
    </row>
    <row r="17" spans="1:10">
      <c r="A17" s="17"/>
      <c r="B17" s="590"/>
      <c r="C17" s="590"/>
      <c r="D17" s="591"/>
      <c r="E17" s="591"/>
      <c r="F17" s="591"/>
      <c r="G17" s="591"/>
      <c r="H17" s="592">
        <f t="shared" si="0"/>
        <v>0</v>
      </c>
      <c r="I17" s="593"/>
      <c r="J17" s="17"/>
    </row>
    <row r="18" spans="1:10">
      <c r="A18" s="17"/>
      <c r="B18" s="590"/>
      <c r="C18" s="590"/>
      <c r="D18" s="591"/>
      <c r="E18" s="591"/>
      <c r="F18" s="591"/>
      <c r="G18" s="591"/>
      <c r="H18" s="592">
        <f t="shared" si="0"/>
        <v>0</v>
      </c>
      <c r="I18" s="593"/>
      <c r="J18" s="17"/>
    </row>
    <row r="19" spans="1:10">
      <c r="A19" s="17"/>
      <c r="B19" s="590"/>
      <c r="C19" s="590"/>
      <c r="D19" s="591"/>
      <c r="E19" s="591"/>
      <c r="F19" s="591"/>
      <c r="G19" s="591"/>
      <c r="H19" s="592">
        <f t="shared" si="0"/>
        <v>0</v>
      </c>
      <c r="I19" s="593"/>
      <c r="J19" s="17"/>
    </row>
    <row r="20" spans="1:10">
      <c r="A20" s="17"/>
      <c r="B20" s="590" t="s">
        <v>330</v>
      </c>
      <c r="C20" s="590"/>
      <c r="D20" s="591">
        <f>SUM(D11:E19)</f>
        <v>0</v>
      </c>
      <c r="E20" s="591"/>
      <c r="F20" s="591">
        <f>SUM(F11:G19)</f>
        <v>0</v>
      </c>
      <c r="G20" s="591"/>
      <c r="H20" s="592">
        <f t="shared" si="0"/>
        <v>0</v>
      </c>
      <c r="I20" s="593"/>
      <c r="J20" s="17"/>
    </row>
    <row r="21" spans="1:10">
      <c r="A21" s="17"/>
      <c r="B21" s="590"/>
      <c r="C21" s="590"/>
      <c r="D21" s="590"/>
      <c r="E21" s="590"/>
      <c r="F21" s="590"/>
      <c r="G21" s="590"/>
      <c r="H21" s="590"/>
      <c r="I21" s="590"/>
      <c r="J21" s="17"/>
    </row>
    <row r="22" spans="1:10">
      <c r="A22" s="17"/>
      <c r="B22" s="594" t="s">
        <v>331</v>
      </c>
      <c r="C22" s="514"/>
      <c r="D22" s="514"/>
      <c r="E22" s="514"/>
      <c r="F22" s="514"/>
      <c r="G22" s="514"/>
      <c r="H22" s="514"/>
      <c r="I22" s="595"/>
      <c r="J22" s="17"/>
    </row>
    <row r="23" spans="1:10">
      <c r="A23" s="17"/>
      <c r="B23" s="590"/>
      <c r="C23" s="590"/>
      <c r="D23" s="590"/>
      <c r="E23" s="590"/>
      <c r="F23" s="590"/>
      <c r="G23" s="590"/>
      <c r="H23" s="590"/>
      <c r="I23" s="590"/>
      <c r="J23" s="17"/>
    </row>
    <row r="24" spans="1:10">
      <c r="A24" s="17"/>
      <c r="B24" s="590"/>
      <c r="C24" s="590"/>
      <c r="D24" s="591"/>
      <c r="E24" s="591"/>
      <c r="F24" s="591"/>
      <c r="G24" s="591"/>
      <c r="H24" s="592">
        <f>+D24-F24</f>
        <v>0</v>
      </c>
      <c r="I24" s="593"/>
      <c r="J24" s="17"/>
    </row>
    <row r="25" spans="1:10">
      <c r="A25" s="17"/>
      <c r="B25" s="590"/>
      <c r="C25" s="590"/>
      <c r="D25" s="591"/>
      <c r="E25" s="591"/>
      <c r="F25" s="591"/>
      <c r="G25" s="591"/>
      <c r="H25" s="592">
        <f>+D25-F25</f>
        <v>0</v>
      </c>
      <c r="I25" s="593"/>
      <c r="J25" s="17"/>
    </row>
    <row r="26" spans="1:10">
      <c r="A26" s="17"/>
      <c r="B26" s="590"/>
      <c r="C26" s="590"/>
      <c r="D26" s="591"/>
      <c r="E26" s="591"/>
      <c r="F26" s="591"/>
      <c r="G26" s="591"/>
      <c r="H26" s="592">
        <f t="shared" ref="H26:H31" si="1">+D26-F26</f>
        <v>0</v>
      </c>
      <c r="I26" s="593"/>
      <c r="J26" s="17"/>
    </row>
    <row r="27" spans="1:10">
      <c r="A27" s="17"/>
      <c r="B27" s="590"/>
      <c r="C27" s="590"/>
      <c r="D27" s="591"/>
      <c r="E27" s="591"/>
      <c r="F27" s="591"/>
      <c r="G27" s="591"/>
      <c r="H27" s="592">
        <f t="shared" si="1"/>
        <v>0</v>
      </c>
      <c r="I27" s="593"/>
      <c r="J27" s="17"/>
    </row>
    <row r="28" spans="1:10">
      <c r="A28" s="17"/>
      <c r="B28" s="590"/>
      <c r="C28" s="590"/>
      <c r="D28" s="591"/>
      <c r="E28" s="591"/>
      <c r="F28" s="591"/>
      <c r="G28" s="591"/>
      <c r="H28" s="592">
        <f t="shared" si="1"/>
        <v>0</v>
      </c>
      <c r="I28" s="593"/>
      <c r="J28" s="17"/>
    </row>
    <row r="29" spans="1:10">
      <c r="A29" s="17"/>
      <c r="B29" s="590"/>
      <c r="C29" s="590"/>
      <c r="D29" s="591"/>
      <c r="E29" s="591"/>
      <c r="F29" s="591"/>
      <c r="G29" s="591"/>
      <c r="H29" s="592">
        <f t="shared" si="1"/>
        <v>0</v>
      </c>
      <c r="I29" s="593"/>
      <c r="J29" s="17"/>
    </row>
    <row r="30" spans="1:10">
      <c r="A30" s="17"/>
      <c r="B30" s="590"/>
      <c r="C30" s="590"/>
      <c r="D30" s="591"/>
      <c r="E30" s="591"/>
      <c r="F30" s="591"/>
      <c r="G30" s="591"/>
      <c r="H30" s="592">
        <f t="shared" si="1"/>
        <v>0</v>
      </c>
      <c r="I30" s="593"/>
      <c r="J30" s="17"/>
    </row>
    <row r="31" spans="1:10">
      <c r="A31" s="17"/>
      <c r="B31" s="590"/>
      <c r="C31" s="590"/>
      <c r="D31" s="591"/>
      <c r="E31" s="591"/>
      <c r="F31" s="591"/>
      <c r="G31" s="591"/>
      <c r="H31" s="592">
        <f t="shared" si="1"/>
        <v>0</v>
      </c>
      <c r="I31" s="593"/>
      <c r="J31" s="17"/>
    </row>
    <row r="32" spans="1:10">
      <c r="A32" s="17"/>
      <c r="B32" s="590" t="s">
        <v>332</v>
      </c>
      <c r="C32" s="590"/>
      <c r="D32" s="591">
        <f>SUM(D23:E31)</f>
        <v>0</v>
      </c>
      <c r="E32" s="591"/>
      <c r="F32" s="591">
        <f>SUM(F23:G31)</f>
        <v>0</v>
      </c>
      <c r="G32" s="591"/>
      <c r="H32" s="591">
        <f>+D32-F32</f>
        <v>0</v>
      </c>
      <c r="I32" s="591"/>
      <c r="J32" s="17"/>
    </row>
    <row r="33" spans="1:11">
      <c r="A33" s="17"/>
      <c r="B33" s="590"/>
      <c r="C33" s="590"/>
      <c r="D33" s="591"/>
      <c r="E33" s="591"/>
      <c r="F33" s="591"/>
      <c r="G33" s="591"/>
      <c r="H33" s="591"/>
      <c r="I33" s="591"/>
      <c r="J33" s="17"/>
    </row>
    <row r="34" spans="1:11">
      <c r="A34" s="17"/>
      <c r="B34" s="598" t="s">
        <v>87</v>
      </c>
      <c r="C34" s="599"/>
      <c r="D34" s="592">
        <f>+D20+D32</f>
        <v>0</v>
      </c>
      <c r="E34" s="593"/>
      <c r="F34" s="592">
        <f>+F20+F32</f>
        <v>0</v>
      </c>
      <c r="G34" s="593"/>
      <c r="H34" s="592">
        <f>+H20+H32</f>
        <v>0</v>
      </c>
      <c r="I34" s="593"/>
      <c r="J34" s="17"/>
    </row>
    <row r="35" spans="1:11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>
      <c r="B36" s="107" t="s">
        <v>75</v>
      </c>
    </row>
    <row r="37" spans="1:11">
      <c r="B37" s="107"/>
    </row>
    <row r="38" spans="1:11" ht="12" customHeight="1">
      <c r="B38" s="107"/>
    </row>
    <row r="39" spans="1:11">
      <c r="B39" s="46"/>
      <c r="C39" s="46"/>
      <c r="D39" s="46"/>
      <c r="F39" s="46"/>
      <c r="G39" s="46"/>
      <c r="H39" s="46"/>
      <c r="I39" s="46"/>
      <c r="J39" s="119"/>
      <c r="K39" s="119"/>
    </row>
    <row r="40" spans="1:11">
      <c r="B40" s="596" t="s">
        <v>356</v>
      </c>
      <c r="C40" s="596"/>
      <c r="D40" s="596"/>
      <c r="F40" s="513" t="s">
        <v>358</v>
      </c>
      <c r="G40" s="513"/>
      <c r="H40" s="513"/>
      <c r="I40" s="513"/>
      <c r="J40" s="121"/>
      <c r="K40" s="121"/>
    </row>
    <row r="41" spans="1:11">
      <c r="B41" s="597" t="s">
        <v>357</v>
      </c>
      <c r="C41" s="597"/>
      <c r="D41" s="597"/>
      <c r="F41" s="512" t="s">
        <v>359</v>
      </c>
      <c r="G41" s="512"/>
      <c r="H41" s="512"/>
      <c r="I41" s="512"/>
      <c r="J41" s="120"/>
      <c r="K41" s="120"/>
    </row>
  </sheetData>
  <mergeCells count="109">
    <mergeCell ref="B40:D40"/>
    <mergeCell ref="B41:D41"/>
    <mergeCell ref="F40:I40"/>
    <mergeCell ref="F41:I41"/>
    <mergeCell ref="B33:C33"/>
    <mergeCell ref="D33:E33"/>
    <mergeCell ref="F33:G33"/>
    <mergeCell ref="H33:I33"/>
    <mergeCell ref="B34:C34"/>
    <mergeCell ref="D34:E34"/>
    <mergeCell ref="F34:G34"/>
    <mergeCell ref="H34:I34"/>
    <mergeCell ref="B31:C31"/>
    <mergeCell ref="D31:E31"/>
    <mergeCell ref="F31:G31"/>
    <mergeCell ref="H31:I31"/>
    <mergeCell ref="B32:C32"/>
    <mergeCell ref="D32:E32"/>
    <mergeCell ref="F32:G32"/>
    <mergeCell ref="H32:I32"/>
    <mergeCell ref="B29:C29"/>
    <mergeCell ref="D29:E29"/>
    <mergeCell ref="F29:G29"/>
    <mergeCell ref="H29:I29"/>
    <mergeCell ref="B30:C30"/>
    <mergeCell ref="D30:E30"/>
    <mergeCell ref="F30:G30"/>
    <mergeCell ref="H30:I30"/>
    <mergeCell ref="B27:C27"/>
    <mergeCell ref="D27:E27"/>
    <mergeCell ref="F27:G27"/>
    <mergeCell ref="H27:I27"/>
    <mergeCell ref="B28:C28"/>
    <mergeCell ref="D28:E28"/>
    <mergeCell ref="F28:G28"/>
    <mergeCell ref="H28:I28"/>
    <mergeCell ref="B25:C25"/>
    <mergeCell ref="D25:E25"/>
    <mergeCell ref="F25:G25"/>
    <mergeCell ref="H25:I25"/>
    <mergeCell ref="B26:C26"/>
    <mergeCell ref="D26:E26"/>
    <mergeCell ref="F26:G26"/>
    <mergeCell ref="H26:I26"/>
    <mergeCell ref="B22:I22"/>
    <mergeCell ref="B23:C23"/>
    <mergeCell ref="D23:E23"/>
    <mergeCell ref="F23:G23"/>
    <mergeCell ref="H23:I23"/>
    <mergeCell ref="B24:C24"/>
    <mergeCell ref="D24:E24"/>
    <mergeCell ref="F24:G24"/>
    <mergeCell ref="H24:I24"/>
    <mergeCell ref="B20:C20"/>
    <mergeCell ref="D20:E20"/>
    <mergeCell ref="F20:G20"/>
    <mergeCell ref="H20:I20"/>
    <mergeCell ref="B21:C21"/>
    <mergeCell ref="D21:E21"/>
    <mergeCell ref="F21:G21"/>
    <mergeCell ref="H21:I21"/>
    <mergeCell ref="B18:C18"/>
    <mergeCell ref="D18:E18"/>
    <mergeCell ref="F18:G18"/>
    <mergeCell ref="H18:I18"/>
    <mergeCell ref="B19:C19"/>
    <mergeCell ref="D19:E19"/>
    <mergeCell ref="F19:G19"/>
    <mergeCell ref="H19:I19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13:C13"/>
    <mergeCell ref="D13:E13"/>
    <mergeCell ref="F13:G13"/>
    <mergeCell ref="H13:I13"/>
    <mergeCell ref="B9:C9"/>
    <mergeCell ref="D9:E9"/>
    <mergeCell ref="F9:G9"/>
    <mergeCell ref="H9:I9"/>
    <mergeCell ref="B10:I10"/>
    <mergeCell ref="B11:C11"/>
    <mergeCell ref="D11:E11"/>
    <mergeCell ref="F11:G11"/>
    <mergeCell ref="H11:I11"/>
    <mergeCell ref="B2:I2"/>
    <mergeCell ref="B3:I3"/>
    <mergeCell ref="B4:I4"/>
    <mergeCell ref="B8:C8"/>
    <mergeCell ref="D8:E8"/>
    <mergeCell ref="F8:G8"/>
    <mergeCell ref="H8:I8"/>
    <mergeCell ref="B12:C12"/>
    <mergeCell ref="D12:E12"/>
    <mergeCell ref="F12:G12"/>
    <mergeCell ref="H12:I12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showGridLines="0" workbookViewId="0">
      <selection activeCell="A3" sqref="A3:D3"/>
    </sheetView>
  </sheetViews>
  <sheetFormatPr baseColWidth="10" defaultRowHeight="12"/>
  <cols>
    <col min="1" max="1" width="47.85546875" style="28" customWidth="1"/>
    <col min="2" max="2" width="2" style="28" customWidth="1"/>
    <col min="3" max="3" width="24.85546875" style="28" customWidth="1"/>
    <col min="4" max="4" width="25.5703125" style="28" customWidth="1"/>
    <col min="5" max="16384" width="11.42578125" style="28"/>
  </cols>
  <sheetData>
    <row r="1" spans="1:4" ht="6" customHeight="1">
      <c r="A1" s="600"/>
      <c r="B1" s="601"/>
      <c r="C1" s="601"/>
      <c r="D1" s="602"/>
    </row>
    <row r="2" spans="1:4">
      <c r="A2" s="603" t="s">
        <v>333</v>
      </c>
      <c r="B2" s="604"/>
      <c r="C2" s="604"/>
      <c r="D2" s="605"/>
    </row>
    <row r="3" spans="1:4" ht="22.5" customHeight="1">
      <c r="A3" s="606" t="s">
        <v>715</v>
      </c>
      <c r="B3" s="607"/>
      <c r="C3" s="607"/>
      <c r="D3" s="608"/>
    </row>
    <row r="4" spans="1:4">
      <c r="A4" s="17"/>
      <c r="B4" s="17"/>
      <c r="C4" s="17"/>
    </row>
    <row r="5" spans="1:4">
      <c r="A5" s="18" t="s">
        <v>2</v>
      </c>
      <c r="B5" s="118"/>
      <c r="C5" s="242" t="s">
        <v>354</v>
      </c>
      <c r="D5" s="133"/>
    </row>
    <row r="6" spans="1:4">
      <c r="A6" s="17"/>
      <c r="B6" s="17"/>
      <c r="C6" s="17"/>
    </row>
    <row r="7" spans="1:4">
      <c r="A7" s="211" t="s">
        <v>322</v>
      </c>
      <c r="B7" s="211"/>
      <c r="C7" s="211" t="s">
        <v>98</v>
      </c>
      <c r="D7" s="211" t="s">
        <v>122</v>
      </c>
    </row>
    <row r="8" spans="1:4">
      <c r="A8" s="609" t="s">
        <v>329</v>
      </c>
      <c r="B8" s="601"/>
      <c r="C8" s="610"/>
      <c r="D8" s="611"/>
    </row>
    <row r="9" spans="1:4">
      <c r="A9" s="212"/>
      <c r="B9" s="210"/>
      <c r="C9" s="212"/>
      <c r="D9" s="213"/>
    </row>
    <row r="10" spans="1:4">
      <c r="A10" s="212"/>
      <c r="B10" s="210"/>
      <c r="C10" s="212"/>
      <c r="D10" s="213"/>
    </row>
    <row r="11" spans="1:4">
      <c r="A11" s="212"/>
      <c r="B11" s="210"/>
      <c r="C11" s="212"/>
      <c r="D11" s="213"/>
    </row>
    <row r="12" spans="1:4">
      <c r="A12" s="212"/>
      <c r="B12" s="210"/>
      <c r="C12" s="212"/>
      <c r="D12" s="213"/>
    </row>
    <row r="13" spans="1:4">
      <c r="A13" s="212"/>
      <c r="B13" s="210"/>
      <c r="C13" s="212"/>
      <c r="D13" s="213"/>
    </row>
    <row r="14" spans="1:4">
      <c r="A14" s="212"/>
      <c r="B14" s="210"/>
      <c r="C14" s="212"/>
      <c r="D14" s="213"/>
    </row>
    <row r="15" spans="1:4">
      <c r="A15" s="212"/>
      <c r="B15" s="210"/>
      <c r="C15" s="212"/>
      <c r="D15" s="213"/>
    </row>
    <row r="16" spans="1:4">
      <c r="A16" s="212"/>
      <c r="B16" s="210"/>
      <c r="C16" s="212"/>
      <c r="D16" s="213"/>
    </row>
    <row r="17" spans="1:4">
      <c r="A17" s="212"/>
      <c r="B17" s="210"/>
      <c r="C17" s="212"/>
      <c r="D17" s="213"/>
    </row>
    <row r="18" spans="1:4">
      <c r="A18" s="212"/>
      <c r="B18" s="210"/>
      <c r="C18" s="212"/>
      <c r="D18" s="213"/>
    </row>
    <row r="19" spans="1:4">
      <c r="A19" s="214" t="s">
        <v>334</v>
      </c>
      <c r="B19" s="19"/>
      <c r="C19" s="212">
        <f>SUM(C9:C18)</f>
        <v>0</v>
      </c>
      <c r="D19" s="212">
        <f>SUM(D9:D18)</f>
        <v>0</v>
      </c>
    </row>
    <row r="20" spans="1:4">
      <c r="A20" s="212"/>
      <c r="B20" s="210"/>
      <c r="C20" s="212"/>
      <c r="D20" s="213"/>
    </row>
    <row r="21" spans="1:4">
      <c r="A21" s="609" t="s">
        <v>331</v>
      </c>
      <c r="B21" s="604"/>
      <c r="C21" s="610"/>
      <c r="D21" s="611"/>
    </row>
    <row r="22" spans="1:4">
      <c r="A22" s="212"/>
      <c r="B22" s="210"/>
      <c r="C22" s="212"/>
      <c r="D22" s="213"/>
    </row>
    <row r="23" spans="1:4">
      <c r="A23" s="212"/>
      <c r="B23" s="210"/>
      <c r="C23" s="212"/>
      <c r="D23" s="213"/>
    </row>
    <row r="24" spans="1:4">
      <c r="A24" s="212"/>
      <c r="B24" s="210"/>
      <c r="C24" s="212"/>
      <c r="D24" s="213"/>
    </row>
    <row r="25" spans="1:4">
      <c r="A25" s="212"/>
      <c r="B25" s="210"/>
      <c r="C25" s="212"/>
      <c r="D25" s="213"/>
    </row>
    <row r="26" spans="1:4">
      <c r="A26" s="212"/>
      <c r="B26" s="210"/>
      <c r="C26" s="212"/>
      <c r="D26" s="213"/>
    </row>
    <row r="27" spans="1:4">
      <c r="A27" s="212"/>
      <c r="B27" s="210"/>
      <c r="C27" s="212"/>
      <c r="D27" s="213"/>
    </row>
    <row r="28" spans="1:4">
      <c r="A28" s="212"/>
      <c r="B28" s="210"/>
      <c r="C28" s="212"/>
      <c r="D28" s="213"/>
    </row>
    <row r="29" spans="1:4">
      <c r="A29" s="212"/>
      <c r="B29" s="210"/>
      <c r="C29" s="212"/>
      <c r="D29" s="213"/>
    </row>
    <row r="30" spans="1:4">
      <c r="A30" s="212"/>
      <c r="B30" s="210"/>
      <c r="C30" s="212"/>
      <c r="D30" s="213"/>
    </row>
    <row r="31" spans="1:4">
      <c r="A31" s="212"/>
      <c r="B31" s="210"/>
      <c r="C31" s="212"/>
      <c r="D31" s="213"/>
    </row>
    <row r="32" spans="1:4">
      <c r="A32" s="212"/>
      <c r="B32" s="210"/>
      <c r="C32" s="212"/>
      <c r="D32" s="213"/>
    </row>
    <row r="33" spans="1:8">
      <c r="A33" s="212"/>
      <c r="B33" s="210"/>
      <c r="C33" s="212"/>
      <c r="D33" s="213"/>
    </row>
    <row r="34" spans="1:8">
      <c r="A34" s="214" t="s">
        <v>335</v>
      </c>
      <c r="B34" s="19"/>
      <c r="C34" s="212">
        <f>SUM(C22:C33)</f>
        <v>0</v>
      </c>
      <c r="D34" s="212">
        <f>SUM(D22:D33)</f>
        <v>0</v>
      </c>
    </row>
    <row r="35" spans="1:8">
      <c r="A35" s="212"/>
      <c r="B35" s="210"/>
      <c r="C35" s="212"/>
      <c r="D35" s="213"/>
    </row>
    <row r="36" spans="1:8">
      <c r="A36" s="214" t="s">
        <v>87</v>
      </c>
      <c r="B36" s="220"/>
      <c r="C36" s="215">
        <f>+C19+C34</f>
        <v>0</v>
      </c>
      <c r="D36" s="215">
        <f>+D19+D34</f>
        <v>0</v>
      </c>
    </row>
    <row r="38" spans="1:8">
      <c r="A38" s="107" t="s">
        <v>75</v>
      </c>
    </row>
    <row r="39" spans="1:8">
      <c r="A39" s="107"/>
    </row>
    <row r="40" spans="1:8">
      <c r="A40" s="107"/>
    </row>
    <row r="41" spans="1:8">
      <c r="A41" s="46"/>
      <c r="B41" s="119"/>
      <c r="C41" s="121"/>
      <c r="D41" s="121"/>
      <c r="E41" s="121"/>
      <c r="F41" s="121"/>
      <c r="G41" s="119"/>
      <c r="H41" s="119"/>
    </row>
    <row r="42" spans="1:8">
      <c r="A42" s="251" t="s">
        <v>356</v>
      </c>
      <c r="B42" s="121"/>
      <c r="D42" s="249" t="s">
        <v>358</v>
      </c>
      <c r="F42" s="244"/>
      <c r="G42" s="244"/>
      <c r="H42" s="244"/>
    </row>
    <row r="43" spans="1:8" ht="12" customHeight="1">
      <c r="A43" s="250" t="s">
        <v>357</v>
      </c>
      <c r="B43" s="120"/>
      <c r="D43" s="248" t="s">
        <v>359</v>
      </c>
      <c r="F43" s="243"/>
      <c r="G43" s="243"/>
      <c r="H43" s="243"/>
    </row>
  </sheetData>
  <mergeCells count="5">
    <mergeCell ref="A1:D1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4</vt:i4>
      </vt:variant>
    </vt:vector>
  </HeadingPairs>
  <TitlesOfParts>
    <vt:vector size="20" baseType="lpstr">
      <vt:lpstr>PT_ESF_ECSF</vt:lpstr>
      <vt:lpstr>NOTAS</vt:lpstr>
      <vt:lpstr>EAI</vt:lpstr>
      <vt:lpstr>CAdmon</vt:lpstr>
      <vt:lpstr>COG</vt:lpstr>
      <vt:lpstr>CTG</vt:lpstr>
      <vt:lpstr>CFG</vt:lpstr>
      <vt:lpstr>EN</vt:lpstr>
      <vt:lpstr>ID</vt:lpstr>
      <vt:lpstr>IPF</vt:lpstr>
      <vt:lpstr>CProg</vt:lpstr>
      <vt:lpstr>PyPI</vt:lpstr>
      <vt:lpstr>IR</vt:lpstr>
      <vt:lpstr>Ayudas</vt:lpstr>
      <vt:lpstr>Rel Cta Banc</vt:lpstr>
      <vt:lpstr>Gto Federalizado</vt:lpstr>
      <vt:lpstr>EN!Área_de_impresión</vt:lpstr>
      <vt:lpstr>ID!Área_de_impresión</vt:lpstr>
      <vt:lpstr>IPF!Área_de_impresión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APAD</cp:lastModifiedBy>
  <cp:lastPrinted>2017-08-25T14:44:15Z</cp:lastPrinted>
  <dcterms:created xsi:type="dcterms:W3CDTF">2014-01-27T16:27:43Z</dcterms:created>
  <dcterms:modified xsi:type="dcterms:W3CDTF">2017-08-25T14:51:42Z</dcterms:modified>
</cp:coreProperties>
</file>