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565"/>
  </bookViews>
  <sheets>
    <sheet name="Table of Contents" sheetId="1" r:id="rId1"/>
    <sheet name="Employees" sheetId="2" r:id="rId2"/>
    <sheet name="Conservancy Spending" sheetId="5" r:id="rId3"/>
    <sheet name="Price of Living" sheetId="3" r:id="rId4"/>
    <sheet name="Spending per Resident" sheetId="6" r:id="rId5"/>
    <sheet name="Spending by Agency" sheetId="7" r:id="rId6"/>
  </sheets>
  <definedNames>
    <definedName name="_xlnm.Print_Area" localSheetId="2">'Conservancy Spending'!$A$1:$I$3</definedName>
    <definedName name="_xlnm.Print_Area" localSheetId="1">Employees!$A$1:$D$108</definedName>
    <definedName name="_xlnm.Print_Area" localSheetId="4">'Spending per Resident'!$A$1:$H$111</definedName>
  </definedNames>
  <calcPr calcId="145621"/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C11" i="2"/>
  <c r="D11" i="2" s="1"/>
  <c r="D12" i="2"/>
  <c r="F444" i="7" l="1"/>
  <c r="E423" i="7"/>
  <c r="D423" i="7"/>
  <c r="F421" i="7"/>
  <c r="F411" i="7"/>
  <c r="F389" i="7"/>
  <c r="F382" i="7"/>
  <c r="F353" i="7"/>
  <c r="F350" i="7"/>
  <c r="F309" i="7"/>
  <c r="F304" i="7"/>
  <c r="F273" i="7"/>
  <c r="F258" i="7"/>
  <c r="F243" i="7"/>
  <c r="F223" i="7"/>
  <c r="F147" i="7"/>
  <c r="F146" i="7"/>
  <c r="F145" i="7"/>
  <c r="D135" i="7"/>
  <c r="F135" i="7" s="1"/>
  <c r="E128" i="7"/>
  <c r="F74" i="7"/>
  <c r="D67" i="7"/>
  <c r="F14" i="7"/>
  <c r="I103" i="3"/>
  <c r="H103" i="3"/>
  <c r="J103" i="3" s="1"/>
  <c r="D103" i="3"/>
  <c r="I102" i="3"/>
  <c r="H102" i="3"/>
  <c r="J102" i="3" s="1"/>
  <c r="D102" i="3"/>
  <c r="I101" i="3"/>
  <c r="K101" i="3" s="1"/>
  <c r="L101" i="3" s="1"/>
  <c r="M101" i="3" s="1"/>
  <c r="N101" i="3" s="1"/>
  <c r="H101" i="3"/>
  <c r="D101" i="3"/>
  <c r="I100" i="3"/>
  <c r="H100" i="3"/>
  <c r="D100" i="3"/>
  <c r="I99" i="3"/>
  <c r="H99" i="3"/>
  <c r="J99" i="3" s="1"/>
  <c r="D99" i="3"/>
  <c r="I98" i="3"/>
  <c r="H98" i="3"/>
  <c r="J98" i="3" s="1"/>
  <c r="D98" i="3"/>
  <c r="I97" i="3"/>
  <c r="K97" i="3" s="1"/>
  <c r="L97" i="3" s="1"/>
  <c r="M97" i="3" s="1"/>
  <c r="N97" i="3" s="1"/>
  <c r="H97" i="3"/>
  <c r="D97" i="3"/>
  <c r="I96" i="3"/>
  <c r="H96" i="3"/>
  <c r="D96" i="3"/>
  <c r="I95" i="3"/>
  <c r="H95" i="3"/>
  <c r="J95" i="3" s="1"/>
  <c r="D95" i="3"/>
  <c r="I94" i="3"/>
  <c r="H94" i="3"/>
  <c r="J94" i="3" s="1"/>
  <c r="D94" i="3"/>
  <c r="I93" i="3"/>
  <c r="K93" i="3" s="1"/>
  <c r="L93" i="3" s="1"/>
  <c r="M93" i="3" s="1"/>
  <c r="N93" i="3" s="1"/>
  <c r="H93" i="3"/>
  <c r="D93" i="3"/>
  <c r="I92" i="3"/>
  <c r="H92" i="3"/>
  <c r="D92" i="3"/>
  <c r="I91" i="3"/>
  <c r="H91" i="3"/>
  <c r="J91" i="3" s="1"/>
  <c r="D91" i="3"/>
  <c r="I90" i="3"/>
  <c r="H90" i="3"/>
  <c r="J90" i="3" s="1"/>
  <c r="D90" i="3"/>
  <c r="I89" i="3"/>
  <c r="K89" i="3" s="1"/>
  <c r="L89" i="3" s="1"/>
  <c r="M89" i="3" s="1"/>
  <c r="N89" i="3" s="1"/>
  <c r="H89" i="3"/>
  <c r="D89" i="3"/>
  <c r="I88" i="3"/>
  <c r="H88" i="3"/>
  <c r="D88" i="3"/>
  <c r="I87" i="3"/>
  <c r="H87" i="3"/>
  <c r="J87" i="3" s="1"/>
  <c r="D87" i="3"/>
  <c r="I86" i="3"/>
  <c r="H86" i="3"/>
  <c r="J86" i="3" s="1"/>
  <c r="D86" i="3"/>
  <c r="I85" i="3"/>
  <c r="K85" i="3" s="1"/>
  <c r="L85" i="3" s="1"/>
  <c r="M85" i="3" s="1"/>
  <c r="N85" i="3" s="1"/>
  <c r="H85" i="3"/>
  <c r="D85" i="3"/>
  <c r="I84" i="3"/>
  <c r="H84" i="3"/>
  <c r="D84" i="3"/>
  <c r="I83" i="3"/>
  <c r="H83" i="3"/>
  <c r="J83" i="3" s="1"/>
  <c r="D83" i="3"/>
  <c r="I82" i="3"/>
  <c r="H82" i="3"/>
  <c r="J82" i="3" s="1"/>
  <c r="D82" i="3"/>
  <c r="I81" i="3"/>
  <c r="K81" i="3" s="1"/>
  <c r="L81" i="3" s="1"/>
  <c r="M81" i="3" s="1"/>
  <c r="N81" i="3" s="1"/>
  <c r="H81" i="3"/>
  <c r="D81" i="3"/>
  <c r="I80" i="3"/>
  <c r="H80" i="3"/>
  <c r="D80" i="3"/>
  <c r="I79" i="3"/>
  <c r="H79" i="3"/>
  <c r="J79" i="3" s="1"/>
  <c r="D79" i="3"/>
  <c r="I78" i="3"/>
  <c r="H78" i="3"/>
  <c r="J78" i="3" s="1"/>
  <c r="D78" i="3"/>
  <c r="I77" i="3"/>
  <c r="K77" i="3" s="1"/>
  <c r="L77" i="3" s="1"/>
  <c r="M77" i="3" s="1"/>
  <c r="N77" i="3" s="1"/>
  <c r="H77" i="3"/>
  <c r="D77" i="3"/>
  <c r="I76" i="3"/>
  <c r="H76" i="3"/>
  <c r="D76" i="3"/>
  <c r="I75" i="3"/>
  <c r="H75" i="3"/>
  <c r="J75" i="3" s="1"/>
  <c r="D75" i="3"/>
  <c r="I74" i="3"/>
  <c r="H74" i="3"/>
  <c r="J74" i="3" s="1"/>
  <c r="D74" i="3"/>
  <c r="I73" i="3"/>
  <c r="K73" i="3" s="1"/>
  <c r="L73" i="3" s="1"/>
  <c r="M73" i="3" s="1"/>
  <c r="N73" i="3" s="1"/>
  <c r="H73" i="3"/>
  <c r="D73" i="3"/>
  <c r="I72" i="3"/>
  <c r="H72" i="3"/>
  <c r="D72" i="3"/>
  <c r="I71" i="3"/>
  <c r="H71" i="3"/>
  <c r="J71" i="3" s="1"/>
  <c r="D71" i="3"/>
  <c r="I70" i="3"/>
  <c r="H70" i="3"/>
  <c r="J70" i="3" s="1"/>
  <c r="D70" i="3"/>
  <c r="I69" i="3"/>
  <c r="K69" i="3" s="1"/>
  <c r="L69" i="3" s="1"/>
  <c r="M69" i="3" s="1"/>
  <c r="N69" i="3" s="1"/>
  <c r="H69" i="3"/>
  <c r="D69" i="3"/>
  <c r="I68" i="3"/>
  <c r="H68" i="3"/>
  <c r="D68" i="3"/>
  <c r="I67" i="3"/>
  <c r="H67" i="3"/>
  <c r="J67" i="3" s="1"/>
  <c r="D67" i="3"/>
  <c r="I66" i="3"/>
  <c r="H66" i="3"/>
  <c r="J66" i="3" s="1"/>
  <c r="D66" i="3"/>
  <c r="I65" i="3"/>
  <c r="K65" i="3" s="1"/>
  <c r="L65" i="3" s="1"/>
  <c r="M65" i="3" s="1"/>
  <c r="N65" i="3" s="1"/>
  <c r="H65" i="3"/>
  <c r="D65" i="3"/>
  <c r="I64" i="3"/>
  <c r="H64" i="3"/>
  <c r="D64" i="3"/>
  <c r="I63" i="3"/>
  <c r="H63" i="3"/>
  <c r="J63" i="3" s="1"/>
  <c r="D63" i="3"/>
  <c r="I62" i="3"/>
  <c r="H62" i="3"/>
  <c r="J62" i="3" s="1"/>
  <c r="D62" i="3"/>
  <c r="I61" i="3"/>
  <c r="K61" i="3" s="1"/>
  <c r="L61" i="3" s="1"/>
  <c r="M61" i="3" s="1"/>
  <c r="N61" i="3" s="1"/>
  <c r="H61" i="3"/>
  <c r="D61" i="3"/>
  <c r="I60" i="3"/>
  <c r="H60" i="3"/>
  <c r="D60" i="3"/>
  <c r="I59" i="3"/>
  <c r="H59" i="3"/>
  <c r="J59" i="3" s="1"/>
  <c r="D59" i="3"/>
  <c r="I58" i="3"/>
  <c r="H58" i="3"/>
  <c r="J58" i="3" s="1"/>
  <c r="D58" i="3"/>
  <c r="I57" i="3"/>
  <c r="K57" i="3" s="1"/>
  <c r="L57" i="3" s="1"/>
  <c r="M57" i="3" s="1"/>
  <c r="N57" i="3" s="1"/>
  <c r="H57" i="3"/>
  <c r="D57" i="3"/>
  <c r="I56" i="3"/>
  <c r="H56" i="3"/>
  <c r="D56" i="3"/>
  <c r="I55" i="3"/>
  <c r="H55" i="3"/>
  <c r="J55" i="3" s="1"/>
  <c r="D55" i="3"/>
  <c r="I54" i="3"/>
  <c r="H54" i="3"/>
  <c r="J54" i="3" s="1"/>
  <c r="D54" i="3"/>
  <c r="I53" i="3"/>
  <c r="K53" i="3" s="1"/>
  <c r="L53" i="3" s="1"/>
  <c r="M53" i="3" s="1"/>
  <c r="N53" i="3" s="1"/>
  <c r="H53" i="3"/>
  <c r="D53" i="3"/>
  <c r="I52" i="3"/>
  <c r="H52" i="3"/>
  <c r="D52" i="3"/>
  <c r="I51" i="3"/>
  <c r="H51" i="3"/>
  <c r="J51" i="3" s="1"/>
  <c r="D51" i="3"/>
  <c r="I50" i="3"/>
  <c r="H50" i="3"/>
  <c r="J50" i="3" s="1"/>
  <c r="D50" i="3"/>
  <c r="I49" i="3"/>
  <c r="K49" i="3" s="1"/>
  <c r="L49" i="3" s="1"/>
  <c r="M49" i="3" s="1"/>
  <c r="N49" i="3" s="1"/>
  <c r="H49" i="3"/>
  <c r="D49" i="3"/>
  <c r="I48" i="3"/>
  <c r="H48" i="3"/>
  <c r="D48" i="3"/>
  <c r="I47" i="3"/>
  <c r="H47" i="3"/>
  <c r="J47" i="3" s="1"/>
  <c r="D47" i="3"/>
  <c r="I46" i="3"/>
  <c r="H46" i="3"/>
  <c r="J46" i="3" s="1"/>
  <c r="D46" i="3"/>
  <c r="I45" i="3"/>
  <c r="K45" i="3" s="1"/>
  <c r="L45" i="3" s="1"/>
  <c r="M45" i="3" s="1"/>
  <c r="N45" i="3" s="1"/>
  <c r="H45" i="3"/>
  <c r="D45" i="3"/>
  <c r="I44" i="3"/>
  <c r="H44" i="3"/>
  <c r="D44" i="3"/>
  <c r="I43" i="3"/>
  <c r="H43" i="3"/>
  <c r="J43" i="3" s="1"/>
  <c r="D43" i="3"/>
  <c r="I42" i="3"/>
  <c r="H42" i="3"/>
  <c r="J42" i="3" s="1"/>
  <c r="D42" i="3"/>
  <c r="I41" i="3"/>
  <c r="K41" i="3" s="1"/>
  <c r="L41" i="3" s="1"/>
  <c r="M41" i="3" s="1"/>
  <c r="N41" i="3" s="1"/>
  <c r="H41" i="3"/>
  <c r="D41" i="3"/>
  <c r="I40" i="3"/>
  <c r="H40" i="3"/>
  <c r="D40" i="3"/>
  <c r="I39" i="3"/>
  <c r="H39" i="3"/>
  <c r="J39" i="3" s="1"/>
  <c r="D39" i="3"/>
  <c r="I38" i="3"/>
  <c r="H38" i="3"/>
  <c r="J38" i="3" s="1"/>
  <c r="D38" i="3"/>
  <c r="I37" i="3"/>
  <c r="K37" i="3" s="1"/>
  <c r="L37" i="3" s="1"/>
  <c r="M37" i="3" s="1"/>
  <c r="N37" i="3" s="1"/>
  <c r="H37" i="3"/>
  <c r="D37" i="3"/>
  <c r="I36" i="3"/>
  <c r="H36" i="3"/>
  <c r="D36" i="3"/>
  <c r="I35" i="3"/>
  <c r="H35" i="3"/>
  <c r="J35" i="3" s="1"/>
  <c r="D35" i="3"/>
  <c r="I34" i="3"/>
  <c r="H34" i="3"/>
  <c r="J34" i="3" s="1"/>
  <c r="D34" i="3"/>
  <c r="I33" i="3"/>
  <c r="J33" i="3" s="1"/>
  <c r="H33" i="3"/>
  <c r="D33" i="3"/>
  <c r="I32" i="3"/>
  <c r="H32" i="3"/>
  <c r="D32" i="3"/>
  <c r="I31" i="3"/>
  <c r="H31" i="3"/>
  <c r="J31" i="3" s="1"/>
  <c r="D31" i="3"/>
  <c r="I30" i="3"/>
  <c r="H30" i="3"/>
  <c r="J30" i="3" s="1"/>
  <c r="D30" i="3"/>
  <c r="I29" i="3"/>
  <c r="J29" i="3" s="1"/>
  <c r="H29" i="3"/>
  <c r="D29" i="3"/>
  <c r="I28" i="3"/>
  <c r="H28" i="3"/>
  <c r="D28" i="3"/>
  <c r="I27" i="3"/>
  <c r="H27" i="3"/>
  <c r="J27" i="3" s="1"/>
  <c r="D27" i="3"/>
  <c r="I26" i="3"/>
  <c r="H26" i="3"/>
  <c r="J26" i="3" s="1"/>
  <c r="D26" i="3"/>
  <c r="I25" i="3"/>
  <c r="J25" i="3" s="1"/>
  <c r="H25" i="3"/>
  <c r="D25" i="3"/>
  <c r="I24" i="3"/>
  <c r="H24" i="3"/>
  <c r="D24" i="3"/>
  <c r="I23" i="3"/>
  <c r="H23" i="3"/>
  <c r="J23" i="3" s="1"/>
  <c r="D23" i="3"/>
  <c r="I22" i="3"/>
  <c r="H22" i="3"/>
  <c r="J22" i="3" s="1"/>
  <c r="D22" i="3"/>
  <c r="I21" i="3"/>
  <c r="J21" i="3" s="1"/>
  <c r="H21" i="3"/>
  <c r="D21" i="3"/>
  <c r="I20" i="3"/>
  <c r="H20" i="3"/>
  <c r="D20" i="3"/>
  <c r="I19" i="3"/>
  <c r="H19" i="3"/>
  <c r="D19" i="3"/>
  <c r="I18" i="3"/>
  <c r="H18" i="3"/>
  <c r="D18" i="3"/>
  <c r="I17" i="3"/>
  <c r="K17" i="3" s="1"/>
  <c r="L17" i="3" s="1"/>
  <c r="M17" i="3" s="1"/>
  <c r="N17" i="3" s="1"/>
  <c r="H17" i="3"/>
  <c r="D17" i="3"/>
  <c r="I16" i="3"/>
  <c r="H16" i="3"/>
  <c r="D16" i="3"/>
  <c r="I15" i="3"/>
  <c r="H15" i="3"/>
  <c r="D15" i="3"/>
  <c r="I14" i="3"/>
  <c r="H14" i="3"/>
  <c r="D14" i="3"/>
  <c r="I13" i="3"/>
  <c r="K13" i="3" s="1"/>
  <c r="L13" i="3" s="1"/>
  <c r="M13" i="3" s="1"/>
  <c r="N13" i="3" s="1"/>
  <c r="H13" i="3"/>
  <c r="D13" i="3"/>
  <c r="I12" i="3"/>
  <c r="H12" i="3"/>
  <c r="D12" i="3"/>
  <c r="I11" i="3"/>
  <c r="H11" i="3"/>
  <c r="D11" i="3"/>
  <c r="I10" i="3"/>
  <c r="H10" i="3"/>
  <c r="D10" i="3"/>
  <c r="I9" i="3"/>
  <c r="K9" i="3" s="1"/>
  <c r="L9" i="3" s="1"/>
  <c r="M9" i="3" s="1"/>
  <c r="N9" i="3" s="1"/>
  <c r="H9" i="3"/>
  <c r="D9" i="3"/>
  <c r="I8" i="3"/>
  <c r="H8" i="3"/>
  <c r="D8" i="3"/>
  <c r="K8" i="3" l="1"/>
  <c r="L8" i="3" s="1"/>
  <c r="M8" i="3" s="1"/>
  <c r="N8" i="3" s="1"/>
  <c r="J37" i="3"/>
  <c r="J41" i="3"/>
  <c r="J45" i="3"/>
  <c r="J49" i="3"/>
  <c r="J65" i="3"/>
  <c r="J69" i="3"/>
  <c r="J85" i="3"/>
  <c r="J97" i="3"/>
  <c r="K11" i="3"/>
  <c r="L11" i="3" s="1"/>
  <c r="M11" i="3" s="1"/>
  <c r="N11" i="3" s="1"/>
  <c r="K15" i="3"/>
  <c r="L15" i="3" s="1"/>
  <c r="M15" i="3" s="1"/>
  <c r="N15" i="3" s="1"/>
  <c r="K21" i="3"/>
  <c r="L21" i="3" s="1"/>
  <c r="M21" i="3" s="1"/>
  <c r="N21" i="3" s="1"/>
  <c r="K22" i="3"/>
  <c r="L22" i="3" s="1"/>
  <c r="M22" i="3" s="1"/>
  <c r="N22" i="3" s="1"/>
  <c r="K23" i="3"/>
  <c r="L23" i="3" s="1"/>
  <c r="M23" i="3" s="1"/>
  <c r="N23" i="3" s="1"/>
  <c r="K25" i="3"/>
  <c r="L25" i="3" s="1"/>
  <c r="M25" i="3" s="1"/>
  <c r="N25" i="3" s="1"/>
  <c r="K27" i="3"/>
  <c r="L27" i="3" s="1"/>
  <c r="M27" i="3" s="1"/>
  <c r="N27" i="3" s="1"/>
  <c r="K29" i="3"/>
  <c r="L29" i="3" s="1"/>
  <c r="M29" i="3" s="1"/>
  <c r="N29" i="3" s="1"/>
  <c r="K31" i="3"/>
  <c r="L31" i="3" s="1"/>
  <c r="M31" i="3" s="1"/>
  <c r="N31" i="3" s="1"/>
  <c r="K33" i="3"/>
  <c r="L33" i="3" s="1"/>
  <c r="M33" i="3" s="1"/>
  <c r="N33" i="3" s="1"/>
  <c r="K34" i="3"/>
  <c r="L34" i="3" s="1"/>
  <c r="M34" i="3" s="1"/>
  <c r="N34" i="3" s="1"/>
  <c r="K10" i="3"/>
  <c r="L10" i="3" s="1"/>
  <c r="M10" i="3" s="1"/>
  <c r="N10" i="3" s="1"/>
  <c r="K14" i="3"/>
  <c r="L14" i="3" s="1"/>
  <c r="M14" i="3" s="1"/>
  <c r="N14" i="3" s="1"/>
  <c r="K18" i="3"/>
  <c r="L18" i="3" s="1"/>
  <c r="M18" i="3" s="1"/>
  <c r="N18" i="3" s="1"/>
  <c r="K12" i="3"/>
  <c r="L12" i="3" s="1"/>
  <c r="M12" i="3" s="1"/>
  <c r="N12" i="3" s="1"/>
  <c r="K16" i="3"/>
  <c r="L16" i="3" s="1"/>
  <c r="M16" i="3" s="1"/>
  <c r="N16" i="3" s="1"/>
  <c r="J53" i="3"/>
  <c r="J57" i="3"/>
  <c r="J61" i="3"/>
  <c r="J73" i="3"/>
  <c r="J77" i="3"/>
  <c r="J81" i="3"/>
  <c r="J89" i="3"/>
  <c r="J93" i="3"/>
  <c r="J101" i="3"/>
  <c r="K19" i="3"/>
  <c r="L19" i="3" s="1"/>
  <c r="M19" i="3" s="1"/>
  <c r="N19" i="3" s="1"/>
  <c r="K26" i="3"/>
  <c r="L26" i="3" s="1"/>
  <c r="M26" i="3" s="1"/>
  <c r="N26" i="3" s="1"/>
  <c r="K30" i="3"/>
  <c r="L30" i="3" s="1"/>
  <c r="M30" i="3" s="1"/>
  <c r="N30" i="3" s="1"/>
  <c r="K35" i="3"/>
  <c r="L35" i="3" s="1"/>
  <c r="M35" i="3" s="1"/>
  <c r="N35" i="3" s="1"/>
  <c r="K38" i="3"/>
  <c r="L38" i="3" s="1"/>
  <c r="M38" i="3" s="1"/>
  <c r="N38" i="3" s="1"/>
  <c r="K39" i="3"/>
  <c r="L39" i="3" s="1"/>
  <c r="M39" i="3" s="1"/>
  <c r="N39" i="3" s="1"/>
  <c r="K42" i="3"/>
  <c r="L42" i="3" s="1"/>
  <c r="M42" i="3" s="1"/>
  <c r="N42" i="3" s="1"/>
  <c r="K43" i="3"/>
  <c r="L43" i="3" s="1"/>
  <c r="M43" i="3" s="1"/>
  <c r="N43" i="3" s="1"/>
  <c r="K46" i="3"/>
  <c r="L46" i="3" s="1"/>
  <c r="M46" i="3" s="1"/>
  <c r="N46" i="3" s="1"/>
  <c r="K47" i="3"/>
  <c r="L47" i="3" s="1"/>
  <c r="M47" i="3" s="1"/>
  <c r="N47" i="3" s="1"/>
  <c r="K50" i="3"/>
  <c r="L50" i="3" s="1"/>
  <c r="M50" i="3" s="1"/>
  <c r="N50" i="3" s="1"/>
  <c r="K51" i="3"/>
  <c r="L51" i="3" s="1"/>
  <c r="M51" i="3" s="1"/>
  <c r="N51" i="3" s="1"/>
  <c r="K54" i="3"/>
  <c r="L54" i="3" s="1"/>
  <c r="M54" i="3" s="1"/>
  <c r="N54" i="3" s="1"/>
  <c r="K55" i="3"/>
  <c r="L55" i="3" s="1"/>
  <c r="M55" i="3" s="1"/>
  <c r="N55" i="3" s="1"/>
  <c r="K58" i="3"/>
  <c r="L58" i="3" s="1"/>
  <c r="M58" i="3" s="1"/>
  <c r="N58" i="3" s="1"/>
  <c r="K59" i="3"/>
  <c r="L59" i="3" s="1"/>
  <c r="M59" i="3" s="1"/>
  <c r="N59" i="3" s="1"/>
  <c r="K62" i="3"/>
  <c r="L62" i="3" s="1"/>
  <c r="M62" i="3" s="1"/>
  <c r="N62" i="3" s="1"/>
  <c r="K63" i="3"/>
  <c r="L63" i="3" s="1"/>
  <c r="M63" i="3" s="1"/>
  <c r="N63" i="3" s="1"/>
  <c r="K66" i="3"/>
  <c r="L66" i="3" s="1"/>
  <c r="M66" i="3" s="1"/>
  <c r="N66" i="3" s="1"/>
  <c r="K67" i="3"/>
  <c r="L67" i="3" s="1"/>
  <c r="M67" i="3" s="1"/>
  <c r="N67" i="3" s="1"/>
  <c r="K70" i="3"/>
  <c r="L70" i="3" s="1"/>
  <c r="M70" i="3" s="1"/>
  <c r="N70" i="3" s="1"/>
  <c r="K71" i="3"/>
  <c r="L71" i="3" s="1"/>
  <c r="M71" i="3" s="1"/>
  <c r="N71" i="3" s="1"/>
  <c r="K74" i="3"/>
  <c r="L74" i="3" s="1"/>
  <c r="M74" i="3" s="1"/>
  <c r="N74" i="3" s="1"/>
  <c r="K75" i="3"/>
  <c r="L75" i="3" s="1"/>
  <c r="M75" i="3" s="1"/>
  <c r="N75" i="3" s="1"/>
  <c r="K78" i="3"/>
  <c r="L78" i="3" s="1"/>
  <c r="M78" i="3" s="1"/>
  <c r="N78" i="3" s="1"/>
  <c r="K79" i="3"/>
  <c r="L79" i="3" s="1"/>
  <c r="M79" i="3" s="1"/>
  <c r="N79" i="3" s="1"/>
  <c r="K82" i="3"/>
  <c r="L82" i="3" s="1"/>
  <c r="M82" i="3" s="1"/>
  <c r="N82" i="3" s="1"/>
  <c r="K83" i="3"/>
  <c r="L83" i="3" s="1"/>
  <c r="M83" i="3" s="1"/>
  <c r="N83" i="3" s="1"/>
  <c r="K86" i="3"/>
  <c r="L86" i="3" s="1"/>
  <c r="M86" i="3" s="1"/>
  <c r="N86" i="3" s="1"/>
  <c r="K87" i="3"/>
  <c r="L87" i="3" s="1"/>
  <c r="M87" i="3" s="1"/>
  <c r="N87" i="3" s="1"/>
  <c r="K90" i="3"/>
  <c r="L90" i="3" s="1"/>
  <c r="M90" i="3" s="1"/>
  <c r="N90" i="3" s="1"/>
  <c r="K91" i="3"/>
  <c r="L91" i="3" s="1"/>
  <c r="M91" i="3" s="1"/>
  <c r="N91" i="3" s="1"/>
  <c r="K94" i="3"/>
  <c r="L94" i="3" s="1"/>
  <c r="M94" i="3" s="1"/>
  <c r="N94" i="3" s="1"/>
  <c r="K95" i="3"/>
  <c r="L95" i="3" s="1"/>
  <c r="M95" i="3" s="1"/>
  <c r="N95" i="3" s="1"/>
  <c r="K98" i="3"/>
  <c r="L98" i="3" s="1"/>
  <c r="M98" i="3" s="1"/>
  <c r="N98" i="3" s="1"/>
  <c r="K99" i="3"/>
  <c r="L99" i="3" s="1"/>
  <c r="M99" i="3" s="1"/>
  <c r="N99" i="3" s="1"/>
  <c r="K102" i="3"/>
  <c r="L102" i="3" s="1"/>
  <c r="M102" i="3" s="1"/>
  <c r="N102" i="3" s="1"/>
  <c r="K103" i="3"/>
  <c r="L103" i="3" s="1"/>
  <c r="M103" i="3" s="1"/>
  <c r="N103" i="3" s="1"/>
  <c r="K20" i="3"/>
  <c r="L20" i="3" s="1"/>
  <c r="M20" i="3" s="1"/>
  <c r="N20" i="3" s="1"/>
  <c r="J20" i="3"/>
  <c r="K24" i="3"/>
  <c r="L24" i="3" s="1"/>
  <c r="M24" i="3" s="1"/>
  <c r="N24" i="3" s="1"/>
  <c r="J24" i="3"/>
  <c r="K28" i="3"/>
  <c r="L28" i="3" s="1"/>
  <c r="M28" i="3" s="1"/>
  <c r="N28" i="3" s="1"/>
  <c r="J28" i="3"/>
  <c r="K32" i="3"/>
  <c r="L32" i="3" s="1"/>
  <c r="M32" i="3" s="1"/>
  <c r="N32" i="3" s="1"/>
  <c r="J32" i="3"/>
  <c r="K36" i="3"/>
  <c r="L36" i="3" s="1"/>
  <c r="M36" i="3" s="1"/>
  <c r="N36" i="3" s="1"/>
  <c r="J36" i="3"/>
  <c r="K40" i="3"/>
  <c r="L40" i="3" s="1"/>
  <c r="M40" i="3" s="1"/>
  <c r="N40" i="3" s="1"/>
  <c r="J40" i="3"/>
  <c r="K44" i="3"/>
  <c r="L44" i="3" s="1"/>
  <c r="M44" i="3" s="1"/>
  <c r="N44" i="3" s="1"/>
  <c r="J44" i="3"/>
  <c r="K48" i="3"/>
  <c r="L48" i="3" s="1"/>
  <c r="M48" i="3" s="1"/>
  <c r="N48" i="3" s="1"/>
  <c r="J48" i="3"/>
  <c r="K52" i="3"/>
  <c r="L52" i="3" s="1"/>
  <c r="M52" i="3" s="1"/>
  <c r="N52" i="3" s="1"/>
  <c r="J52" i="3"/>
  <c r="K56" i="3"/>
  <c r="L56" i="3" s="1"/>
  <c r="M56" i="3" s="1"/>
  <c r="N56" i="3" s="1"/>
  <c r="J56" i="3"/>
  <c r="K60" i="3"/>
  <c r="L60" i="3" s="1"/>
  <c r="M60" i="3" s="1"/>
  <c r="N60" i="3" s="1"/>
  <c r="J60" i="3"/>
  <c r="K64" i="3"/>
  <c r="L64" i="3" s="1"/>
  <c r="M64" i="3" s="1"/>
  <c r="N64" i="3" s="1"/>
  <c r="J64" i="3"/>
  <c r="K68" i="3"/>
  <c r="L68" i="3" s="1"/>
  <c r="M68" i="3" s="1"/>
  <c r="N68" i="3" s="1"/>
  <c r="J68" i="3"/>
  <c r="K72" i="3"/>
  <c r="L72" i="3" s="1"/>
  <c r="M72" i="3" s="1"/>
  <c r="N72" i="3" s="1"/>
  <c r="J72" i="3"/>
  <c r="K76" i="3"/>
  <c r="L76" i="3" s="1"/>
  <c r="M76" i="3" s="1"/>
  <c r="N76" i="3" s="1"/>
  <c r="J76" i="3"/>
  <c r="K80" i="3"/>
  <c r="L80" i="3" s="1"/>
  <c r="M80" i="3" s="1"/>
  <c r="N80" i="3" s="1"/>
  <c r="J80" i="3"/>
  <c r="K84" i="3"/>
  <c r="L84" i="3" s="1"/>
  <c r="M84" i="3" s="1"/>
  <c r="N84" i="3" s="1"/>
  <c r="J84" i="3"/>
  <c r="K88" i="3"/>
  <c r="L88" i="3" s="1"/>
  <c r="M88" i="3" s="1"/>
  <c r="N88" i="3" s="1"/>
  <c r="J88" i="3"/>
  <c r="K92" i="3"/>
  <c r="L92" i="3" s="1"/>
  <c r="M92" i="3" s="1"/>
  <c r="N92" i="3" s="1"/>
  <c r="J92" i="3"/>
  <c r="K96" i="3"/>
  <c r="L96" i="3" s="1"/>
  <c r="M96" i="3" s="1"/>
  <c r="N96" i="3" s="1"/>
  <c r="J96" i="3"/>
  <c r="K100" i="3"/>
  <c r="L100" i="3" s="1"/>
  <c r="M100" i="3" s="1"/>
  <c r="N100" i="3" s="1"/>
  <c r="J100" i="3"/>
  <c r="J8" i="3"/>
  <c r="J9" i="3"/>
  <c r="J10" i="3"/>
  <c r="J11" i="3"/>
  <c r="J12" i="3"/>
  <c r="J13" i="3"/>
  <c r="J14" i="3"/>
  <c r="J15" i="3"/>
  <c r="J16" i="3"/>
  <c r="J17" i="3"/>
  <c r="J18" i="3"/>
  <c r="J19" i="3"/>
  <c r="D102" i="2" l="1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C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G285" i="7" l="1"/>
  <c r="G136" i="7" l="1"/>
  <c r="D108" i="2" l="1"/>
  <c r="C107" i="2" l="1"/>
</calcChain>
</file>

<file path=xl/sharedStrings.xml><?xml version="1.0" encoding="utf-8"?>
<sst xmlns="http://schemas.openxmlformats.org/spreadsheetml/2006/main" count="1043" uniqueCount="566">
  <si>
    <t>Tables contained as separate tabs in this file:</t>
  </si>
  <si>
    <t>Employees per 10,000 Residents by Major City Agency</t>
  </si>
  <si>
    <t>Spending on Parks and Recreation Adjusted for Price of Living</t>
  </si>
  <si>
    <t>Spending on Parks and Recreation per Resident</t>
  </si>
  <si>
    <t xml:space="preserve">Spending on Parks and Recreation per Resident by Agency </t>
  </si>
  <si>
    <t>When using this data, please cite the Center for City Park Excellence, The Trust for Public Land.</t>
  </si>
  <si>
    <t>For more information, or to download the printed publication, visit http://www.tpl.org/cityparkfacts.</t>
  </si>
  <si>
    <t>Employees per 10,000 Residents, by Major City Agency</t>
  </si>
  <si>
    <t>Most Recently Reported Fiscal Year</t>
  </si>
  <si>
    <t>Agency</t>
  </si>
  <si>
    <t>Population</t>
  </si>
  <si>
    <t>Regular, Nonseasonal Employees</t>
  </si>
  <si>
    <t>Employees per 10,000 Residents</t>
  </si>
  <si>
    <t>Washington, D.C.*</t>
  </si>
  <si>
    <t>Henderson</t>
  </si>
  <si>
    <t>Cincinnati</t>
  </si>
  <si>
    <t>Tampa</t>
  </si>
  <si>
    <t>St. Petersburg</t>
  </si>
  <si>
    <t>Seattle</t>
  </si>
  <si>
    <t>Arlington, Virginia</t>
  </si>
  <si>
    <t>Virginia Beach</t>
  </si>
  <si>
    <t>Minneapolis</t>
  </si>
  <si>
    <t>Raleigh</t>
  </si>
  <si>
    <t>Chicago</t>
  </si>
  <si>
    <t>Norfolk</t>
  </si>
  <si>
    <t>Plano</t>
  </si>
  <si>
    <t>San Francisco</t>
  </si>
  <si>
    <t>Pittsburgh</t>
  </si>
  <si>
    <t>Atlanta</t>
  </si>
  <si>
    <t>St. Paul</t>
  </si>
  <si>
    <t>Anaheim*</t>
  </si>
  <si>
    <t>Corpus Christi</t>
  </si>
  <si>
    <t>Aurora</t>
  </si>
  <si>
    <t>Denver</t>
  </si>
  <si>
    <t>St. Louis</t>
  </si>
  <si>
    <t>Kansas City</t>
  </si>
  <si>
    <t>Austin</t>
  </si>
  <si>
    <t>Dallas</t>
  </si>
  <si>
    <t>Boston</t>
  </si>
  <si>
    <t>Portland</t>
  </si>
  <si>
    <t>Phoenix</t>
  </si>
  <si>
    <t>Madison</t>
  </si>
  <si>
    <t>Greensboro</t>
  </si>
  <si>
    <t>New York</t>
  </si>
  <si>
    <t>Riverside</t>
  </si>
  <si>
    <t>Oakland</t>
  </si>
  <si>
    <t>Tucson</t>
  </si>
  <si>
    <t>Fort Worth</t>
  </si>
  <si>
    <t>Long Beach</t>
  </si>
  <si>
    <t>San Diego</t>
  </si>
  <si>
    <t>Sacramento</t>
  </si>
  <si>
    <t>Baltimore</t>
  </si>
  <si>
    <t>Lincoln</t>
  </si>
  <si>
    <t>El Paso</t>
  </si>
  <si>
    <t>San Antonio</t>
  </si>
  <si>
    <t>Arlington, Texas</t>
  </si>
  <si>
    <t>Fort Wayne</t>
  </si>
  <si>
    <t>Louisville</t>
  </si>
  <si>
    <t>Durham</t>
  </si>
  <si>
    <t>Albuquerque</t>
  </si>
  <si>
    <t>Miami*</t>
  </si>
  <si>
    <t>Bakersfield</t>
  </si>
  <si>
    <t>Wichita</t>
  </si>
  <si>
    <t>Columbus</t>
  </si>
  <si>
    <t>Philadelphia</t>
  </si>
  <si>
    <t>Winston-Salem</t>
  </si>
  <si>
    <t>Houston</t>
  </si>
  <si>
    <t>Los Angeles</t>
  </si>
  <si>
    <t>San Jose</t>
  </si>
  <si>
    <t>Omaha</t>
  </si>
  <si>
    <t>Colorado Springs</t>
  </si>
  <si>
    <t>Hialeah</t>
  </si>
  <si>
    <t>Toledo</t>
  </si>
  <si>
    <t>Oklahoma City</t>
  </si>
  <si>
    <t>Milwaukee</t>
  </si>
  <si>
    <t>Mesa</t>
  </si>
  <si>
    <t>Baton Rouge</t>
  </si>
  <si>
    <t>Glendale</t>
  </si>
  <si>
    <t>Jacksonville</t>
  </si>
  <si>
    <t>Gilbert</t>
  </si>
  <si>
    <t>Tulsa</t>
  </si>
  <si>
    <t>Buffalo</t>
  </si>
  <si>
    <t>Anchorage</t>
  </si>
  <si>
    <t>Santa Ana</t>
  </si>
  <si>
    <t>Reno</t>
  </si>
  <si>
    <t>Fresno</t>
  </si>
  <si>
    <t>Indianapolis</t>
  </si>
  <si>
    <t>Chula Vista</t>
  </si>
  <si>
    <t>Las Vegas</t>
  </si>
  <si>
    <t>Stockton</t>
  </si>
  <si>
    <t>Newark</t>
  </si>
  <si>
    <t>Detroit</t>
  </si>
  <si>
    <t>Boise</t>
  </si>
  <si>
    <t>n.a.</t>
  </si>
  <si>
    <t>Chandler</t>
  </si>
  <si>
    <t>Fremont</t>
  </si>
  <si>
    <t>Honolulu</t>
  </si>
  <si>
    <t>Irvine</t>
  </si>
  <si>
    <t>Irving</t>
  </si>
  <si>
    <t>Laredo</t>
  </si>
  <si>
    <t>North Las Vegas</t>
  </si>
  <si>
    <t>Richmond</t>
  </si>
  <si>
    <t>TOTAL</t>
  </si>
  <si>
    <t>MEDIAN</t>
  </si>
  <si>
    <t>* Estimate based on past-year data.</t>
  </si>
  <si>
    <t>Spending on Parks and Recreation by City, Adjusted for Price of Living</t>
  </si>
  <si>
    <r>
      <rPr>
        <b/>
        <sz val="9"/>
        <rFont val="Arial"/>
        <family val="2"/>
      </rPr>
      <t>A Price of Living Score</t>
    </r>
    <r>
      <rPr>
        <sz val="9"/>
        <rFont val="Arial"/>
        <family val="2"/>
      </rPr>
      <t xml:space="preserve"> of 100 indicates median housing and transportation costs in the 100 most populous cities. The cost of living is calculated using the Department of Housing and Urban Development's Location Affordability Index.</t>
    </r>
  </si>
  <si>
    <t>City</t>
  </si>
  <si>
    <t>Total Spending</t>
  </si>
  <si>
    <t>Total Spending per Resident</t>
  </si>
  <si>
    <t>Price of Living</t>
  </si>
  <si>
    <t>Adjusted Spending Reflecting Price of Living</t>
  </si>
  <si>
    <t>Washington, D.C.</t>
  </si>
  <si>
    <t>Orlando</t>
  </si>
  <si>
    <t>Cleveland</t>
  </si>
  <si>
    <t>Miami</t>
  </si>
  <si>
    <t>New Orleans</t>
  </si>
  <si>
    <t>Scottsdale</t>
  </si>
  <si>
    <t>Anaheim</t>
  </si>
  <si>
    <t>Memphis</t>
  </si>
  <si>
    <t>Lubbock</t>
  </si>
  <si>
    <t>Chesapeake</t>
  </si>
  <si>
    <t>Jersey City</t>
  </si>
  <si>
    <t>Garland</t>
  </si>
  <si>
    <t>Spending by Selected Urban Park Conservancies</t>
  </si>
  <si>
    <t>Private Group</t>
  </si>
  <si>
    <t>Parks</t>
  </si>
  <si>
    <t>Acres</t>
  </si>
  <si>
    <t>Piedmont Park Conservancy</t>
  </si>
  <si>
    <t>Mount Vernon Place Conservancy</t>
  </si>
  <si>
    <t>Emerald Necklace Conservancy</t>
  </si>
  <si>
    <t>Rose Fitzgerald Kennedy Greenway Conservancy</t>
  </si>
  <si>
    <t>Buffalo Olmsted Parks Conservancy</t>
  </si>
  <si>
    <t>Friends of Fair Park</t>
  </si>
  <si>
    <t>Woodall Rogers Park Foundation</t>
  </si>
  <si>
    <t>Civic Center Conservancy</t>
  </si>
  <si>
    <t>Buffalo Bayou Partnership</t>
  </si>
  <si>
    <t>Discovery Green Conservancy</t>
  </si>
  <si>
    <t>Hermann Park Conservancy</t>
  </si>
  <si>
    <t>Memorial Park Conservancy</t>
  </si>
  <si>
    <t>Louisville Olmsted Parks Conservancy</t>
  </si>
  <si>
    <t>Overton Park Conservancy</t>
  </si>
  <si>
    <t>Shelby Farms Park Conservancy</t>
  </si>
  <si>
    <t>Battery Park City Parks Conservancy</t>
  </si>
  <si>
    <t>Brooklyn Bridge Park Conservancy</t>
  </si>
  <si>
    <t>Carl Schurz Park Conservancy</t>
  </si>
  <si>
    <t>Central Park Conservancy</t>
  </si>
  <si>
    <t>Friends of Hudson River Park</t>
  </si>
  <si>
    <t>Madison Square Park Conservancy</t>
  </si>
  <si>
    <t>Prospect Park Alliance</t>
  </si>
  <si>
    <t>Randall's Island Park Alliance</t>
  </si>
  <si>
    <t>Riverside Park Conservancy</t>
  </si>
  <si>
    <t>Staten Island Greenbelt Conservancy</t>
  </si>
  <si>
    <t>Myriad Gardens Foundation</t>
  </si>
  <si>
    <t>Myriad Botanical Gardens</t>
  </si>
  <si>
    <t>Fairmount Park Conservancy</t>
  </si>
  <si>
    <t>Pittsburgh Parks Conservancy</t>
  </si>
  <si>
    <t>The Forest Park Conservancy</t>
  </si>
  <si>
    <t>Brackenridge Park Conservancy</t>
  </si>
  <si>
    <t>Guadalupe River Park Conservancy</t>
  </si>
  <si>
    <t>Washington</t>
  </si>
  <si>
    <t>Grant Park Conservancy</t>
  </si>
  <si>
    <t>Willow Waterhole Greenspace Conservancy</t>
  </si>
  <si>
    <t>Spending on Parks and Recreation per Resident by City</t>
  </si>
  <si>
    <t>Operating Spending</t>
  </si>
  <si>
    <t>Operating Spending per Resident</t>
  </si>
  <si>
    <t>Capital Spending</t>
  </si>
  <si>
    <t>Capital Spending per Resident</t>
  </si>
  <si>
    <t>Spending on Parks and Recreation by City and Agency</t>
  </si>
  <si>
    <t>Fiscal Year</t>
  </si>
  <si>
    <t>Albuquerque Parks and Recreation Department</t>
  </si>
  <si>
    <t xml:space="preserve">2013      </t>
  </si>
  <si>
    <t>Bernalillo County Parks and Recreation Department (within Albuquerque)</t>
  </si>
  <si>
    <t xml:space="preserve">2012      </t>
  </si>
  <si>
    <t>Petroglyph National Monument (within Albuquerque)</t>
  </si>
  <si>
    <t xml:space="preserve">2014      </t>
  </si>
  <si>
    <t>Anaheim Community Services Department</t>
  </si>
  <si>
    <t>Orange County Parks (within Anaheim)</t>
  </si>
  <si>
    <t>California Department of Parks and Recreation (within Anaheim)</t>
  </si>
  <si>
    <t>Anchorage Parks and Recreation Department</t>
  </si>
  <si>
    <t>Arlington, Texas, Parks and Recreation Department</t>
  </si>
  <si>
    <t>Arlington, Va.</t>
  </si>
  <si>
    <t>Arlington County Department of Parks and Recreation</t>
  </si>
  <si>
    <t>National Park Service (within Arlington, Virginia)</t>
  </si>
  <si>
    <t>Northern Virginia Regional Park Authority (within Arlington)</t>
  </si>
  <si>
    <t>Atlanta Department of Parks, Recreation and Cultural Affairs</t>
  </si>
  <si>
    <t>Centennial Olympic Park (within Atlanta)</t>
  </si>
  <si>
    <t>National Park Service (within Atlanta)</t>
  </si>
  <si>
    <t>Aurora Parks, Recreation and Open Space</t>
  </si>
  <si>
    <t>Austin Parks and Recreation Department</t>
  </si>
  <si>
    <t>Texas Parks and Wildlife Department (within Austin)</t>
  </si>
  <si>
    <t>Travis County Parks (within Austin)</t>
  </si>
  <si>
    <t>Austin Water Utility, Wildland Conservation Division</t>
  </si>
  <si>
    <t>North of the River Recreation and Park District (within Bakersfield)</t>
  </si>
  <si>
    <t>Kern County Parks and Recreation Department (within Bakersfield)</t>
  </si>
  <si>
    <t>Baltimore City Department of Recreation and Parks</t>
  </si>
  <si>
    <t>Fort McHenry National Monument and Historic Shrine (within Baltimore)</t>
  </si>
  <si>
    <t>Recreation and Park Commission for the Parish of East Baton Rouge</t>
  </si>
  <si>
    <t>Boise Parks and Recreation</t>
  </si>
  <si>
    <t>Boston Parks and Recreation Department</t>
  </si>
  <si>
    <t>Massachusetts Department of Conservation and Recreation (within Boston)</t>
  </si>
  <si>
    <t>Boston National Historical Park</t>
  </si>
  <si>
    <t>Massachusetts Port Authority (within Boston)</t>
  </si>
  <si>
    <t>Boston Conservation Commission</t>
  </si>
  <si>
    <t>Buffalo Division of Parks and Recreation</t>
  </si>
  <si>
    <t>Theodore Roosevelt Inaugural National Historic Site (within Buffalo)</t>
  </si>
  <si>
    <t>Erie County Department of Parks, Recreation and Forestry (within Buffalo)</t>
  </si>
  <si>
    <t>Chandler Community Services Department</t>
  </si>
  <si>
    <t>Mecklenburg County Park and Recreation</t>
  </si>
  <si>
    <t>Great Dismal Swamp National Wildlife Refuge (within Chesapeake)</t>
  </si>
  <si>
    <t>Virginia Department of Game and Inland Fisheries (within Chesapeake)</t>
  </si>
  <si>
    <t>Chicago, Ill.</t>
  </si>
  <si>
    <t>Chicago Park District</t>
  </si>
  <si>
    <t>Forest Preserve District of Cook County (within Chicago)</t>
  </si>
  <si>
    <t>Illinois Department of Natural Resources (within Chicago)</t>
  </si>
  <si>
    <t>Chula Vista Public Works Department - Parks Section</t>
  </si>
  <si>
    <t>San Diego County Parks and Recreation (within Chula Vista)</t>
  </si>
  <si>
    <t xml:space="preserve">USFWS, San Diego Bay National Wildlife Refuge </t>
  </si>
  <si>
    <t>Cincinnati Recreation Commission</t>
  </si>
  <si>
    <t>Cincinnati Park Board</t>
  </si>
  <si>
    <t>Great Parks of Hamilton County (within Cincinnati)</t>
  </si>
  <si>
    <t>William Howard Taft National Historic Site (within Cincinnati)</t>
  </si>
  <si>
    <t>Cleveland Department of Public Works</t>
  </si>
  <si>
    <t>Cleveland Metroparks (within Cleveland)</t>
  </si>
  <si>
    <t>Colorado Springs Parks, Recreation and Cultural Services</t>
  </si>
  <si>
    <t>Colorado Parks and Wildlife</t>
  </si>
  <si>
    <t>El Paso County Parks (within Colorado Springs)</t>
  </si>
  <si>
    <t>Columbus Recreation and Parks Department</t>
  </si>
  <si>
    <t>Columbus and Franklin County Metro Park District (within Columbus)</t>
  </si>
  <si>
    <t>Corpus Christi Parks and Recreation Department</t>
  </si>
  <si>
    <t>Texas Parks and Wildlife Department (within Corpus Christi)</t>
  </si>
  <si>
    <t>Dallas Park and Recreation Department</t>
  </si>
  <si>
    <t>Trinity Watershed Management Division</t>
  </si>
  <si>
    <t>Denver Parks and Recreation</t>
  </si>
  <si>
    <t>Detroit Recreation Department</t>
  </si>
  <si>
    <t>William G. Milliken State Park and Harbor (within Detroit)</t>
  </si>
  <si>
    <t>Eno River State Park (within Durham)</t>
  </si>
  <si>
    <t>El Paso Parks and Recreation Department</t>
  </si>
  <si>
    <t>Texas Parks and Wildlife Department (within El Paso)</t>
  </si>
  <si>
    <t>Chamizal National Memorial (within El Paso)</t>
  </si>
  <si>
    <t>Fort Wayne Parks and Recreation Department</t>
  </si>
  <si>
    <t>Don Edwards San Francisco Bay National Wildlife Refuge (within Fremont)</t>
  </si>
  <si>
    <t>East Bay Regional Park District (within Fremont)</t>
  </si>
  <si>
    <t>Fremont Recreation Services Division</t>
  </si>
  <si>
    <t>Fresno Parks, After School, Recreation and Community Services Department</t>
  </si>
  <si>
    <t>Dallas County Planning and Development Department (within Garland)</t>
  </si>
  <si>
    <t>Gilbert Parks and Recreation</t>
  </si>
  <si>
    <t>Glendale Parks and Recreation Department</t>
  </si>
  <si>
    <t>Greensboro Parks and Recreation Department</t>
  </si>
  <si>
    <t>Guilford Courthouse National Military Park (within Greensboro)</t>
  </si>
  <si>
    <t>City of Henderson Department of Public Works, Parks and Recreation</t>
  </si>
  <si>
    <t>Clark County Parks and Recreation Department (within Henderson)</t>
  </si>
  <si>
    <t>Honolulu Department of Parks and Recreation (within Urban Honolulu)</t>
  </si>
  <si>
    <t>Hawai'i Division of State Parks (within Urban Honolulu)</t>
  </si>
  <si>
    <t>Houston Parks and Recreation Department</t>
  </si>
  <si>
    <t>Fort Bend County Parks and Recreation Department (within Houston)</t>
  </si>
  <si>
    <t>Texas Parks and Wildlife Department (within Houston)</t>
  </si>
  <si>
    <t>Harris County Parks (within Houston)</t>
  </si>
  <si>
    <t>Indianapolis Department of Parks and Recreation</t>
  </si>
  <si>
    <t>White River State Park Development Commission (within Indianapolis)</t>
  </si>
  <si>
    <t>Irvine Community Services Department</t>
  </si>
  <si>
    <t>Irving Parks and Recreation</t>
  </si>
  <si>
    <t>Dallas County Planning and Development Department (within Irving)</t>
  </si>
  <si>
    <t>Jacksonville Recreation and Community Services Department</t>
  </si>
  <si>
    <t>Timucuan Ecological and Historic Preserve and Fort Caroline Memorial (NPS within Jacksonville)</t>
  </si>
  <si>
    <t>Florida Park Service (within Jacksonville)</t>
  </si>
  <si>
    <t>St. Johns River Water Management District (within City of Jacksonville)</t>
  </si>
  <si>
    <t>Florida Forest Service (within Jacksonville)</t>
  </si>
  <si>
    <t>New Jersey Division of Parks and Forestry (within Jersey City)</t>
  </si>
  <si>
    <t>Jersey City Division of Parks and Forestry</t>
  </si>
  <si>
    <t>Jackson County Parks and Recreation (within Kansas City)</t>
  </si>
  <si>
    <t>Nevada Division of State Parks (within Las Vegas)</t>
  </si>
  <si>
    <t>Lexington-Fayette Urban County Government Division of Parks and Recreation</t>
  </si>
  <si>
    <t>Kentucky Department of Parks (within Lexington)</t>
  </si>
  <si>
    <t>Lincoln Parks and Recreation Department</t>
  </si>
  <si>
    <t>Long Beach Department of Parks, Recreation and Marine</t>
  </si>
  <si>
    <t>Los Angeles Department of Recreation and Parks</t>
  </si>
  <si>
    <t>Port of Los Angeles</t>
  </si>
  <si>
    <t>Los Angeles County Department of Parks and Recreation (within Los Angeles City)</t>
  </si>
  <si>
    <t>Mountains Recreation and Conservation Authority (within Los Angeles)</t>
  </si>
  <si>
    <t>California Department of Parks and Recreation (within Los Angeles)</t>
  </si>
  <si>
    <t>Louisville Metro Parks</t>
  </si>
  <si>
    <t>Waterfront Development Corporation</t>
  </si>
  <si>
    <t>21st Century Parks</t>
  </si>
  <si>
    <t>E.P. "Tom" Sawyer State Park</t>
  </si>
  <si>
    <t>Lubbock Parks and Recreation</t>
  </si>
  <si>
    <t>Madison Parks Division</t>
  </si>
  <si>
    <t>Dane County Parks Division (within Madison)</t>
  </si>
  <si>
    <t>Memphis Division of Parks and Neighborhoods</t>
  </si>
  <si>
    <t>Riverfront Development Corporation (within Memphis)</t>
  </si>
  <si>
    <t>T.O. Fuller State Park</t>
  </si>
  <si>
    <t>Mesa Parks, Recreation and Commercial Facilities Department</t>
  </si>
  <si>
    <t>Miami Department of Parks and Recreation</t>
  </si>
  <si>
    <t>Bayfront Park Management Trust</t>
  </si>
  <si>
    <t>Miami-Dade County Park and Recreation Department (within Miami)</t>
  </si>
  <si>
    <t>Virginia Key Beach Park Trust</t>
  </si>
  <si>
    <t>Milwaukee County Department of Parks, Recreation and Culture (within Milwuakee city)</t>
  </si>
  <si>
    <t>Milwaukee Recreation</t>
  </si>
  <si>
    <t>Wisconsin Department of Natural Resources</t>
  </si>
  <si>
    <t>Milwaukee Department of Public Works</t>
  </si>
  <si>
    <t>Minneapolis Park and Recreation Board</t>
  </si>
  <si>
    <t>Nashville/Davidson Metropolitan Board of Parks and Recreation</t>
  </si>
  <si>
    <t>Tennessee Department of Environment and Conservation</t>
  </si>
  <si>
    <t>U.S. Army Corps of Engineers (within Nashville/Davidson)</t>
  </si>
  <si>
    <t>Tennessee Wildlife Resource Agency (within Nashville/Davidson)</t>
  </si>
  <si>
    <t>New Orleans Recreation Development Commission</t>
  </si>
  <si>
    <t>New Orleans City Park Improvement Association</t>
  </si>
  <si>
    <t>New Orleans Department of Parks and Parkways</t>
  </si>
  <si>
    <t>Audubon Nature Institute</t>
  </si>
  <si>
    <t>Louisiana Office of State Parks (within New Orleans)</t>
  </si>
  <si>
    <t>Municipal Yacht Harbor</t>
  </si>
  <si>
    <t>French Market Corporation</t>
  </si>
  <si>
    <t>Bayou Sauvage National Wildlife Refuge (within New Orleans)</t>
  </si>
  <si>
    <t>New York City Department of Parks and Recreation</t>
  </si>
  <si>
    <t>Statue of Liberty National Monument and Ellis Island</t>
  </si>
  <si>
    <t>Gateway National Recreation Area (within New York City)</t>
  </si>
  <si>
    <t>New York State Office of Parks, Recreation and Historic Preservation (within New York City)</t>
  </si>
  <si>
    <t>Governors Island National Monument</t>
  </si>
  <si>
    <t>New York State Department of Environmental Conservation (within New York City)</t>
  </si>
  <si>
    <t>Essex County Department of Parks, Recreation and Cultural Affairs</t>
  </si>
  <si>
    <t>Norfolk Department of Recreation, Parks and Open Space</t>
  </si>
  <si>
    <t>North Las Vegas Department of Neighborhood and Lesiure Services</t>
  </si>
  <si>
    <t>Oakland Office of Parks and Recreation</t>
  </si>
  <si>
    <t>Port of Oakland</t>
  </si>
  <si>
    <t>East Bay Regional Park District (within Oakland)</t>
  </si>
  <si>
    <t>Oklahoma City Parks and Recreation Department</t>
  </si>
  <si>
    <t>Omaha Department of Parks, Recreation and Public Property</t>
  </si>
  <si>
    <t>Orlando Families, Parks and Recreation Department</t>
  </si>
  <si>
    <t>Orange County Parks and Recreation Division (within Orlando)</t>
  </si>
  <si>
    <t>Philadelphia Parks and Recreation Department</t>
  </si>
  <si>
    <t>Independence National Historical Park</t>
  </si>
  <si>
    <t>John Heinz National Wildlife Refuge at Tinicum</t>
  </si>
  <si>
    <t>University of Pennsylvania -- Penn Park</t>
  </si>
  <si>
    <t>Benjamin Rush State Park</t>
  </si>
  <si>
    <t>Phoenix Parks and Recreation Department</t>
  </si>
  <si>
    <t>Maricopa County Parks and Recreation Department (within Phoenix)</t>
  </si>
  <si>
    <t>Pittsburgh Public Works</t>
  </si>
  <si>
    <t>Point State Park</t>
  </si>
  <si>
    <t>Plano Parks and Recreation Department</t>
  </si>
  <si>
    <t>Portland Parks and Recreation</t>
  </si>
  <si>
    <t>Metro Regional Parks and Greenspaces (within Portland)</t>
  </si>
  <si>
    <t>Raleigh Parks, Recreation and Cultural Resources Department</t>
  </si>
  <si>
    <t>Wake County Parks, Recreation and Open Space (within Raleigh)</t>
  </si>
  <si>
    <t>Reno Parks, Recreation and Community Services Department</t>
  </si>
  <si>
    <t>Riverside Parks, Recreation and Community Services Department</t>
  </si>
  <si>
    <t>California Department of Parks and Recreation (within Riverside)</t>
  </si>
  <si>
    <t>Riverside County Regional Park and Open-Space District (within city of Riverside)</t>
  </si>
  <si>
    <t>Sacramento Department of Parks and Recreation</t>
  </si>
  <si>
    <t>California Department of Parks and Recreation (within Sacramento)</t>
  </si>
  <si>
    <t>Sacramento County Department of Regional Parks (within Sacramento city)</t>
  </si>
  <si>
    <t>San Antonio Parks and Recreation Department</t>
  </si>
  <si>
    <t>San Antonio River Authority</t>
  </si>
  <si>
    <t>San Antonio Missions National Historical Park</t>
  </si>
  <si>
    <t>Texas Parks and Wildlife Department (within San Antonio)</t>
  </si>
  <si>
    <t>San Diego Park and Recreation Department</t>
  </si>
  <si>
    <t>Port of San Diego (San Diego Unified Port District)</t>
  </si>
  <si>
    <t>Cabrillo National Monument</t>
  </si>
  <si>
    <t>San Diego County Parks and Recreation (within San Diego city)</t>
  </si>
  <si>
    <t>California Department of Parks and Recreation (within San Diego)</t>
  </si>
  <si>
    <t>USFWS, San Diego Bay National Wildlife Refuge and San Diego National Wildlife Refuge</t>
  </si>
  <si>
    <t>San Francisco Recreation and Parks Department</t>
  </si>
  <si>
    <t>Presidio Trust (within San Francisco)</t>
  </si>
  <si>
    <t>Golden Gate National Recreation Area (within San Francisco)</t>
  </si>
  <si>
    <t>San Francisco Maritime National Historic Park</t>
  </si>
  <si>
    <t>California Department of Parks and Recreation (within San Francisco)</t>
  </si>
  <si>
    <t>San Jose Department of Parks, Recreation and Neighborhood Services</t>
  </si>
  <si>
    <t>Don Edwards San Francisco Bay National Wildlife Refuge (within San Jose)</t>
  </si>
  <si>
    <t>Santa Clara County Parks and Recreation (within San Jose)</t>
  </si>
  <si>
    <t xml:space="preserve">Santa Clara Valley Open Space Authority </t>
  </si>
  <si>
    <t xml:space="preserve">Santa Ana Parks, Recreation and Community Services </t>
  </si>
  <si>
    <t>Scottsdale Parks and Recreation Division</t>
  </si>
  <si>
    <t>Seattle Parks and Recreation</t>
  </si>
  <si>
    <t>The Port of Seattle</t>
  </si>
  <si>
    <t>St. Louis Department of Parks, Recreation and Forestry</t>
  </si>
  <si>
    <t>Jefferson National Expansion Memorial</t>
  </si>
  <si>
    <t>Tower Grove Park Commission</t>
  </si>
  <si>
    <t>St. Paul Parks and Recreation Department</t>
  </si>
  <si>
    <t>Ramsey County Parks and Recreation Department (within St. Paul)</t>
  </si>
  <si>
    <t>St. Petersburg Parks &amp; Recreation Department</t>
  </si>
  <si>
    <t>Pinellas County Parks &amp; Conservation Resources (within St. Petersburg)</t>
  </si>
  <si>
    <t>Stockton Public Works Department</t>
  </si>
  <si>
    <t>Tampa Parks and Recreation Department</t>
  </si>
  <si>
    <t>Tampa Sports Authority</t>
  </si>
  <si>
    <t>Toledo Division of Parks, Recreation and Forestry</t>
  </si>
  <si>
    <t>Metroparks of the Toledo Area</t>
  </si>
  <si>
    <t>Tucson Parks and Recreation Department</t>
  </si>
  <si>
    <t>Pima County Natural Resources, Parks and Recreation Department (within Tucson)</t>
  </si>
  <si>
    <t>Tulsa Park and Recreation Department</t>
  </si>
  <si>
    <t>Tulsa County Parks (within city of Tulsa)</t>
  </si>
  <si>
    <t>River Parks Authority</t>
  </si>
  <si>
    <t>Virginia Beach Department of Parks and Recreation</t>
  </si>
  <si>
    <t>Virginia Department of Conservation and Recreation (within Virginia Beach)</t>
  </si>
  <si>
    <t>Back Bay National Wildlife Refuge (within Virginia Beach)</t>
  </si>
  <si>
    <t>National Park Service (within Washington, D.C.)</t>
  </si>
  <si>
    <t>District of Columbia Department of Parks and Recreation</t>
  </si>
  <si>
    <t>Wichita Park and Recreation Department</t>
  </si>
  <si>
    <t>Winston-Salem Recreation and Parks</t>
  </si>
  <si>
    <t>Nashville</t>
  </si>
  <si>
    <t>Lexington</t>
  </si>
  <si>
    <t>Charlotte</t>
  </si>
  <si>
    <t>Conservancies, nonprofit organizations that financially support public parks, are an increasingly popular park management model. Spending data for this sample is taken from a Trust for Public Land survey and the organizations’ 2015 IRS filings; it includes both operating and capital expenditures.</t>
  </si>
  <si>
    <t>Operating Expenditures</t>
  </si>
  <si>
    <t>Capital Expenditures</t>
  </si>
  <si>
    <t>Total Expenditures</t>
  </si>
  <si>
    <t>Chastain Park Conservancy*</t>
  </si>
  <si>
    <t>Friends of Post Office Square</t>
  </si>
  <si>
    <t>Friends of the Public Garden</t>
  </si>
  <si>
    <t>Detroit 300 Conservancy*</t>
  </si>
  <si>
    <t>Detroit Riverfront Conservancy*</t>
  </si>
  <si>
    <t>Broadway Mall Association</t>
  </si>
  <si>
    <t>-</t>
  </si>
  <si>
    <t>Friends of the High Line*</t>
  </si>
  <si>
    <t>The Battery Conservancy*</t>
  </si>
  <si>
    <t>Balboa Park Conservancy</t>
  </si>
  <si>
    <t>Forest Park Forever*</t>
  </si>
  <si>
    <t>Trust for the National Mall*</t>
  </si>
  <si>
    <t>Historic Fourth Ward Park Conservancy</t>
  </si>
  <si>
    <t>Fort Greene Park Conservancy</t>
  </si>
  <si>
    <t>* Indicates 2013 expenditures</t>
  </si>
  <si>
    <t>Regional Annual Median Income (HUD LAI)</t>
  </si>
  <si>
    <t>Housing as percent of regional AMI (HUD LAI)</t>
  </si>
  <si>
    <t>Transportation as percent of regional AMI (HUD LAI)</t>
  </si>
  <si>
    <t>Housing costs (HUD LAI)</t>
  </si>
  <si>
    <t>transportation costs (HUD LAI)</t>
  </si>
  <si>
    <t>H + T Costs</t>
  </si>
  <si>
    <t>Price of Living Score</t>
  </si>
  <si>
    <t>Price of Living multiplier</t>
  </si>
  <si>
    <t>Seattle*</t>
  </si>
  <si>
    <t>St. Louis*</t>
  </si>
  <si>
    <t>St. Paul*</t>
  </si>
  <si>
    <t>Milwaukee*</t>
  </si>
  <si>
    <t>Nashville*</t>
  </si>
  <si>
    <t>Boston*</t>
  </si>
  <si>
    <t>Austin*</t>
  </si>
  <si>
    <t>Bakersfield*</t>
  </si>
  <si>
    <t>Louisville*</t>
  </si>
  <si>
    <t>Honolulu*</t>
  </si>
  <si>
    <t>El Paso*</t>
  </si>
  <si>
    <t>Newark**</t>
  </si>
  <si>
    <t>Detroit*</t>
  </si>
  <si>
    <t>TOTAL, All Cities</t>
  </si>
  <si>
    <t>MEDIAN, All Cities</t>
  </si>
  <si>
    <t>N.A. = Not Available</t>
  </si>
  <si>
    <t>* Spending is estimated based on past-year information.</t>
  </si>
  <si>
    <t>Albuquerque, N.M.</t>
  </si>
  <si>
    <t xml:space="preserve">2015      </t>
  </si>
  <si>
    <t>Anaheim, Calif.</t>
  </si>
  <si>
    <t>Anchorage, Alaska</t>
  </si>
  <si>
    <t>National Park Service (within Anchorage)</t>
  </si>
  <si>
    <t>Alaska Fish and Game (within Anchorage)</t>
  </si>
  <si>
    <t>Chugach National Forest (within Anchorage)</t>
  </si>
  <si>
    <t>Atlanta, Ga.</t>
  </si>
  <si>
    <t>Aurora, Colo.</t>
  </si>
  <si>
    <t>Austin, Texas</t>
  </si>
  <si>
    <t>Bakersfield, Calif.</t>
  </si>
  <si>
    <t>Bakersfield Department of Recreation and Parks</t>
  </si>
  <si>
    <t>Baltimore, Md.</t>
  </si>
  <si>
    <t>Baton Rouge, La.</t>
  </si>
  <si>
    <t>Boston, Mass.</t>
  </si>
  <si>
    <t>Buffalo, N.Y.</t>
  </si>
  <si>
    <t>Charlotte/Mecklenburg, N.C.</t>
  </si>
  <si>
    <t>Chesapeake, Va.</t>
  </si>
  <si>
    <t>Chesapeake, Department of Parks, Recreation and Tourism</t>
  </si>
  <si>
    <t>Chula Vista, Calif.</t>
  </si>
  <si>
    <t>Cincinnati, Ohio</t>
  </si>
  <si>
    <t>Cleveland, Ohio</t>
  </si>
  <si>
    <t>Colorado Springs, Colo.</t>
  </si>
  <si>
    <t>Columbus, Ohio</t>
  </si>
  <si>
    <t>Corpus Christi, Texas</t>
  </si>
  <si>
    <t>Dallas, Texas</t>
  </si>
  <si>
    <t>Denver, Colo.</t>
  </si>
  <si>
    <t>Detroit, Mich.</t>
  </si>
  <si>
    <t>Durham, N.C.</t>
  </si>
  <si>
    <t>Durham Parks and Recreation Department</t>
  </si>
  <si>
    <t>El Paso, Texas</t>
  </si>
  <si>
    <t>Fort Wayne, Ind.</t>
  </si>
  <si>
    <t>Fort Worth, Texas</t>
  </si>
  <si>
    <t>Fort Worth Park and Recreation Department</t>
  </si>
  <si>
    <t>Tarrant Regional Water District (within Ft. Worth)</t>
  </si>
  <si>
    <t>Fremont, Calif.</t>
  </si>
  <si>
    <t>Fresno, Calif.</t>
  </si>
  <si>
    <t>San Joaquin River Conservancy</t>
  </si>
  <si>
    <t>Garland, Texas</t>
  </si>
  <si>
    <t>Garland Parks, Recreation and Cultural Arts Department</t>
  </si>
  <si>
    <t>Gilbert, Ariz.</t>
  </si>
  <si>
    <t>Glendale, Ariz.</t>
  </si>
  <si>
    <t>Greensboro, N.C.</t>
  </si>
  <si>
    <t>Henderson, Nev.</t>
  </si>
  <si>
    <t>Bureau of Land Management</t>
  </si>
  <si>
    <t>Hialeah, Fla.</t>
  </si>
  <si>
    <t>City of Hialeah Parks and Recreation Department</t>
  </si>
  <si>
    <t>Honolulu, Hawaii</t>
  </si>
  <si>
    <t>Houston, Texas</t>
  </si>
  <si>
    <t>Indianapolis, In.</t>
  </si>
  <si>
    <t>Irvine, Calif.</t>
  </si>
  <si>
    <t>Irving, Texas</t>
  </si>
  <si>
    <t>Jacksonville, Fla.</t>
  </si>
  <si>
    <t>Jersey City, N.J.</t>
  </si>
  <si>
    <t>Kansas City, Mo.</t>
  </si>
  <si>
    <t xml:space="preserve">Kansas City, Missouri Parks and Recreation </t>
  </si>
  <si>
    <t>Laredo, Texas</t>
  </si>
  <si>
    <t xml:space="preserve">Texas Parks and Wildlife Department </t>
  </si>
  <si>
    <t>Las Vegas, Nev.</t>
  </si>
  <si>
    <t>Las Vegas Department of Parks and Recreation</t>
  </si>
  <si>
    <t>Lexington/Fayette, Ky.</t>
  </si>
  <si>
    <t>Lincoln, Neb.</t>
  </si>
  <si>
    <t>Long Beach, Calif.</t>
  </si>
  <si>
    <t>Los Angeles, Calif.</t>
  </si>
  <si>
    <t>Los Angeles World Airports (LAX)</t>
  </si>
  <si>
    <t>Louisville, Ky.</t>
  </si>
  <si>
    <t>Lubbock, Texas</t>
  </si>
  <si>
    <t xml:space="preserve">2013/2014      </t>
  </si>
  <si>
    <t>Madison, Wis.</t>
  </si>
  <si>
    <t>Memphis, Tenn.</t>
  </si>
  <si>
    <t>Mesa, Ariz.</t>
  </si>
  <si>
    <t>Miami, Fla.</t>
  </si>
  <si>
    <t>Milwaukee, Wis.</t>
  </si>
  <si>
    <t>Minneapolis, Minn.</t>
  </si>
  <si>
    <t>Nashville/Davidson, Tenn.</t>
  </si>
  <si>
    <t>New Orleans, La.</t>
  </si>
  <si>
    <t>New York, N.Y.</t>
  </si>
  <si>
    <t>National Park Service, Manhattan Sites</t>
  </si>
  <si>
    <t>Newark, N.J.</t>
  </si>
  <si>
    <t>Norfolk, Va.</t>
  </si>
  <si>
    <t>North Las Vegas, Nev.</t>
  </si>
  <si>
    <t>Oakland, Calif.</t>
  </si>
  <si>
    <t>Oklahoma City, Okla.</t>
  </si>
  <si>
    <t>Omaha, Neb.</t>
  </si>
  <si>
    <t>Orlando, Fla.</t>
  </si>
  <si>
    <t>Philadelphia, Pa.</t>
  </si>
  <si>
    <t>Phoenix, Ariz.</t>
  </si>
  <si>
    <t>Pittsburgh, Pa.</t>
  </si>
  <si>
    <t>Plano, Texas</t>
  </si>
  <si>
    <t>Portland, Oreg.</t>
  </si>
  <si>
    <t>Oregon Parks and Recreation Department (within Portland)</t>
  </si>
  <si>
    <t>Raleigh, N.C.</t>
  </si>
  <si>
    <t>Reno, Nev.</t>
  </si>
  <si>
    <t>Richmond, Va.</t>
  </si>
  <si>
    <t>Richmond Department of Parks, Recreation and Community Facilities</t>
  </si>
  <si>
    <t>Riverside, Calif.</t>
  </si>
  <si>
    <t>Sacramento, Calif.</t>
  </si>
  <si>
    <t>San Antonio, Texas</t>
  </si>
  <si>
    <t>Bexar Heritage Department (within San Antonio)</t>
  </si>
  <si>
    <t>San Diego, Calif.</t>
  </si>
  <si>
    <t>San Francisco, Calif.</t>
  </si>
  <si>
    <t>San Jose, Calif.</t>
  </si>
  <si>
    <t>Santa Ana, Calif.</t>
  </si>
  <si>
    <t>Scottsdale, Ariz.</t>
  </si>
  <si>
    <t>Seattle, Wash.</t>
  </si>
  <si>
    <t>St. Louis, Mo.</t>
  </si>
  <si>
    <t>The Great Rivers Greenway District (within St. Louis)</t>
  </si>
  <si>
    <t>St. Paul, Minn.</t>
  </si>
  <si>
    <t>St. Petersburg, Fla.</t>
  </si>
  <si>
    <t>Stockton, Calif.</t>
  </si>
  <si>
    <t>Tampa, Fla.</t>
  </si>
  <si>
    <t>Toledo, Ohio</t>
  </si>
  <si>
    <t>Tucson, Ariz.</t>
  </si>
  <si>
    <t>Tulsa, Okla.</t>
  </si>
  <si>
    <t>Virginia Beach, Va.</t>
  </si>
  <si>
    <t>Wichita, Kan.</t>
  </si>
  <si>
    <t>Winston-Salem, N.C.</t>
  </si>
  <si>
    <r>
      <t xml:space="preserve">Consolidated Park System Spending and Staffing Data Tables from </t>
    </r>
    <r>
      <rPr>
        <b/>
        <i/>
        <sz val="11"/>
        <color indexed="8"/>
        <rFont val="Bookman Old Style"/>
        <family val="1"/>
      </rPr>
      <t>2016 City Park Facts</t>
    </r>
  </si>
  <si>
    <r>
      <t>Employees</t>
    </r>
    <r>
      <rPr>
        <sz val="11"/>
        <rFont val="Times New Roman"/>
        <family val="1"/>
      </rPr>
      <t xml:space="preserve"> are full-time and part-time employees, counted as Full-Time Equivalent (FTE); seasonal staff are not counted. Italics indicate estimates based on past-year data.</t>
    </r>
  </si>
  <si>
    <r>
      <t>Capital spending</t>
    </r>
    <r>
      <rPr>
        <sz val="11"/>
        <rFont val="Times New Roman"/>
        <family val="1"/>
      </rPr>
      <t xml:space="preserve"> includes capital improvement and land acquisition expenditures.</t>
    </r>
  </si>
  <si>
    <r>
      <t>Operating spending</t>
    </r>
    <r>
      <rPr>
        <b/>
        <i/>
        <sz val="11"/>
        <rFont val="Times New Roman"/>
        <family val="1"/>
      </rPr>
      <t xml:space="preserve"> </t>
    </r>
    <r>
      <rPr>
        <sz val="11"/>
        <rFont val="Times New Roman"/>
        <family val="1"/>
      </rPr>
      <t>includes landscaping, maintenance, tree work, programming, administrative, and debt service expenditures.</t>
    </r>
  </si>
  <si>
    <r>
      <t>Total spending</t>
    </r>
    <r>
      <rPr>
        <sz val="11"/>
        <rFont val="Times New Roman"/>
        <family val="1"/>
      </rPr>
      <t xml:space="preserve"> includes both operating and capital spending by all park agencies in the city, but excludes professional sports stadiums, zoos, museums, aquariums, and cemeteries. If a city has more than one agency, expenditures are combined. Italics indicate cities whose spending is estimated based on past-year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</si>
</sst>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00000"/>
    <numFmt numFmtId="167" formatCode="#,##0.0"/>
    <numFmt numFmtId="168" formatCode="&quot;$&quot;#,##0;\(&quot;$&quot;#,##0\)"/>
    <numFmt numFmtId="169" formatCode="_(&quot;$&quot;* #,##0_);_(&quot;$&quot;* \(#,##0\);_(&quot;$&quot;* &quot;-&quot;??_);_(@_)"/>
    <numFmt numFmtId="170" formatCode="_(* #,##0_);_(* \(#,##0\);_(* &quot;-&quot;??_);_(@_)"/>
  </numFmts>
  <fonts count="44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Bookman Old Style"/>
      <family val="1"/>
    </font>
    <font>
      <b/>
      <i/>
      <sz val="11"/>
      <color indexed="8"/>
      <name val="Bookman Old Style"/>
      <family val="1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indexed="8"/>
      <name val="Bookman Old Style"/>
      <family val="1"/>
    </font>
    <font>
      <u/>
      <sz val="11"/>
      <color indexed="12"/>
      <name val="Bookman Old Style"/>
      <family val="1"/>
    </font>
    <font>
      <b/>
      <sz val="10"/>
      <color indexed="8"/>
      <name val="Arial"/>
      <family val="2"/>
    </font>
    <font>
      <sz val="11"/>
      <name val="Times New Roman"/>
      <family val="1"/>
    </font>
    <font>
      <b/>
      <sz val="12"/>
      <color indexed="18"/>
      <name val="Times New Roman"/>
      <family val="1"/>
    </font>
    <font>
      <i/>
      <sz val="10"/>
      <color indexed="8"/>
      <name val="Arial"/>
      <family val="2"/>
    </font>
    <font>
      <b/>
      <i/>
      <sz val="11"/>
      <name val="Arial"/>
      <family val="2"/>
    </font>
    <font>
      <b/>
      <i/>
      <sz val="12"/>
      <color indexed="18"/>
      <name val="Arial"/>
      <family val="2"/>
    </font>
    <font>
      <i/>
      <sz val="20"/>
      <color indexed="18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0"/>
      <name val="Albertus"/>
      <family val="2"/>
    </font>
    <font>
      <sz val="10"/>
      <name val="Albertus"/>
      <family val="2"/>
    </font>
    <font>
      <sz val="11"/>
      <name val="Albertus"/>
      <family val="2"/>
    </font>
    <font>
      <b/>
      <sz val="13"/>
      <color indexed="62"/>
      <name val="Arial"/>
      <family val="2"/>
    </font>
    <font>
      <b/>
      <i/>
      <sz val="16"/>
      <color indexed="18"/>
      <name val="Times New Roman"/>
      <family val="1"/>
    </font>
    <font>
      <sz val="10"/>
      <name val="Bookman Old Style"/>
      <family val="1"/>
    </font>
    <font>
      <i/>
      <sz val="10"/>
      <name val="Bookman Old Style"/>
      <family val="1"/>
    </font>
    <font>
      <i/>
      <sz val="10"/>
      <name val="Arial"/>
      <family val="2"/>
    </font>
    <font>
      <i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25" fillId="0" borderId="4" applyNumberForma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0" borderId="0" xfId="0" applyFont="1"/>
    <xf numFmtId="0" fontId="8" fillId="0" borderId="0" xfId="0" applyFont="1" applyAlignment="1">
      <alignment vertical="top"/>
    </xf>
    <xf numFmtId="0" fontId="9" fillId="0" borderId="0" xfId="1" applyFont="1"/>
    <xf numFmtId="0" fontId="10" fillId="0" borderId="0" xfId="0" applyFont="1" applyFill="1"/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1" fillId="0" borderId="0" xfId="0" applyFont="1" applyFill="1"/>
    <xf numFmtId="0" fontId="14" fillId="0" borderId="0" xfId="2" applyFont="1" applyFill="1" applyAlignment="1">
      <alignment horizontal="left"/>
    </xf>
    <xf numFmtId="0" fontId="15" fillId="0" borderId="0" xfId="2" applyFont="1" applyFill="1" applyAlignment="1">
      <alignment horizontal="right"/>
    </xf>
    <xf numFmtId="0" fontId="16" fillId="0" borderId="0" xfId="2" applyFont="1" applyFill="1"/>
    <xf numFmtId="164" fontId="16" fillId="0" borderId="0" xfId="2" applyNumberFormat="1" applyFont="1" applyFill="1" applyAlignment="1"/>
    <xf numFmtId="1" fontId="16" fillId="0" borderId="0" xfId="2" applyNumberFormat="1" applyFont="1" applyFill="1"/>
    <xf numFmtId="0" fontId="17" fillId="0" borderId="0" xfId="0" applyFont="1" applyFill="1"/>
    <xf numFmtId="1" fontId="17" fillId="0" borderId="0" xfId="0" applyNumberFormat="1" applyFont="1" applyFill="1"/>
    <xf numFmtId="0" fontId="20" fillId="0" borderId="0" xfId="0" applyFont="1" applyFill="1"/>
    <xf numFmtId="0" fontId="10" fillId="0" borderId="2" xfId="0" applyFont="1" applyFill="1" applyBorder="1" applyAlignment="1">
      <alignment horizontal="left" wrapText="1"/>
    </xf>
    <xf numFmtId="3" fontId="10" fillId="0" borderId="2" xfId="0" applyNumberFormat="1" applyFont="1" applyFill="1" applyBorder="1" applyAlignment="1">
      <alignment horizontal="left" wrapText="1"/>
    </xf>
    <xf numFmtId="0" fontId="21" fillId="0" borderId="2" xfId="0" applyFont="1" applyFill="1" applyBorder="1" applyAlignment="1">
      <alignment wrapText="1"/>
    </xf>
    <xf numFmtId="165" fontId="10" fillId="0" borderId="2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right"/>
    </xf>
    <xf numFmtId="0" fontId="17" fillId="0" borderId="0" xfId="0" applyFont="1" applyFill="1" applyBorder="1"/>
    <xf numFmtId="1" fontId="17" fillId="0" borderId="0" xfId="0" applyNumberFormat="1" applyFont="1" applyFill="1" applyBorder="1"/>
    <xf numFmtId="2" fontId="17" fillId="0" borderId="0" xfId="0" applyNumberFormat="1" applyFont="1" applyFill="1" applyBorder="1"/>
    <xf numFmtId="0" fontId="7" fillId="0" borderId="0" xfId="2"/>
    <xf numFmtId="0" fontId="7" fillId="0" borderId="0" xfId="2" applyAlignment="1"/>
    <xf numFmtId="0" fontId="21" fillId="0" borderId="0" xfId="2" applyFont="1" applyAlignment="1">
      <alignment horizontal="left"/>
    </xf>
    <xf numFmtId="0" fontId="26" fillId="0" borderId="0" xfId="0" applyFont="1" applyFill="1" applyAlignment="1">
      <alignment horizontal="left"/>
    </xf>
    <xf numFmtId="165" fontId="0" fillId="0" borderId="0" xfId="0" applyNumberFormat="1" applyFill="1"/>
    <xf numFmtId="0" fontId="10" fillId="0" borderId="0" xfId="0" applyFont="1" applyFill="1" applyAlignment="1">
      <alignment wrapText="1"/>
    </xf>
    <xf numFmtId="0" fontId="0" fillId="0" borderId="3" xfId="0" applyFill="1" applyBorder="1"/>
    <xf numFmtId="165" fontId="1" fillId="0" borderId="0" xfId="0" applyNumberFormat="1" applyFont="1" applyFill="1"/>
    <xf numFmtId="3" fontId="0" fillId="0" borderId="0" xfId="0" applyNumberFormat="1" applyFill="1"/>
    <xf numFmtId="0" fontId="21" fillId="0" borderId="0" xfId="0" applyFont="1" applyFill="1" applyAlignment="1">
      <alignment horizontal="left" wrapText="1"/>
    </xf>
    <xf numFmtId="165" fontId="21" fillId="0" borderId="0" xfId="0" applyNumberFormat="1" applyFont="1" applyFill="1" applyAlignment="1">
      <alignment horizontal="left" wrapText="1"/>
    </xf>
    <xf numFmtId="0" fontId="7" fillId="0" borderId="0" xfId="0" applyFont="1" applyFill="1"/>
    <xf numFmtId="165" fontId="7" fillId="0" borderId="0" xfId="0" applyNumberFormat="1" applyFont="1" applyFill="1"/>
    <xf numFmtId="0" fontId="27" fillId="0" borderId="0" xfId="0" applyFont="1" applyFill="1" applyAlignment="1">
      <alignment horizontal="left"/>
    </xf>
    <xf numFmtId="165" fontId="27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/>
    </xf>
    <xf numFmtId="165" fontId="28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left"/>
    </xf>
    <xf numFmtId="0" fontId="29" fillId="0" borderId="0" xfId="0" applyFont="1" applyFill="1"/>
    <xf numFmtId="165" fontId="13" fillId="0" borderId="0" xfId="0" applyNumberFormat="1" applyFont="1" applyFill="1"/>
    <xf numFmtId="0" fontId="2" fillId="0" borderId="0" xfId="0" applyFont="1"/>
    <xf numFmtId="0" fontId="33" fillId="0" borderId="1" xfId="0" applyFont="1" applyFill="1" applyBorder="1" applyAlignment="1">
      <alignment horizontal="left"/>
    </xf>
    <xf numFmtId="166" fontId="22" fillId="0" borderId="1" xfId="0" applyNumberFormat="1" applyFont="1" applyFill="1" applyBorder="1" applyAlignment="1">
      <alignment horizontal="center" wrapText="1"/>
    </xf>
    <xf numFmtId="3" fontId="22" fillId="0" borderId="1" xfId="0" applyNumberFormat="1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left"/>
    </xf>
    <xf numFmtId="3" fontId="23" fillId="0" borderId="1" xfId="0" applyNumberFormat="1" applyFont="1" applyFill="1" applyBorder="1" applyAlignment="1">
      <alignment horizontal="center"/>
    </xf>
    <xf numFmtId="168" fontId="35" fillId="0" borderId="1" xfId="0" applyNumberFormat="1" applyFont="1" applyFill="1" applyBorder="1" applyAlignment="1">
      <alignment horizontal="right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left" wrapText="1"/>
    </xf>
    <xf numFmtId="3" fontId="34" fillId="0" borderId="1" xfId="0" applyNumberFormat="1" applyFont="1" applyFill="1" applyBorder="1" applyAlignment="1">
      <alignment horizontal="left"/>
    </xf>
    <xf numFmtId="0" fontId="34" fillId="0" borderId="1" xfId="0" applyFont="1" applyFill="1" applyBorder="1" applyAlignment="1"/>
    <xf numFmtId="3" fontId="23" fillId="0" borderId="1" xfId="0" applyNumberFormat="1" applyFont="1" applyFill="1" applyBorder="1" applyAlignment="1">
      <alignment horizontal="center" wrapText="1"/>
    </xf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31" fillId="0" borderId="2" xfId="0" applyFont="1" applyFill="1" applyBorder="1" applyAlignment="1">
      <alignment wrapText="1"/>
    </xf>
    <xf numFmtId="1" fontId="36" fillId="0" borderId="2" xfId="0" applyNumberFormat="1" applyFont="1" applyFill="1" applyBorder="1" applyAlignment="1">
      <alignment wrapText="1"/>
    </xf>
    <xf numFmtId="2" fontId="37" fillId="0" borderId="2" xfId="0" applyNumberFormat="1" applyFont="1" applyFill="1" applyBorder="1" applyAlignment="1">
      <alignment wrapText="1"/>
    </xf>
    <xf numFmtId="169" fontId="27" fillId="0" borderId="0" xfId="6" applyNumberFormat="1" applyFont="1" applyFill="1" applyAlignment="1">
      <alignment horizontal="right"/>
    </xf>
    <xf numFmtId="3" fontId="27" fillId="0" borderId="0" xfId="0" applyNumberFormat="1" applyFont="1" applyFill="1" applyAlignment="1">
      <alignment horizontal="right"/>
    </xf>
    <xf numFmtId="169" fontId="7" fillId="0" borderId="0" xfId="6" applyNumberFormat="1" applyFont="1" applyFill="1"/>
    <xf numFmtId="1" fontId="7" fillId="0" borderId="0" xfId="0" applyNumberFormat="1" applyFont="1" applyFill="1"/>
    <xf numFmtId="165" fontId="7" fillId="0" borderId="1" xfId="0" applyNumberFormat="1" applyFont="1" applyFill="1" applyBorder="1"/>
    <xf numFmtId="165" fontId="7" fillId="0" borderId="0" xfId="0" applyNumberFormat="1" applyFont="1" applyFill="1" applyBorder="1"/>
    <xf numFmtId="2" fontId="7" fillId="0" borderId="0" xfId="0" applyNumberFormat="1" applyFont="1" applyFill="1"/>
    <xf numFmtId="169" fontId="7" fillId="0" borderId="0" xfId="0" applyNumberFormat="1" applyFont="1" applyFill="1"/>
    <xf numFmtId="165" fontId="27" fillId="0" borderId="0" xfId="0" applyNumberFormat="1" applyFont="1" applyFill="1" applyAlignment="1">
      <alignment horizontal="left"/>
    </xf>
    <xf numFmtId="170" fontId="27" fillId="0" borderId="0" xfId="5" applyNumberFormat="1" applyFont="1" applyFill="1" applyAlignment="1">
      <alignment horizontal="right"/>
    </xf>
    <xf numFmtId="169" fontId="27" fillId="0" borderId="0" xfId="6" applyNumberFormat="1" applyFont="1" applyFill="1" applyAlignment="1">
      <alignment horizontal="right" indent="3"/>
    </xf>
    <xf numFmtId="169" fontId="32" fillId="0" borderId="0" xfId="0" applyNumberFormat="1" applyFont="1" applyFill="1"/>
    <xf numFmtId="0" fontId="27" fillId="0" borderId="0" xfId="0" applyFont="1" applyFill="1"/>
    <xf numFmtId="165" fontId="7" fillId="0" borderId="0" xfId="0" applyNumberFormat="1" applyFont="1" applyFill="1" applyAlignment="1">
      <alignment horizontal="right"/>
    </xf>
    <xf numFmtId="0" fontId="0" fillId="0" borderId="0" xfId="0" applyFill="1" applyAlignment="1"/>
    <xf numFmtId="0" fontId="21" fillId="0" borderId="0" xfId="0" applyFont="1" applyFill="1" applyAlignment="1">
      <alignment wrapText="1"/>
    </xf>
    <xf numFmtId="0" fontId="7" fillId="0" borderId="0" xfId="0" applyFont="1" applyFill="1" applyAlignment="1"/>
    <xf numFmtId="0" fontId="27" fillId="0" borderId="0" xfId="0" applyFont="1" applyFill="1" applyAlignment="1"/>
    <xf numFmtId="0" fontId="28" fillId="0" borderId="0" xfId="0" applyFont="1" applyFill="1" applyAlignment="1"/>
    <xf numFmtId="0" fontId="2" fillId="0" borderId="0" xfId="0" applyFont="1"/>
    <xf numFmtId="0" fontId="6" fillId="0" borderId="0" xfId="1"/>
    <xf numFmtId="0" fontId="7" fillId="0" borderId="2" xfId="2" applyFont="1" applyBorder="1" applyAlignment="1">
      <alignment horizontal="left" wrapText="1"/>
    </xf>
    <xf numFmtId="0" fontId="18" fillId="0" borderId="0" xfId="2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3" fontId="38" fillId="0" borderId="0" xfId="0" applyNumberFormat="1" applyFont="1" applyFill="1"/>
    <xf numFmtId="0" fontId="38" fillId="0" borderId="0" xfId="0" applyFont="1" applyFill="1"/>
    <xf numFmtId="0" fontId="39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38" fillId="0" borderId="2" xfId="0" applyFont="1" applyFill="1" applyBorder="1" applyAlignment="1">
      <alignment horizontal="left" wrapText="1"/>
    </xf>
    <xf numFmtId="0" fontId="38" fillId="0" borderId="0" xfId="0" applyFont="1"/>
    <xf numFmtId="0" fontId="11" fillId="0" borderId="0" xfId="0" applyFont="1" applyFill="1" applyBorder="1" applyAlignment="1">
      <alignment horizontal="left"/>
    </xf>
    <xf numFmtId="3" fontId="40" fillId="0" borderId="0" xfId="0" applyNumberFormat="1" applyFont="1" applyFill="1" applyAlignment="1">
      <alignment horizontal="right"/>
    </xf>
    <xf numFmtId="167" fontId="40" fillId="0" borderId="0" xfId="0" applyNumberFormat="1" applyFont="1" applyFill="1" applyAlignment="1">
      <alignment horizontal="right"/>
    </xf>
    <xf numFmtId="0" fontId="41" fillId="0" borderId="0" xfId="0" applyFont="1" applyFill="1"/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3" fontId="40" fillId="0" borderId="0" xfId="0" applyNumberFormat="1" applyFont="1"/>
    <xf numFmtId="0" fontId="40" fillId="0" borderId="0" xfId="0" applyFont="1" applyFill="1" applyAlignment="1">
      <alignment horizontal="left"/>
    </xf>
    <xf numFmtId="4" fontId="40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left"/>
    </xf>
    <xf numFmtId="3" fontId="38" fillId="0" borderId="0" xfId="0" applyNumberFormat="1" applyFont="1"/>
    <xf numFmtId="3" fontId="38" fillId="0" borderId="0" xfId="0" applyNumberFormat="1" applyFont="1" applyFill="1" applyAlignment="1">
      <alignment horizontal="right"/>
    </xf>
    <xf numFmtId="4" fontId="38" fillId="0" borderId="0" xfId="0" applyNumberFormat="1" applyFont="1" applyFill="1" applyAlignment="1">
      <alignment horizontal="right"/>
    </xf>
    <xf numFmtId="4" fontId="38" fillId="0" borderId="0" xfId="0" applyNumberFormat="1" applyFont="1"/>
    <xf numFmtId="3" fontId="40" fillId="0" borderId="0" xfId="0" applyNumberFormat="1" applyFont="1" applyFill="1"/>
    <xf numFmtId="165" fontId="40" fillId="0" borderId="0" xfId="0" applyNumberFormat="1" applyFont="1" applyFill="1"/>
    <xf numFmtId="0" fontId="40" fillId="0" borderId="0" xfId="0" applyFont="1" applyFill="1" applyAlignment="1">
      <alignment wrapText="1"/>
    </xf>
    <xf numFmtId="0" fontId="39" fillId="0" borderId="0" xfId="2" applyFont="1" applyFill="1" applyAlignment="1">
      <alignment horizontal="left" wrapText="1"/>
    </xf>
    <xf numFmtId="0" fontId="39" fillId="0" borderId="0" xfId="2" applyFont="1" applyFill="1" applyAlignment="1">
      <alignment horizontal="left" wrapText="1"/>
    </xf>
    <xf numFmtId="0" fontId="38" fillId="0" borderId="0" xfId="0" applyFont="1" applyAlignment="1">
      <alignment wrapText="1"/>
    </xf>
    <xf numFmtId="0" fontId="40" fillId="0" borderId="0" xfId="0" applyFont="1" applyFill="1" applyAlignment="1">
      <alignment wrapText="1"/>
    </xf>
    <xf numFmtId="165" fontId="40" fillId="0" borderId="0" xfId="0" applyNumberFormat="1" applyFont="1" applyFill="1" applyAlignment="1">
      <alignment wrapText="1"/>
    </xf>
    <xf numFmtId="0" fontId="38" fillId="0" borderId="0" xfId="0" applyFont="1" applyFill="1" applyAlignment="1">
      <alignment horizontal="left" wrapText="1"/>
    </xf>
    <xf numFmtId="3" fontId="38" fillId="0" borderId="0" xfId="0" applyNumberFormat="1" applyFont="1" applyFill="1" applyAlignment="1">
      <alignment horizontal="left" wrapText="1"/>
    </xf>
    <xf numFmtId="0" fontId="38" fillId="0" borderId="0" xfId="0" applyFont="1" applyFill="1" applyAlignment="1">
      <alignment wrapText="1"/>
    </xf>
    <xf numFmtId="165" fontId="38" fillId="0" borderId="0" xfId="0" applyNumberFormat="1" applyFont="1" applyFill="1" applyAlignment="1">
      <alignment horizontal="left" wrapText="1"/>
    </xf>
    <xf numFmtId="165" fontId="38" fillId="0" borderId="0" xfId="0" applyNumberFormat="1" applyFont="1" applyFill="1" applyAlignment="1">
      <alignment wrapText="1"/>
    </xf>
    <xf numFmtId="0" fontId="40" fillId="0" borderId="1" xfId="0" applyFont="1" applyFill="1" applyBorder="1" applyAlignment="1">
      <alignment horizontal="left"/>
    </xf>
    <xf numFmtId="3" fontId="40" fillId="0" borderId="1" xfId="0" applyNumberFormat="1" applyFont="1" applyFill="1" applyBorder="1" applyAlignment="1">
      <alignment horizontal="right"/>
    </xf>
    <xf numFmtId="165" fontId="40" fillId="0" borderId="1" xfId="0" applyNumberFormat="1" applyFont="1" applyFill="1" applyBorder="1"/>
    <xf numFmtId="165" fontId="40" fillId="0" borderId="1" xfId="0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left"/>
    </xf>
    <xf numFmtId="3" fontId="41" fillId="0" borderId="1" xfId="0" applyNumberFormat="1" applyFont="1" applyFill="1" applyBorder="1" applyAlignment="1">
      <alignment horizontal="right"/>
    </xf>
    <xf numFmtId="165" fontId="41" fillId="0" borderId="1" xfId="0" applyNumberFormat="1" applyFont="1" applyFill="1" applyBorder="1" applyAlignment="1">
      <alignment horizontal="right"/>
    </xf>
    <xf numFmtId="165" fontId="43" fillId="0" borderId="1" xfId="0" applyNumberFormat="1" applyFont="1" applyFill="1" applyBorder="1" applyAlignment="1">
      <alignment horizontal="right"/>
    </xf>
    <xf numFmtId="0" fontId="40" fillId="0" borderId="1" xfId="0" applyFont="1" applyFill="1" applyBorder="1"/>
    <xf numFmtId="0" fontId="38" fillId="0" borderId="1" xfId="0" applyFont="1" applyFill="1" applyBorder="1" applyAlignment="1">
      <alignment horizontal="left"/>
    </xf>
    <xf numFmtId="3" fontId="38" fillId="0" borderId="1" xfId="0" applyNumberFormat="1" applyFont="1" applyFill="1" applyBorder="1"/>
    <xf numFmtId="165" fontId="38" fillId="0" borderId="1" xfId="0" applyNumberFormat="1" applyFont="1" applyFill="1" applyBorder="1" applyAlignment="1">
      <alignment horizontal="right"/>
    </xf>
    <xf numFmtId="165" fontId="38" fillId="0" borderId="1" xfId="0" applyNumberFormat="1" applyFont="1" applyFill="1" applyBorder="1"/>
    <xf numFmtId="0" fontId="38" fillId="0" borderId="1" xfId="0" applyFont="1" applyFill="1" applyBorder="1"/>
    <xf numFmtId="0" fontId="40" fillId="0" borderId="3" xfId="0" applyFont="1" applyFill="1" applyBorder="1" applyAlignment="1">
      <alignment horizontal="left"/>
    </xf>
    <xf numFmtId="3" fontId="40" fillId="0" borderId="3" xfId="0" applyNumberFormat="1" applyFont="1" applyFill="1" applyBorder="1"/>
    <xf numFmtId="0" fontId="40" fillId="0" borderId="3" xfId="0" applyFont="1" applyFill="1" applyBorder="1"/>
    <xf numFmtId="165" fontId="40" fillId="0" borderId="3" xfId="0" applyNumberFormat="1" applyFont="1" applyFill="1" applyBorder="1"/>
    <xf numFmtId="165" fontId="40" fillId="0" borderId="0" xfId="0" applyNumberFormat="1" applyFont="1"/>
  </cellXfs>
  <cellStyles count="8">
    <cellStyle name="Comma" xfId="5" builtinId="3"/>
    <cellStyle name="Currency" xfId="6" builtinId="4"/>
    <cellStyle name="He8ding 2" xfId="4"/>
    <cellStyle name="Hyperlink" xfId="1" builtinId="8"/>
    <cellStyle name="Normal" xfId="0" builtinId="0"/>
    <cellStyle name="Normal 2" xfId="2"/>
    <cellStyle name="Normal 3" xfId="3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pl.org/cityparkfa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/>
  </sheetViews>
  <sheetFormatPr defaultColWidth="11.42578125" defaultRowHeight="12.75"/>
  <cols>
    <col min="1" max="1" width="3.140625" customWidth="1"/>
  </cols>
  <sheetData>
    <row r="1" spans="1:9" ht="15">
      <c r="A1" s="52" t="s">
        <v>561</v>
      </c>
      <c r="B1" s="52"/>
      <c r="C1" s="52"/>
      <c r="D1" s="52"/>
      <c r="E1" s="52"/>
      <c r="F1" s="52"/>
      <c r="G1" s="52"/>
      <c r="H1" s="52"/>
      <c r="I1" s="1"/>
    </row>
    <row r="2" spans="1:9" ht="15">
      <c r="A2" s="2"/>
      <c r="B2" s="1"/>
      <c r="C2" s="1"/>
      <c r="D2" s="1"/>
      <c r="E2" s="1"/>
      <c r="F2" s="1"/>
      <c r="G2" s="1"/>
      <c r="H2" s="1"/>
      <c r="I2" s="1"/>
    </row>
    <row r="3" spans="1:9" ht="15">
      <c r="A3" s="90" t="s">
        <v>0</v>
      </c>
      <c r="B3" s="90"/>
      <c r="C3" s="90"/>
      <c r="D3" s="90"/>
      <c r="E3" s="90"/>
      <c r="F3" s="90"/>
      <c r="G3" s="90"/>
      <c r="H3" s="1"/>
      <c r="I3" s="1"/>
    </row>
    <row r="4" spans="1:9" ht="14.25">
      <c r="A4" s="1"/>
      <c r="B4" s="91" t="s">
        <v>1</v>
      </c>
      <c r="C4" s="91"/>
      <c r="D4" s="91"/>
      <c r="E4" s="91"/>
      <c r="F4" s="91"/>
      <c r="G4" s="91"/>
      <c r="H4" s="1"/>
      <c r="I4" s="1"/>
    </row>
    <row r="5" spans="1:9" ht="15">
      <c r="A5" s="3"/>
      <c r="B5" s="91" t="s">
        <v>124</v>
      </c>
      <c r="C5" s="91"/>
      <c r="D5" s="91"/>
      <c r="E5" s="91"/>
      <c r="F5" s="91"/>
      <c r="G5" s="91"/>
      <c r="H5" s="1"/>
      <c r="I5" s="1"/>
    </row>
    <row r="6" spans="1:9" ht="14.25">
      <c r="A6" s="1"/>
      <c r="B6" s="91" t="s">
        <v>2</v>
      </c>
      <c r="C6" s="91"/>
      <c r="D6" s="91"/>
      <c r="E6" s="91"/>
      <c r="F6" s="91"/>
      <c r="G6" s="91"/>
      <c r="H6" s="1"/>
      <c r="I6" s="1"/>
    </row>
    <row r="7" spans="1:9" ht="14.25">
      <c r="A7" s="1"/>
      <c r="B7" s="91" t="s">
        <v>3</v>
      </c>
      <c r="C7" s="91"/>
      <c r="D7" s="91"/>
      <c r="E7" s="91"/>
      <c r="F7" s="91"/>
      <c r="G7" s="91"/>
      <c r="H7" s="1"/>
      <c r="I7" s="1"/>
    </row>
    <row r="8" spans="1:9" ht="14.25">
      <c r="A8" s="1"/>
      <c r="B8" s="91" t="s">
        <v>4</v>
      </c>
      <c r="C8" s="91"/>
      <c r="D8" s="91"/>
      <c r="E8" s="91"/>
      <c r="F8" s="91"/>
      <c r="G8" s="91"/>
      <c r="H8" s="1"/>
      <c r="I8" s="1"/>
    </row>
    <row r="9" spans="1:9" ht="14.25">
      <c r="A9" s="1"/>
      <c r="B9" s="1"/>
      <c r="C9" s="1"/>
      <c r="D9" s="1"/>
      <c r="E9" s="1"/>
      <c r="F9" s="1"/>
      <c r="G9" s="1"/>
      <c r="H9" s="1"/>
      <c r="I9" s="1"/>
    </row>
    <row r="10" spans="1:9" ht="25.5" customHeight="1">
      <c r="A10" s="3"/>
      <c r="B10" s="1"/>
      <c r="C10" s="1"/>
      <c r="D10" s="1"/>
      <c r="E10" s="1"/>
      <c r="F10" s="1"/>
      <c r="G10" s="1"/>
      <c r="H10" s="1"/>
      <c r="I10" s="1"/>
    </row>
    <row r="11" spans="1:9" ht="14.25">
      <c r="A11" s="1"/>
      <c r="B11" s="1"/>
      <c r="C11" s="1"/>
      <c r="D11" s="1"/>
      <c r="E11" s="1"/>
      <c r="F11" s="1"/>
      <c r="G11" s="1"/>
      <c r="H11" s="1"/>
      <c r="I11" s="4"/>
    </row>
    <row r="12" spans="1:9" ht="15">
      <c r="A12" s="5" t="s">
        <v>5</v>
      </c>
      <c r="B12" s="1"/>
      <c r="C12" s="1"/>
      <c r="D12" s="1"/>
      <c r="E12" s="1"/>
      <c r="F12" s="1"/>
      <c r="G12" s="1"/>
      <c r="H12" s="1"/>
      <c r="I12" s="4"/>
    </row>
    <row r="13" spans="1:9" ht="15">
      <c r="A13" s="6" t="s">
        <v>6</v>
      </c>
      <c r="B13" s="1"/>
      <c r="C13" s="1"/>
      <c r="D13" s="1"/>
      <c r="E13" s="1"/>
      <c r="F13" s="1"/>
      <c r="G13" s="1"/>
      <c r="H13" s="1"/>
      <c r="I13" s="4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4"/>
      <c r="B15" s="4"/>
      <c r="C15" s="4"/>
      <c r="D15" s="4"/>
      <c r="E15" s="4"/>
      <c r="F15" s="4"/>
      <c r="G15" s="4"/>
      <c r="H15" s="4"/>
      <c r="I15" s="4"/>
    </row>
    <row r="16" spans="1:9">
      <c r="A16" s="4"/>
      <c r="B16" s="4"/>
      <c r="C16" s="4"/>
      <c r="D16" s="4"/>
      <c r="E16" s="4"/>
      <c r="F16" s="4"/>
      <c r="G16" s="4"/>
      <c r="H16" s="4"/>
      <c r="I16" s="4"/>
    </row>
  </sheetData>
  <mergeCells count="6">
    <mergeCell ref="A3:G3"/>
    <mergeCell ref="B4:G4"/>
    <mergeCell ref="B6:G6"/>
    <mergeCell ref="B7:G7"/>
    <mergeCell ref="B8:G8"/>
    <mergeCell ref="B5:G5"/>
  </mergeCells>
  <hyperlinks>
    <hyperlink ref="A13" r:id="rId1"/>
    <hyperlink ref="B4:G4" location="Employees!A1" display="Employees per 10,000 Residents by Major City Agency"/>
    <hyperlink ref="B5:G5" location="'Conservancy Spending'!A1" display="Spending by Selected Urban Park Conservancies"/>
    <hyperlink ref="B6:G6" location="'Price of Living'!A1" display="Spending on Parks and Recreation Adjusted for Price of Living"/>
    <hyperlink ref="B7:G7" location="'Spending per Resident'!A1" display="Spending on Parks and Recreation per Resident"/>
    <hyperlink ref="B8:G8" location="'Spending by Agency'!A1" display="Spending on Parks and Recreation per Resident by Agency 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zoomScaleNormal="169" zoomScaleSheetLayoutView="161" workbookViewId="0"/>
  </sheetViews>
  <sheetFormatPr defaultColWidth="11.42578125" defaultRowHeight="12.75"/>
  <cols>
    <col min="1" max="1" width="24.5703125" style="107" customWidth="1"/>
    <col min="2" max="2" width="10.42578125" style="109" hidden="1" customWidth="1"/>
    <col min="3" max="3" width="18.5703125" style="109" customWidth="1"/>
    <col min="4" max="4" width="24.28515625" style="106" customWidth="1"/>
    <col min="5" max="6" width="11.42578125" style="107"/>
    <col min="7" max="16384" width="11.42578125" style="106"/>
  </cols>
  <sheetData>
    <row r="1" spans="1:10" s="97" customFormat="1" ht="22.5" customHeight="1">
      <c r="A1" s="35" t="s">
        <v>7</v>
      </c>
      <c r="B1" s="96"/>
    </row>
    <row r="2" spans="1:10" s="97" customFormat="1" ht="15" customHeight="1">
      <c r="A2" s="8" t="s">
        <v>8</v>
      </c>
      <c r="B2" s="96"/>
      <c r="C2" s="96"/>
    </row>
    <row r="3" spans="1:10" s="97" customFormat="1" ht="56.25" customHeight="1">
      <c r="A3" s="98" t="s">
        <v>562</v>
      </c>
      <c r="B3" s="98"/>
      <c r="C3" s="98"/>
      <c r="D3" s="98"/>
      <c r="E3" s="99"/>
      <c r="F3" s="99"/>
      <c r="G3" s="99"/>
      <c r="H3" s="99"/>
      <c r="I3" s="99"/>
      <c r="J3" s="99"/>
    </row>
    <row r="4" spans="1:10" s="97" customFormat="1" ht="15" customHeight="1">
      <c r="A4" s="9"/>
      <c r="B4" s="96"/>
      <c r="C4" s="96"/>
    </row>
    <row r="5" spans="1:10" s="101" customFormat="1" ht="49.5" customHeight="1">
      <c r="A5" s="100" t="s">
        <v>107</v>
      </c>
      <c r="B5" s="100" t="s">
        <v>10</v>
      </c>
      <c r="C5" s="100" t="s">
        <v>11</v>
      </c>
      <c r="D5" s="100" t="s">
        <v>12</v>
      </c>
      <c r="E5" s="97"/>
      <c r="F5" s="97"/>
    </row>
    <row r="6" spans="1:10" ht="15" customHeight="1">
      <c r="A6" s="102" t="s">
        <v>112</v>
      </c>
      <c r="B6" s="103">
        <v>658893</v>
      </c>
      <c r="C6" s="103">
        <v>1112</v>
      </c>
      <c r="D6" s="104">
        <f t="shared" ref="D6:D69" si="0">C6/(B6/10000)</f>
        <v>16.876791831147088</v>
      </c>
      <c r="E6" s="105"/>
      <c r="F6" s="105"/>
    </row>
    <row r="7" spans="1:10" s="108" customFormat="1" ht="15" customHeight="1">
      <c r="A7" s="102" t="s">
        <v>17</v>
      </c>
      <c r="B7" s="103">
        <v>253693</v>
      </c>
      <c r="C7" s="103">
        <v>354</v>
      </c>
      <c r="D7" s="104">
        <f t="shared" si="0"/>
        <v>13.953873382395258</v>
      </c>
      <c r="E7" s="107"/>
      <c r="F7" s="107"/>
    </row>
    <row r="8" spans="1:10" ht="15" customHeight="1">
      <c r="A8" s="102" t="s">
        <v>16</v>
      </c>
      <c r="B8" s="103">
        <v>358699</v>
      </c>
      <c r="C8" s="103">
        <v>484</v>
      </c>
      <c r="D8" s="104">
        <f t="shared" si="0"/>
        <v>13.493207396730963</v>
      </c>
    </row>
    <row r="9" spans="1:10" ht="15" customHeight="1">
      <c r="A9" s="102" t="s">
        <v>97</v>
      </c>
      <c r="B9" s="103">
        <v>248531</v>
      </c>
      <c r="C9" s="103">
        <v>335</v>
      </c>
      <c r="D9" s="104">
        <f t="shared" si="0"/>
        <v>13.479203801537835</v>
      </c>
    </row>
    <row r="10" spans="1:10" ht="15" customHeight="1">
      <c r="A10" s="102" t="s">
        <v>18</v>
      </c>
      <c r="B10" s="103">
        <v>668342</v>
      </c>
      <c r="C10" s="103">
        <v>877</v>
      </c>
      <c r="D10" s="104">
        <f t="shared" si="0"/>
        <v>13.122024352801411</v>
      </c>
    </row>
    <row r="11" spans="1:10" s="108" customFormat="1" ht="15" customHeight="1">
      <c r="A11" s="102" t="s">
        <v>15</v>
      </c>
      <c r="B11" s="103">
        <v>298165</v>
      </c>
      <c r="C11" s="103">
        <f>161+227</f>
        <v>388</v>
      </c>
      <c r="D11" s="104">
        <f t="shared" si="0"/>
        <v>13.012929082890345</v>
      </c>
      <c r="E11" s="105"/>
      <c r="F11" s="105"/>
    </row>
    <row r="12" spans="1:10" ht="15" customHeight="1">
      <c r="A12" s="102" t="s">
        <v>21</v>
      </c>
      <c r="B12" s="103">
        <v>407207</v>
      </c>
      <c r="C12" s="103">
        <v>485</v>
      </c>
      <c r="D12" s="104">
        <f t="shared" si="0"/>
        <v>11.910404290692449</v>
      </c>
    </row>
    <row r="13" spans="1:10" ht="15" customHeight="1">
      <c r="A13" s="102" t="s">
        <v>117</v>
      </c>
      <c r="B13" s="103">
        <v>230512</v>
      </c>
      <c r="C13" s="103">
        <v>262</v>
      </c>
      <c r="D13" s="104">
        <f t="shared" si="0"/>
        <v>11.366002637606718</v>
      </c>
    </row>
    <row r="14" spans="1:10" ht="15" customHeight="1">
      <c r="A14" s="102" t="s">
        <v>19</v>
      </c>
      <c r="B14" s="103">
        <v>226908</v>
      </c>
      <c r="C14" s="103">
        <v>249</v>
      </c>
      <c r="D14" s="104">
        <f t="shared" si="0"/>
        <v>10.973610450050241</v>
      </c>
    </row>
    <row r="15" spans="1:10" ht="15" customHeight="1">
      <c r="A15" s="102" t="s">
        <v>23</v>
      </c>
      <c r="B15" s="103">
        <v>2722389</v>
      </c>
      <c r="C15" s="103">
        <v>2968</v>
      </c>
      <c r="D15" s="104">
        <f t="shared" si="0"/>
        <v>10.902189216897364</v>
      </c>
    </row>
    <row r="16" spans="1:10" ht="15" customHeight="1">
      <c r="A16" s="102" t="s">
        <v>20</v>
      </c>
      <c r="B16" s="103">
        <v>450980</v>
      </c>
      <c r="C16" s="103">
        <v>485</v>
      </c>
      <c r="D16" s="104">
        <f t="shared" si="0"/>
        <v>10.754357177701895</v>
      </c>
    </row>
    <row r="17" spans="1:6" ht="15" customHeight="1">
      <c r="A17" s="102" t="s">
        <v>22</v>
      </c>
      <c r="B17" s="103">
        <v>439896</v>
      </c>
      <c r="C17" s="103">
        <v>472</v>
      </c>
      <c r="D17" s="104">
        <f t="shared" si="0"/>
        <v>10.729808863913288</v>
      </c>
    </row>
    <row r="18" spans="1:6" s="108" customFormat="1" ht="15" customHeight="1">
      <c r="A18" s="102" t="s">
        <v>29</v>
      </c>
      <c r="B18" s="103">
        <v>297640</v>
      </c>
      <c r="C18" s="103">
        <v>290</v>
      </c>
      <c r="D18" s="104">
        <f t="shared" si="0"/>
        <v>9.7433140706894239</v>
      </c>
      <c r="E18" s="105"/>
      <c r="F18" s="105"/>
    </row>
    <row r="19" spans="1:6" ht="15" customHeight="1">
      <c r="A19" s="102" t="s">
        <v>113</v>
      </c>
      <c r="B19" s="103">
        <v>262372</v>
      </c>
      <c r="C19" s="103">
        <v>247</v>
      </c>
      <c r="D19" s="104">
        <f t="shared" si="0"/>
        <v>9.4141143109783059</v>
      </c>
    </row>
    <row r="20" spans="1:6" ht="15" customHeight="1">
      <c r="A20" s="102" t="s">
        <v>26</v>
      </c>
      <c r="B20" s="103">
        <v>852469</v>
      </c>
      <c r="C20" s="103">
        <v>775</v>
      </c>
      <c r="D20" s="104">
        <f t="shared" si="0"/>
        <v>9.0912396814429624</v>
      </c>
    </row>
    <row r="21" spans="1:6" s="108" customFormat="1" ht="15" customHeight="1">
      <c r="A21" s="102" t="s">
        <v>25</v>
      </c>
      <c r="B21" s="103">
        <v>278480</v>
      </c>
      <c r="C21" s="103">
        <v>252</v>
      </c>
      <c r="D21" s="104">
        <f t="shared" si="0"/>
        <v>9.0491238149956921</v>
      </c>
      <c r="E21" s="105"/>
      <c r="F21" s="105"/>
    </row>
    <row r="22" spans="1:6" s="108" customFormat="1" ht="15" customHeight="1">
      <c r="A22" s="102" t="s">
        <v>121</v>
      </c>
      <c r="B22" s="103">
        <v>233371</v>
      </c>
      <c r="C22" s="103">
        <v>210</v>
      </c>
      <c r="D22" s="104">
        <f t="shared" si="0"/>
        <v>8.998547377351942</v>
      </c>
      <c r="E22" s="105"/>
      <c r="F22" s="105"/>
    </row>
    <row r="23" spans="1:6" ht="15" customHeight="1">
      <c r="A23" s="102" t="s">
        <v>24</v>
      </c>
      <c r="B23" s="103">
        <v>245428</v>
      </c>
      <c r="C23" s="103">
        <v>219</v>
      </c>
      <c r="D23" s="104">
        <f t="shared" si="0"/>
        <v>8.9231872483987154</v>
      </c>
    </row>
    <row r="24" spans="1:6" ht="15" customHeight="1">
      <c r="A24" s="102" t="s">
        <v>94</v>
      </c>
      <c r="B24" s="103">
        <v>254276</v>
      </c>
      <c r="C24" s="103">
        <v>223</v>
      </c>
      <c r="D24" s="104">
        <f t="shared" si="0"/>
        <v>8.769997954978054</v>
      </c>
    </row>
    <row r="25" spans="1:6" ht="15" customHeight="1">
      <c r="A25" s="102" t="s">
        <v>100</v>
      </c>
      <c r="B25" s="103">
        <v>230788</v>
      </c>
      <c r="C25" s="103">
        <v>201</v>
      </c>
      <c r="D25" s="104">
        <f t="shared" si="0"/>
        <v>8.7092916442795989</v>
      </c>
    </row>
    <row r="26" spans="1:6" ht="15" customHeight="1">
      <c r="A26" s="102" t="s">
        <v>27</v>
      </c>
      <c r="B26" s="103">
        <v>305412</v>
      </c>
      <c r="C26" s="103">
        <v>260</v>
      </c>
      <c r="D26" s="104">
        <f t="shared" si="0"/>
        <v>8.5130905137977546</v>
      </c>
    </row>
    <row r="27" spans="1:6" s="108" customFormat="1" ht="15" customHeight="1">
      <c r="A27" s="102" t="s">
        <v>76</v>
      </c>
      <c r="B27" s="103">
        <v>228895</v>
      </c>
      <c r="C27" s="103">
        <v>192</v>
      </c>
      <c r="D27" s="104">
        <f t="shared" si="0"/>
        <v>8.3881255597544726</v>
      </c>
      <c r="E27" s="105"/>
      <c r="F27" s="105"/>
    </row>
    <row r="28" spans="1:6" ht="15" customHeight="1">
      <c r="A28" s="102" t="s">
        <v>39</v>
      </c>
      <c r="B28" s="103">
        <v>619360</v>
      </c>
      <c r="C28" s="103">
        <v>489</v>
      </c>
      <c r="D28" s="104">
        <f t="shared" si="0"/>
        <v>7.8952467062774474</v>
      </c>
    </row>
    <row r="29" spans="1:6" s="108" customFormat="1" ht="15" customHeight="1">
      <c r="A29" s="102" t="s">
        <v>96</v>
      </c>
      <c r="B29" s="103">
        <v>350399</v>
      </c>
      <c r="C29" s="103">
        <v>275</v>
      </c>
      <c r="D29" s="104">
        <f t="shared" si="0"/>
        <v>7.8481959138011232</v>
      </c>
      <c r="E29" s="105"/>
      <c r="F29" s="105"/>
    </row>
    <row r="30" spans="1:6" ht="15" customHeight="1">
      <c r="A30" s="102" t="s">
        <v>118</v>
      </c>
      <c r="B30" s="103">
        <v>346997</v>
      </c>
      <c r="C30" s="103">
        <v>271</v>
      </c>
      <c r="D30" s="104">
        <f t="shared" si="0"/>
        <v>7.8098657913468994</v>
      </c>
    </row>
    <row r="31" spans="1:6" ht="15" customHeight="1">
      <c r="A31" s="102" t="s">
        <v>28</v>
      </c>
      <c r="B31" s="103">
        <v>456002</v>
      </c>
      <c r="C31" s="103">
        <v>345</v>
      </c>
      <c r="D31" s="104">
        <f t="shared" si="0"/>
        <v>7.565756290542585</v>
      </c>
    </row>
    <row r="32" spans="1:6" ht="15" customHeight="1">
      <c r="A32" s="102" t="s">
        <v>116</v>
      </c>
      <c r="B32" s="103">
        <v>384320</v>
      </c>
      <c r="C32" s="103">
        <v>286</v>
      </c>
      <c r="D32" s="104">
        <f t="shared" si="0"/>
        <v>7.4417152373022475</v>
      </c>
    </row>
    <row r="33" spans="1:6" ht="15" customHeight="1">
      <c r="A33" s="102" t="s">
        <v>32</v>
      </c>
      <c r="B33" s="103">
        <v>353108</v>
      </c>
      <c r="C33" s="103">
        <v>257</v>
      </c>
      <c r="D33" s="104">
        <f t="shared" si="0"/>
        <v>7.2782264916116315</v>
      </c>
    </row>
    <row r="34" spans="1:6" ht="15" customHeight="1">
      <c r="A34" s="102" t="s">
        <v>36</v>
      </c>
      <c r="B34" s="103">
        <v>912791</v>
      </c>
      <c r="C34" s="103">
        <v>648</v>
      </c>
      <c r="D34" s="104">
        <f t="shared" si="0"/>
        <v>7.0991059289585454</v>
      </c>
    </row>
    <row r="35" spans="1:6" ht="15" customHeight="1">
      <c r="A35" s="102" t="s">
        <v>33</v>
      </c>
      <c r="B35" s="103">
        <v>663862</v>
      </c>
      <c r="C35" s="103">
        <v>471</v>
      </c>
      <c r="D35" s="104">
        <f t="shared" si="0"/>
        <v>7.0948480256438833</v>
      </c>
    </row>
    <row r="36" spans="1:6" ht="15" customHeight="1">
      <c r="A36" s="102" t="s">
        <v>92</v>
      </c>
      <c r="B36" s="103">
        <v>216282</v>
      </c>
      <c r="C36" s="103">
        <v>151</v>
      </c>
      <c r="D36" s="104">
        <f t="shared" si="0"/>
        <v>6.9816258403380775</v>
      </c>
    </row>
    <row r="37" spans="1:6" s="108" customFormat="1" ht="15" customHeight="1">
      <c r="A37" s="102" t="s">
        <v>31</v>
      </c>
      <c r="B37" s="103">
        <v>320434</v>
      </c>
      <c r="C37" s="103">
        <v>220</v>
      </c>
      <c r="D37" s="104">
        <f t="shared" si="0"/>
        <v>6.8656884100938109</v>
      </c>
      <c r="E37" s="105"/>
      <c r="F37" s="105"/>
    </row>
    <row r="38" spans="1:6" ht="15" customHeight="1">
      <c r="A38" s="102" t="s">
        <v>14</v>
      </c>
      <c r="B38" s="103">
        <v>277440</v>
      </c>
      <c r="C38" s="103">
        <v>183</v>
      </c>
      <c r="D38" s="104">
        <f t="shared" si="0"/>
        <v>6.5960207612456747</v>
      </c>
    </row>
    <row r="39" spans="1:6" ht="15" customHeight="1">
      <c r="A39" s="102" t="s">
        <v>37</v>
      </c>
      <c r="B39" s="103">
        <v>1281047</v>
      </c>
      <c r="C39" s="103">
        <v>829</v>
      </c>
      <c r="D39" s="104">
        <f t="shared" si="0"/>
        <v>6.4712692040182755</v>
      </c>
    </row>
    <row r="40" spans="1:6" ht="15" customHeight="1">
      <c r="A40" s="102" t="s">
        <v>35</v>
      </c>
      <c r="B40" s="103">
        <v>470800</v>
      </c>
      <c r="C40" s="103">
        <v>300</v>
      </c>
      <c r="D40" s="104">
        <f t="shared" si="0"/>
        <v>6.3721325403568398</v>
      </c>
    </row>
    <row r="41" spans="1:6" ht="15" customHeight="1">
      <c r="A41" s="102" t="s">
        <v>45</v>
      </c>
      <c r="B41" s="103">
        <v>413775</v>
      </c>
      <c r="C41" s="103">
        <v>262</v>
      </c>
      <c r="D41" s="104">
        <f t="shared" si="0"/>
        <v>6.3319436892030696</v>
      </c>
    </row>
    <row r="42" spans="1:6" ht="15" customHeight="1">
      <c r="A42" s="102" t="s">
        <v>98</v>
      </c>
      <c r="B42" s="103">
        <v>232406</v>
      </c>
      <c r="C42" s="103">
        <v>147</v>
      </c>
      <c r="D42" s="104">
        <f t="shared" si="0"/>
        <v>6.3251379052175931</v>
      </c>
    </row>
    <row r="43" spans="1:6" ht="15" customHeight="1">
      <c r="A43" s="102" t="s">
        <v>43</v>
      </c>
      <c r="B43" s="103">
        <v>8491079</v>
      </c>
      <c r="C43" s="103">
        <v>5363</v>
      </c>
      <c r="D43" s="104">
        <f t="shared" si="0"/>
        <v>6.3160406351183402</v>
      </c>
    </row>
    <row r="44" spans="1:6" ht="15" customHeight="1">
      <c r="A44" s="102" t="s">
        <v>34</v>
      </c>
      <c r="B44" s="103">
        <v>317419</v>
      </c>
      <c r="C44" s="103">
        <v>196</v>
      </c>
      <c r="D44" s="104">
        <f t="shared" si="0"/>
        <v>6.1748036506951376</v>
      </c>
    </row>
    <row r="45" spans="1:6" ht="15" customHeight="1">
      <c r="A45" s="102" t="s">
        <v>397</v>
      </c>
      <c r="B45" s="103">
        <v>668347</v>
      </c>
      <c r="C45" s="103">
        <v>412</v>
      </c>
      <c r="D45" s="104">
        <f t="shared" si="0"/>
        <v>6.1644624723384709</v>
      </c>
    </row>
    <row r="46" spans="1:6" s="108" customFormat="1" ht="15" customHeight="1">
      <c r="A46" s="102" t="s">
        <v>41</v>
      </c>
      <c r="B46" s="103">
        <v>245691</v>
      </c>
      <c r="C46" s="103">
        <v>149</v>
      </c>
      <c r="D46" s="104">
        <f t="shared" si="0"/>
        <v>6.0645282081964744</v>
      </c>
      <c r="E46" s="105"/>
      <c r="F46" s="105"/>
    </row>
    <row r="47" spans="1:6" ht="15" customHeight="1">
      <c r="A47" s="102" t="s">
        <v>44</v>
      </c>
      <c r="B47" s="103">
        <v>319504</v>
      </c>
      <c r="C47" s="103">
        <v>190</v>
      </c>
      <c r="D47" s="104">
        <f t="shared" si="0"/>
        <v>5.9467174119885824</v>
      </c>
    </row>
    <row r="48" spans="1:6" ht="15" customHeight="1">
      <c r="A48" s="102" t="s">
        <v>46</v>
      </c>
      <c r="B48" s="103">
        <v>527972</v>
      </c>
      <c r="C48" s="103">
        <v>304</v>
      </c>
      <c r="D48" s="104">
        <f t="shared" si="0"/>
        <v>5.7578810997552905</v>
      </c>
    </row>
    <row r="49" spans="1:6" ht="15" customHeight="1">
      <c r="A49" s="102" t="s">
        <v>48</v>
      </c>
      <c r="B49" s="103">
        <v>473577</v>
      </c>
      <c r="C49" s="103">
        <v>263</v>
      </c>
      <c r="D49" s="104">
        <f t="shared" si="0"/>
        <v>5.5534791596720279</v>
      </c>
    </row>
    <row r="50" spans="1:6" ht="15" customHeight="1">
      <c r="A50" s="102" t="s">
        <v>68</v>
      </c>
      <c r="B50" s="103">
        <v>1015785</v>
      </c>
      <c r="C50" s="103">
        <v>560</v>
      </c>
      <c r="D50" s="104">
        <f t="shared" si="0"/>
        <v>5.5129776478290182</v>
      </c>
    </row>
    <row r="51" spans="1:6" ht="15" customHeight="1">
      <c r="A51" s="102" t="s">
        <v>49</v>
      </c>
      <c r="B51" s="103">
        <v>1381069</v>
      </c>
      <c r="C51" s="103">
        <v>754</v>
      </c>
      <c r="D51" s="104">
        <f t="shared" si="0"/>
        <v>5.4595389513485566</v>
      </c>
    </row>
    <row r="52" spans="1:6" ht="15" customHeight="1">
      <c r="A52" s="102" t="s">
        <v>47</v>
      </c>
      <c r="B52" s="103">
        <v>812238</v>
      </c>
      <c r="C52" s="103">
        <v>442</v>
      </c>
      <c r="D52" s="104">
        <f t="shared" si="0"/>
        <v>5.4417547566107469</v>
      </c>
    </row>
    <row r="53" spans="1:6" ht="15" customHeight="1">
      <c r="A53" s="102" t="s">
        <v>51</v>
      </c>
      <c r="B53" s="103">
        <v>622793</v>
      </c>
      <c r="C53" s="103">
        <v>332</v>
      </c>
      <c r="D53" s="104">
        <f t="shared" si="0"/>
        <v>5.3308242064377733</v>
      </c>
    </row>
    <row r="54" spans="1:6" ht="15" customHeight="1">
      <c r="A54" s="102" t="s">
        <v>50</v>
      </c>
      <c r="B54" s="103">
        <v>485199</v>
      </c>
      <c r="C54" s="103">
        <v>251</v>
      </c>
      <c r="D54" s="104">
        <f t="shared" si="0"/>
        <v>5.1731351466099476</v>
      </c>
    </row>
    <row r="55" spans="1:6" ht="15" customHeight="1">
      <c r="A55" s="102" t="s">
        <v>38</v>
      </c>
      <c r="B55" s="103">
        <v>655884</v>
      </c>
      <c r="C55" s="103">
        <f>122+211</f>
        <v>333</v>
      </c>
      <c r="D55" s="104">
        <f t="shared" si="0"/>
        <v>5.0771172951314565</v>
      </c>
    </row>
    <row r="56" spans="1:6" ht="15" customHeight="1">
      <c r="A56" s="102" t="s">
        <v>52</v>
      </c>
      <c r="B56" s="103">
        <v>272996</v>
      </c>
      <c r="C56" s="103">
        <v>138</v>
      </c>
      <c r="D56" s="104">
        <f t="shared" si="0"/>
        <v>5.0550191211592841</v>
      </c>
    </row>
    <row r="57" spans="1:6" ht="15" customHeight="1">
      <c r="A57" s="102" t="s">
        <v>398</v>
      </c>
      <c r="B57" s="103">
        <v>310797</v>
      </c>
      <c r="C57" s="103">
        <v>156</v>
      </c>
      <c r="D57" s="104">
        <f t="shared" si="0"/>
        <v>5.0193534686628247</v>
      </c>
    </row>
    <row r="58" spans="1:6" ht="15" customHeight="1">
      <c r="A58" s="102" t="s">
        <v>73</v>
      </c>
      <c r="B58" s="103">
        <v>620602</v>
      </c>
      <c r="C58" s="103">
        <v>307</v>
      </c>
      <c r="D58" s="104">
        <f t="shared" si="0"/>
        <v>4.9468097105713484</v>
      </c>
    </row>
    <row r="59" spans="1:6" ht="15" customHeight="1">
      <c r="A59" s="102" t="s">
        <v>42</v>
      </c>
      <c r="B59" s="103">
        <v>282586</v>
      </c>
      <c r="C59" s="103">
        <v>139</v>
      </c>
      <c r="D59" s="104">
        <f t="shared" si="0"/>
        <v>4.9188565604807026</v>
      </c>
    </row>
    <row r="60" spans="1:6" ht="15" customHeight="1">
      <c r="A60" s="102" t="s">
        <v>123</v>
      </c>
      <c r="B60" s="103">
        <v>235501</v>
      </c>
      <c r="C60" s="103">
        <v>115</v>
      </c>
      <c r="D60" s="104">
        <f t="shared" si="0"/>
        <v>4.8832064407369815</v>
      </c>
    </row>
    <row r="61" spans="1:6" ht="15" customHeight="1">
      <c r="A61" s="102" t="s">
        <v>114</v>
      </c>
      <c r="B61" s="103">
        <v>389521</v>
      </c>
      <c r="C61" s="103">
        <v>189</v>
      </c>
      <c r="D61" s="104">
        <f t="shared" si="0"/>
        <v>4.8521132365135635</v>
      </c>
    </row>
    <row r="62" spans="1:6" ht="15" customHeight="1">
      <c r="A62" s="102" t="s">
        <v>53</v>
      </c>
      <c r="B62" s="103">
        <v>679036</v>
      </c>
      <c r="C62" s="103">
        <v>318</v>
      </c>
      <c r="D62" s="104">
        <f t="shared" si="0"/>
        <v>4.6831095847642841</v>
      </c>
    </row>
    <row r="63" spans="1:6" s="108" customFormat="1" ht="15" customHeight="1">
      <c r="A63" s="102" t="s">
        <v>56</v>
      </c>
      <c r="B63" s="103">
        <v>258522</v>
      </c>
      <c r="C63" s="103">
        <v>120</v>
      </c>
      <c r="D63" s="104">
        <f t="shared" si="0"/>
        <v>4.6417712999280525</v>
      </c>
      <c r="E63" s="105"/>
      <c r="F63" s="105"/>
    </row>
    <row r="64" spans="1:6" ht="15" customHeight="1">
      <c r="A64" s="102" t="s">
        <v>57</v>
      </c>
      <c r="B64" s="103">
        <v>760026</v>
      </c>
      <c r="C64" s="103">
        <v>350</v>
      </c>
      <c r="D64" s="104">
        <f t="shared" si="0"/>
        <v>4.6051056148079148</v>
      </c>
    </row>
    <row r="65" spans="1:6" ht="15" customHeight="1">
      <c r="A65" s="102" t="s">
        <v>55</v>
      </c>
      <c r="B65" s="103">
        <v>383204</v>
      </c>
      <c r="C65" s="103">
        <v>172</v>
      </c>
      <c r="D65" s="104">
        <f t="shared" si="0"/>
        <v>4.4884708927881753</v>
      </c>
    </row>
    <row r="66" spans="1:6" ht="15" customHeight="1">
      <c r="A66" s="102" t="s">
        <v>62</v>
      </c>
      <c r="B66" s="103">
        <v>388413</v>
      </c>
      <c r="C66" s="103">
        <v>173</v>
      </c>
      <c r="D66" s="104">
        <f t="shared" si="0"/>
        <v>4.4540218787733679</v>
      </c>
    </row>
    <row r="67" spans="1:6" ht="15" customHeight="1">
      <c r="A67" s="102" t="s">
        <v>40</v>
      </c>
      <c r="B67" s="103">
        <v>1537058</v>
      </c>
      <c r="C67" s="103">
        <v>676</v>
      </c>
      <c r="D67" s="104">
        <f t="shared" si="0"/>
        <v>4.3980123066273356</v>
      </c>
    </row>
    <row r="68" spans="1:6" ht="15" customHeight="1">
      <c r="A68" s="102" t="s">
        <v>59</v>
      </c>
      <c r="B68" s="103">
        <v>557169</v>
      </c>
      <c r="C68" s="103">
        <v>244</v>
      </c>
      <c r="D68" s="104">
        <f t="shared" si="0"/>
        <v>4.3792816901155662</v>
      </c>
    </row>
    <row r="69" spans="1:6" ht="15" customHeight="1">
      <c r="A69" s="102" t="s">
        <v>58</v>
      </c>
      <c r="B69" s="103">
        <v>251893</v>
      </c>
      <c r="C69" s="103">
        <v>110</v>
      </c>
      <c r="D69" s="104">
        <f t="shared" si="0"/>
        <v>4.3669335789402641</v>
      </c>
    </row>
    <row r="70" spans="1:6" s="108" customFormat="1" ht="15" customHeight="1">
      <c r="A70" s="102" t="s">
        <v>115</v>
      </c>
      <c r="B70" s="103">
        <v>430332</v>
      </c>
      <c r="C70" s="103">
        <v>180</v>
      </c>
      <c r="D70" s="104">
        <f t="shared" ref="D70:D101" si="1">C70/(B70/10000)</f>
        <v>4.1828169878140598</v>
      </c>
      <c r="E70" s="105"/>
      <c r="F70" s="105"/>
    </row>
    <row r="71" spans="1:6" s="108" customFormat="1" ht="15" customHeight="1">
      <c r="A71" s="102" t="s">
        <v>61</v>
      </c>
      <c r="B71" s="103">
        <v>368759</v>
      </c>
      <c r="C71" s="103">
        <v>150</v>
      </c>
      <c r="D71" s="104">
        <f t="shared" si="1"/>
        <v>4.067697330777011</v>
      </c>
      <c r="E71" s="105"/>
      <c r="F71" s="105"/>
    </row>
    <row r="72" spans="1:6" ht="15" customHeight="1">
      <c r="A72" s="102" t="s">
        <v>54</v>
      </c>
      <c r="B72" s="103">
        <v>1436697</v>
      </c>
      <c r="C72" s="103">
        <v>581</v>
      </c>
      <c r="D72" s="104">
        <f t="shared" si="1"/>
        <v>4.0439981429626428</v>
      </c>
    </row>
    <row r="73" spans="1:6" ht="15" customHeight="1">
      <c r="A73" s="102" t="s">
        <v>63</v>
      </c>
      <c r="B73" s="103">
        <v>835957</v>
      </c>
      <c r="C73" s="103">
        <v>326</v>
      </c>
      <c r="D73" s="104">
        <f t="shared" si="1"/>
        <v>3.8997221148934695</v>
      </c>
    </row>
    <row r="74" spans="1:6" ht="15" customHeight="1">
      <c r="A74" s="102" t="s">
        <v>64</v>
      </c>
      <c r="B74" s="103">
        <v>1560297</v>
      </c>
      <c r="C74" s="103">
        <v>605</v>
      </c>
      <c r="D74" s="104">
        <f t="shared" si="1"/>
        <v>3.8774669181572485</v>
      </c>
    </row>
    <row r="75" spans="1:6" ht="15" customHeight="1">
      <c r="A75" s="102" t="s">
        <v>65</v>
      </c>
      <c r="B75" s="103">
        <v>239269</v>
      </c>
      <c r="C75" s="103">
        <v>91</v>
      </c>
      <c r="D75" s="104">
        <f t="shared" si="1"/>
        <v>3.8032507345289193</v>
      </c>
    </row>
    <row r="76" spans="1:6" ht="15" customHeight="1">
      <c r="A76" s="102" t="s">
        <v>75</v>
      </c>
      <c r="B76" s="103">
        <v>464704</v>
      </c>
      <c r="C76" s="103">
        <v>167</v>
      </c>
      <c r="D76" s="104">
        <f t="shared" si="1"/>
        <v>3.5936854427764771</v>
      </c>
    </row>
    <row r="77" spans="1:6" ht="15" customHeight="1">
      <c r="A77" s="102" t="s">
        <v>70</v>
      </c>
      <c r="B77" s="103">
        <v>445830</v>
      </c>
      <c r="C77" s="103">
        <v>160</v>
      </c>
      <c r="D77" s="104">
        <f t="shared" si="1"/>
        <v>3.5888118789673196</v>
      </c>
    </row>
    <row r="78" spans="1:6" s="108" customFormat="1" ht="15" customHeight="1">
      <c r="A78" s="102" t="s">
        <v>67</v>
      </c>
      <c r="B78" s="103">
        <v>3928864</v>
      </c>
      <c r="C78" s="103">
        <v>1391</v>
      </c>
      <c r="D78" s="104">
        <f t="shared" si="1"/>
        <v>3.5404636047468174</v>
      </c>
      <c r="E78" s="105"/>
      <c r="F78" s="105"/>
    </row>
    <row r="79" spans="1:6" ht="15" customHeight="1">
      <c r="A79" s="102" t="s">
        <v>66</v>
      </c>
      <c r="B79" s="103">
        <v>2239558</v>
      </c>
      <c r="C79" s="103">
        <v>782</v>
      </c>
      <c r="D79" s="104">
        <f t="shared" si="1"/>
        <v>3.4917604277272569</v>
      </c>
    </row>
    <row r="80" spans="1:6" ht="15" customHeight="1">
      <c r="A80" s="102" t="s">
        <v>83</v>
      </c>
      <c r="B80" s="103">
        <v>334909</v>
      </c>
      <c r="C80" s="103">
        <v>113</v>
      </c>
      <c r="D80" s="104">
        <f t="shared" si="1"/>
        <v>3.3740508615773237</v>
      </c>
    </row>
    <row r="81" spans="1:6" ht="15" customHeight="1">
      <c r="A81" s="102" t="s">
        <v>69</v>
      </c>
      <c r="B81" s="103">
        <v>446599</v>
      </c>
      <c r="C81" s="103">
        <v>150</v>
      </c>
      <c r="D81" s="104">
        <f t="shared" si="1"/>
        <v>3.3587177759018716</v>
      </c>
    </row>
    <row r="82" spans="1:6" s="108" customFormat="1" ht="15" customHeight="1">
      <c r="A82" s="102" t="s">
        <v>120</v>
      </c>
      <c r="B82" s="103">
        <v>243839</v>
      </c>
      <c r="C82" s="103">
        <v>81</v>
      </c>
      <c r="D82" s="104">
        <f t="shared" si="1"/>
        <v>3.3218640168307778</v>
      </c>
      <c r="E82" s="105"/>
      <c r="F82" s="105"/>
    </row>
    <row r="83" spans="1:6" ht="15" customHeight="1">
      <c r="A83" s="102" t="s">
        <v>119</v>
      </c>
      <c r="B83" s="103">
        <v>656861</v>
      </c>
      <c r="C83" s="103">
        <v>216</v>
      </c>
      <c r="D83" s="104">
        <f t="shared" si="1"/>
        <v>3.2883669452136757</v>
      </c>
    </row>
    <row r="84" spans="1:6" ht="15" customHeight="1">
      <c r="A84" s="102" t="s">
        <v>71</v>
      </c>
      <c r="B84" s="103">
        <v>235563</v>
      </c>
      <c r="C84" s="103">
        <v>77</v>
      </c>
      <c r="D84" s="104">
        <f t="shared" si="1"/>
        <v>3.2687646192313733</v>
      </c>
    </row>
    <row r="85" spans="1:6" ht="15" customHeight="1">
      <c r="A85" s="102" t="s">
        <v>74</v>
      </c>
      <c r="B85" s="103">
        <v>599642</v>
      </c>
      <c r="C85" s="103">
        <v>185</v>
      </c>
      <c r="D85" s="104">
        <f t="shared" si="1"/>
        <v>3.0851741539118342</v>
      </c>
    </row>
    <row r="86" spans="1:6" ht="15" customHeight="1">
      <c r="A86" s="102" t="s">
        <v>78</v>
      </c>
      <c r="B86" s="103">
        <v>853382</v>
      </c>
      <c r="C86" s="103">
        <v>263</v>
      </c>
      <c r="D86" s="104">
        <f t="shared" si="1"/>
        <v>3.0818554879292042</v>
      </c>
    </row>
    <row r="87" spans="1:6" ht="15" customHeight="1">
      <c r="A87" s="102" t="s">
        <v>399</v>
      </c>
      <c r="B87" s="103">
        <v>1012539</v>
      </c>
      <c r="C87" s="103">
        <v>305</v>
      </c>
      <c r="D87" s="104">
        <f t="shared" si="1"/>
        <v>3.0122296523886982</v>
      </c>
    </row>
    <row r="88" spans="1:6" ht="15" customHeight="1">
      <c r="A88" s="102" t="s">
        <v>79</v>
      </c>
      <c r="B88" s="103">
        <v>239277</v>
      </c>
      <c r="C88" s="103">
        <v>67</v>
      </c>
      <c r="D88" s="104">
        <f t="shared" si="1"/>
        <v>2.8001019738629287</v>
      </c>
    </row>
    <row r="89" spans="1:6" ht="15" customHeight="1">
      <c r="A89" s="102" t="s">
        <v>72</v>
      </c>
      <c r="B89" s="103">
        <v>281031</v>
      </c>
      <c r="C89" s="103">
        <v>70</v>
      </c>
      <c r="D89" s="104">
        <f t="shared" si="1"/>
        <v>2.4908284139472157</v>
      </c>
    </row>
    <row r="90" spans="1:6" ht="15" customHeight="1">
      <c r="A90" s="102" t="s">
        <v>80</v>
      </c>
      <c r="B90" s="103">
        <v>399682</v>
      </c>
      <c r="C90" s="103">
        <v>98</v>
      </c>
      <c r="D90" s="104">
        <f t="shared" si="1"/>
        <v>2.4519492996932559</v>
      </c>
    </row>
    <row r="91" spans="1:6" ht="15" customHeight="1">
      <c r="A91" s="102" t="s">
        <v>122</v>
      </c>
      <c r="B91" s="103">
        <v>262146</v>
      </c>
      <c r="C91" s="103">
        <v>64</v>
      </c>
      <c r="D91" s="104">
        <f t="shared" si="1"/>
        <v>2.4413876236906149</v>
      </c>
    </row>
    <row r="92" spans="1:6" ht="15" customHeight="1">
      <c r="A92" s="102" t="s">
        <v>81</v>
      </c>
      <c r="B92" s="103">
        <v>258703</v>
      </c>
      <c r="C92" s="103">
        <v>62</v>
      </c>
      <c r="D92" s="104">
        <f t="shared" si="1"/>
        <v>2.3965705848018772</v>
      </c>
    </row>
    <row r="93" spans="1:6" ht="15" customHeight="1">
      <c r="A93" s="102" t="s">
        <v>82</v>
      </c>
      <c r="B93" s="103">
        <v>301010</v>
      </c>
      <c r="C93" s="103">
        <v>65</v>
      </c>
      <c r="D93" s="104">
        <f t="shared" si="1"/>
        <v>2.159396697784127</v>
      </c>
    </row>
    <row r="94" spans="1:6" s="108" customFormat="1" ht="15" customHeight="1">
      <c r="A94" s="102" t="s">
        <v>77</v>
      </c>
      <c r="B94" s="103">
        <v>237517</v>
      </c>
      <c r="C94" s="103">
        <v>50</v>
      </c>
      <c r="D94" s="104">
        <f t="shared" si="1"/>
        <v>2.1051124761596012</v>
      </c>
      <c r="E94" s="105"/>
      <c r="F94" s="105"/>
    </row>
    <row r="95" spans="1:6" ht="15" customHeight="1">
      <c r="A95" s="102" t="s">
        <v>90</v>
      </c>
      <c r="B95" s="103">
        <v>280579</v>
      </c>
      <c r="C95" s="103">
        <v>59</v>
      </c>
      <c r="D95" s="104">
        <f t="shared" si="1"/>
        <v>2.1027945783540463</v>
      </c>
    </row>
    <row r="96" spans="1:6" ht="15" customHeight="1">
      <c r="A96" s="102" t="s">
        <v>84</v>
      </c>
      <c r="B96" s="103">
        <v>236995</v>
      </c>
      <c r="C96" s="103">
        <v>48</v>
      </c>
      <c r="D96" s="104">
        <f t="shared" si="1"/>
        <v>2.025359184792928</v>
      </c>
    </row>
    <row r="97" spans="1:4" ht="15" customHeight="1">
      <c r="A97" s="102" t="s">
        <v>85</v>
      </c>
      <c r="B97" s="103">
        <v>515986</v>
      </c>
      <c r="C97" s="103">
        <v>86</v>
      </c>
      <c r="D97" s="104">
        <f t="shared" si="1"/>
        <v>1.6667118875318323</v>
      </c>
    </row>
    <row r="98" spans="1:4" ht="15" customHeight="1">
      <c r="A98" s="102" t="s">
        <v>88</v>
      </c>
      <c r="B98" s="103">
        <v>613599</v>
      </c>
      <c r="C98" s="103">
        <v>93</v>
      </c>
      <c r="D98" s="104">
        <f t="shared" si="1"/>
        <v>1.5156478416685815</v>
      </c>
    </row>
    <row r="99" spans="1:4" ht="15" customHeight="1">
      <c r="A99" s="102" t="s">
        <v>86</v>
      </c>
      <c r="B99" s="103">
        <v>848788</v>
      </c>
      <c r="C99" s="103">
        <v>124</v>
      </c>
      <c r="D99" s="104">
        <f t="shared" si="1"/>
        <v>1.4609066103667818</v>
      </c>
    </row>
    <row r="100" spans="1:4" ht="15" customHeight="1">
      <c r="A100" s="102" t="s">
        <v>87</v>
      </c>
      <c r="B100" s="103">
        <v>260988</v>
      </c>
      <c r="C100" s="103">
        <v>37</v>
      </c>
      <c r="D100" s="104">
        <f t="shared" si="1"/>
        <v>1.4176897022085306</v>
      </c>
    </row>
    <row r="101" spans="1:4" ht="15" customHeight="1">
      <c r="A101" s="102" t="s">
        <v>89</v>
      </c>
      <c r="B101" s="103">
        <v>302389</v>
      </c>
      <c r="C101" s="103">
        <v>39</v>
      </c>
      <c r="D101" s="104">
        <f t="shared" si="1"/>
        <v>1.2897294544444406</v>
      </c>
    </row>
    <row r="102" spans="1:4" ht="15" customHeight="1">
      <c r="A102" s="102" t="s">
        <v>91</v>
      </c>
      <c r="B102" s="103">
        <v>680250</v>
      </c>
      <c r="C102" s="103">
        <v>46</v>
      </c>
      <c r="D102" s="104">
        <f>C102/(B102/10000)</f>
        <v>0.67622197721425936</v>
      </c>
    </row>
    <row r="103" spans="1:4" ht="15" customHeight="1">
      <c r="A103" s="102" t="s">
        <v>95</v>
      </c>
      <c r="B103" s="103"/>
      <c r="C103" s="103"/>
      <c r="D103" s="104" t="s">
        <v>93</v>
      </c>
    </row>
    <row r="104" spans="1:4" ht="15" customHeight="1">
      <c r="A104" s="102" t="s">
        <v>99</v>
      </c>
      <c r="B104" s="103"/>
      <c r="C104" s="103"/>
      <c r="D104" s="104" t="s">
        <v>93</v>
      </c>
    </row>
    <row r="105" spans="1:4" ht="15" customHeight="1">
      <c r="A105" s="102" t="s">
        <v>101</v>
      </c>
      <c r="D105" s="104" t="s">
        <v>93</v>
      </c>
    </row>
    <row r="106" spans="1:4">
      <c r="A106" s="110"/>
      <c r="B106" s="103"/>
      <c r="C106" s="103"/>
      <c r="D106" s="111"/>
    </row>
    <row r="107" spans="1:4">
      <c r="A107" s="112" t="s">
        <v>102</v>
      </c>
      <c r="B107" s="113"/>
      <c r="C107" s="114">
        <f>SUM($C5:C105)</f>
        <v>36061</v>
      </c>
      <c r="D107" s="115"/>
    </row>
    <row r="108" spans="1:4">
      <c r="A108" s="112" t="s">
        <v>103</v>
      </c>
      <c r="B108" s="113"/>
      <c r="C108" s="113"/>
      <c r="D108" s="116">
        <f>MEDIAN(D5:D105)</f>
        <v>5.1731351466099476</v>
      </c>
    </row>
    <row r="110" spans="1:4">
      <c r="A110" s="107" t="s">
        <v>104</v>
      </c>
    </row>
  </sheetData>
  <mergeCells count="1">
    <mergeCell ref="A3:D3"/>
  </mergeCells>
  <pageMargins left="0.75" right="0.75" top="1" bottom="1" header="0.5" footer="0.5"/>
  <pageSetup orientation="portrait" r:id="rId1"/>
  <headerFooter alignWithMargins="0">
    <oddHeader>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/>
  </sheetViews>
  <sheetFormatPr defaultRowHeight="12.75"/>
  <cols>
    <col min="1" max="1" width="41.85546875" style="33" customWidth="1"/>
    <col min="2" max="2" width="18.5703125" style="32" customWidth="1"/>
    <col min="3" max="3" width="12.85546875" style="33" customWidth="1"/>
    <col min="4" max="4" width="9.140625" style="32"/>
    <col min="5" max="5" width="21.28515625" style="32" customWidth="1"/>
    <col min="6" max="6" width="9.140625" style="32" customWidth="1"/>
    <col min="7" max="7" width="16.28515625" style="32" customWidth="1"/>
    <col min="8" max="8" width="15.85546875" style="32" customWidth="1"/>
    <col min="9" max="9" width="13.85546875" style="32" customWidth="1"/>
    <col min="10" max="16384" width="9.140625" style="32"/>
  </cols>
  <sheetData>
    <row r="1" spans="1:9" ht="20.25">
      <c r="A1" s="35" t="s">
        <v>124</v>
      </c>
    </row>
    <row r="2" spans="1:9">
      <c r="A2" s="34">
        <v>2014</v>
      </c>
    </row>
    <row r="3" spans="1:9" ht="45" customHeight="1">
      <c r="A3" s="92" t="s">
        <v>400</v>
      </c>
      <c r="B3" s="92"/>
      <c r="C3" s="92"/>
      <c r="D3" s="92"/>
      <c r="E3" s="92"/>
      <c r="F3" s="92"/>
      <c r="G3" s="92"/>
      <c r="H3" s="92"/>
      <c r="I3" s="92"/>
    </row>
    <row r="5" spans="1:9" ht="15.75">
      <c r="A5" s="53" t="s">
        <v>125</v>
      </c>
      <c r="B5" s="53" t="s">
        <v>107</v>
      </c>
      <c r="C5" s="54" t="s">
        <v>126</v>
      </c>
      <c r="D5" s="55" t="s">
        <v>127</v>
      </c>
      <c r="E5" s="53" t="s">
        <v>403</v>
      </c>
    </row>
    <row r="6" spans="1:9" ht="15.75">
      <c r="A6" s="56" t="s">
        <v>404</v>
      </c>
      <c r="B6" s="56" t="s">
        <v>28</v>
      </c>
      <c r="C6" s="57">
        <v>1</v>
      </c>
      <c r="D6" s="57">
        <v>268</v>
      </c>
      <c r="E6" s="58">
        <v>554413</v>
      </c>
    </row>
    <row r="7" spans="1:9" ht="15.75">
      <c r="A7" s="56" t="s">
        <v>128</v>
      </c>
      <c r="B7" s="56" t="s">
        <v>28</v>
      </c>
      <c r="C7" s="59">
        <v>1</v>
      </c>
      <c r="D7" s="57">
        <v>185</v>
      </c>
      <c r="E7" s="58">
        <v>2756643</v>
      </c>
    </row>
    <row r="8" spans="1:9" ht="15.75">
      <c r="A8" s="56" t="s">
        <v>129</v>
      </c>
      <c r="B8" s="56" t="s">
        <v>51</v>
      </c>
      <c r="C8" s="60">
        <v>1</v>
      </c>
      <c r="D8" s="57">
        <v>6.3</v>
      </c>
      <c r="E8" s="58">
        <v>2265742</v>
      </c>
    </row>
    <row r="9" spans="1:9" ht="15.75">
      <c r="A9" s="61" t="s">
        <v>130</v>
      </c>
      <c r="B9" s="61" t="s">
        <v>38</v>
      </c>
      <c r="C9" s="59">
        <v>5</v>
      </c>
      <c r="D9" s="57">
        <v>835</v>
      </c>
      <c r="E9" s="58">
        <v>1710247</v>
      </c>
    </row>
    <row r="10" spans="1:9" ht="15.75">
      <c r="A10" s="61" t="s">
        <v>405</v>
      </c>
      <c r="B10" s="61" t="s">
        <v>38</v>
      </c>
      <c r="C10" s="59">
        <v>1</v>
      </c>
      <c r="D10" s="57">
        <v>1.7</v>
      </c>
      <c r="E10" s="58">
        <v>893993</v>
      </c>
    </row>
    <row r="11" spans="1:9" ht="15.75">
      <c r="A11" s="56" t="s">
        <v>406</v>
      </c>
      <c r="B11" s="56" t="s">
        <v>38</v>
      </c>
      <c r="C11" s="59">
        <v>3</v>
      </c>
      <c r="D11" s="57">
        <v>81.882999999999996</v>
      </c>
      <c r="E11" s="58">
        <v>3445527</v>
      </c>
    </row>
    <row r="12" spans="1:9" ht="31.5">
      <c r="A12" s="61" t="s">
        <v>131</v>
      </c>
      <c r="B12" s="61" t="s">
        <v>38</v>
      </c>
      <c r="C12" s="59">
        <v>5</v>
      </c>
      <c r="D12" s="57">
        <v>15</v>
      </c>
      <c r="E12" s="58">
        <v>4001769</v>
      </c>
    </row>
    <row r="13" spans="1:9" ht="15.75">
      <c r="A13" s="61" t="s">
        <v>132</v>
      </c>
      <c r="B13" s="61" t="s">
        <v>81</v>
      </c>
      <c r="C13" s="59">
        <v>21</v>
      </c>
      <c r="D13" s="57">
        <v>1200</v>
      </c>
      <c r="E13" s="58">
        <v>4021147</v>
      </c>
    </row>
    <row r="14" spans="1:9" ht="15.75">
      <c r="A14" s="56" t="s">
        <v>134</v>
      </c>
      <c r="B14" s="56" t="s">
        <v>37</v>
      </c>
      <c r="C14" s="59">
        <v>1</v>
      </c>
      <c r="D14" s="57">
        <v>5.2</v>
      </c>
      <c r="E14" s="58">
        <v>3904961</v>
      </c>
    </row>
    <row r="15" spans="1:9" ht="15.75">
      <c r="A15" s="61" t="s">
        <v>135</v>
      </c>
      <c r="B15" s="61" t="s">
        <v>33</v>
      </c>
      <c r="C15" s="59">
        <v>1</v>
      </c>
      <c r="D15" s="57">
        <v>12</v>
      </c>
      <c r="E15" s="58">
        <v>543228</v>
      </c>
    </row>
    <row r="16" spans="1:9" ht="15.75">
      <c r="A16" s="62" t="s">
        <v>407</v>
      </c>
      <c r="B16" s="56" t="s">
        <v>91</v>
      </c>
      <c r="C16" s="59">
        <v>4</v>
      </c>
      <c r="D16" s="57">
        <v>7.76</v>
      </c>
      <c r="E16" s="58">
        <v>3418266</v>
      </c>
    </row>
    <row r="17" spans="1:5" ht="15.75">
      <c r="A17" s="61" t="s">
        <v>408</v>
      </c>
      <c r="B17" s="61" t="s">
        <v>91</v>
      </c>
      <c r="C17" s="59">
        <v>12</v>
      </c>
      <c r="D17" s="57">
        <v>117</v>
      </c>
      <c r="E17" s="58">
        <v>5412848</v>
      </c>
    </row>
    <row r="18" spans="1:5" ht="15.75">
      <c r="A18" s="56" t="s">
        <v>136</v>
      </c>
      <c r="B18" s="56" t="s">
        <v>66</v>
      </c>
      <c r="C18" s="59">
        <v>8</v>
      </c>
      <c r="D18" s="57">
        <v>45</v>
      </c>
      <c r="E18" s="58">
        <v>2510824</v>
      </c>
    </row>
    <row r="19" spans="1:5" ht="15.75">
      <c r="A19" s="56" t="s">
        <v>137</v>
      </c>
      <c r="B19" s="56" t="s">
        <v>66</v>
      </c>
      <c r="C19" s="59">
        <v>1</v>
      </c>
      <c r="D19" s="57">
        <v>12</v>
      </c>
      <c r="E19" s="58">
        <v>5625979</v>
      </c>
    </row>
    <row r="20" spans="1:5" ht="15.75">
      <c r="A20" s="56" t="s">
        <v>138</v>
      </c>
      <c r="B20" s="56" t="s">
        <v>66</v>
      </c>
      <c r="C20" s="59">
        <v>1</v>
      </c>
      <c r="D20" s="57">
        <v>445</v>
      </c>
      <c r="E20" s="58">
        <v>13348364</v>
      </c>
    </row>
    <row r="21" spans="1:5" ht="15.75">
      <c r="A21" s="63" t="s">
        <v>139</v>
      </c>
      <c r="B21" s="63" t="s">
        <v>66</v>
      </c>
      <c r="C21" s="59">
        <v>1</v>
      </c>
      <c r="D21" s="57">
        <v>1431</v>
      </c>
      <c r="E21" s="58">
        <v>3424011</v>
      </c>
    </row>
    <row r="22" spans="1:5" ht="31.5">
      <c r="A22" s="61" t="s">
        <v>162</v>
      </c>
      <c r="B22" s="61" t="s">
        <v>66</v>
      </c>
      <c r="C22" s="57">
        <v>1</v>
      </c>
      <c r="D22" s="64">
        <v>280</v>
      </c>
      <c r="E22" s="58">
        <v>459999</v>
      </c>
    </row>
    <row r="23" spans="1:5" ht="15.75">
      <c r="A23" s="56" t="s">
        <v>140</v>
      </c>
      <c r="B23" s="56" t="s">
        <v>57</v>
      </c>
      <c r="C23" s="59">
        <v>18</v>
      </c>
      <c r="D23" s="57">
        <v>2086.73</v>
      </c>
      <c r="E23" s="58">
        <v>1155727</v>
      </c>
    </row>
    <row r="24" spans="1:5" ht="15.75">
      <c r="A24" s="62" t="s">
        <v>141</v>
      </c>
      <c r="B24" s="56" t="s">
        <v>119</v>
      </c>
      <c r="C24" s="59">
        <v>1</v>
      </c>
      <c r="D24" s="57">
        <v>184</v>
      </c>
      <c r="E24" s="58">
        <v>986916</v>
      </c>
    </row>
    <row r="25" spans="1:5" ht="15.75">
      <c r="A25" s="61" t="s">
        <v>142</v>
      </c>
      <c r="B25" s="61" t="s">
        <v>119</v>
      </c>
      <c r="C25" s="59">
        <v>1</v>
      </c>
      <c r="D25" s="57">
        <v>3200</v>
      </c>
      <c r="E25" s="58">
        <v>5126816</v>
      </c>
    </row>
    <row r="26" spans="1:5" ht="15.75">
      <c r="A26" s="63" t="s">
        <v>143</v>
      </c>
      <c r="B26" s="56" t="s">
        <v>43</v>
      </c>
      <c r="C26" s="59">
        <v>14</v>
      </c>
      <c r="D26" s="57">
        <v>36</v>
      </c>
      <c r="E26" s="58">
        <v>11899738</v>
      </c>
    </row>
    <row r="27" spans="1:5" ht="15.75">
      <c r="A27" s="61" t="s">
        <v>409</v>
      </c>
      <c r="B27" s="61" t="s">
        <v>43</v>
      </c>
      <c r="C27" s="59" t="s">
        <v>410</v>
      </c>
      <c r="D27" s="57">
        <v>10.6</v>
      </c>
      <c r="E27" s="58">
        <v>554167</v>
      </c>
    </row>
    <row r="28" spans="1:5" ht="15.75">
      <c r="A28" s="56" t="s">
        <v>144</v>
      </c>
      <c r="B28" s="56" t="s">
        <v>43</v>
      </c>
      <c r="C28" s="59">
        <v>1</v>
      </c>
      <c r="D28" s="57">
        <v>20.18</v>
      </c>
      <c r="E28" s="58">
        <v>2026719</v>
      </c>
    </row>
    <row r="29" spans="1:5" ht="15.75">
      <c r="A29" s="56" t="s">
        <v>145</v>
      </c>
      <c r="B29" s="56" t="s">
        <v>43</v>
      </c>
      <c r="C29" s="57">
        <v>1</v>
      </c>
      <c r="D29" s="57">
        <v>15.2</v>
      </c>
      <c r="E29" s="58">
        <v>825879</v>
      </c>
    </row>
    <row r="30" spans="1:5" ht="15.75">
      <c r="A30" s="61" t="s">
        <v>146</v>
      </c>
      <c r="B30" s="61" t="s">
        <v>43</v>
      </c>
      <c r="C30" s="59">
        <v>1</v>
      </c>
      <c r="D30" s="57">
        <v>843</v>
      </c>
      <c r="E30" s="58">
        <v>46015781</v>
      </c>
    </row>
    <row r="31" spans="1:5" ht="15.75">
      <c r="A31" s="56" t="s">
        <v>147</v>
      </c>
      <c r="B31" s="56" t="s">
        <v>43</v>
      </c>
      <c r="C31" s="59">
        <v>1</v>
      </c>
      <c r="D31" s="57">
        <v>550</v>
      </c>
      <c r="E31" s="58">
        <v>3161076</v>
      </c>
    </row>
    <row r="32" spans="1:5" ht="15.75">
      <c r="A32" s="56" t="s">
        <v>411</v>
      </c>
      <c r="B32" s="56" t="s">
        <v>43</v>
      </c>
      <c r="C32" s="59">
        <v>1</v>
      </c>
      <c r="D32" s="57">
        <v>6.73</v>
      </c>
      <c r="E32" s="58">
        <v>16588578</v>
      </c>
    </row>
    <row r="33" spans="1:5" ht="15.75">
      <c r="A33" s="61" t="s">
        <v>148</v>
      </c>
      <c r="B33" s="61" t="s">
        <v>43</v>
      </c>
      <c r="C33" s="59">
        <v>1</v>
      </c>
      <c r="D33" s="57">
        <v>6.2</v>
      </c>
      <c r="E33" s="58">
        <v>4290932</v>
      </c>
    </row>
    <row r="34" spans="1:5" ht="15.75">
      <c r="A34" s="61" t="s">
        <v>149</v>
      </c>
      <c r="B34" s="61" t="s">
        <v>43</v>
      </c>
      <c r="C34" s="59">
        <v>1</v>
      </c>
      <c r="D34" s="57">
        <v>585</v>
      </c>
      <c r="E34" s="58">
        <v>11334587</v>
      </c>
    </row>
    <row r="35" spans="1:5" ht="15.75">
      <c r="A35" s="61" t="s">
        <v>150</v>
      </c>
      <c r="B35" s="61" t="s">
        <v>43</v>
      </c>
      <c r="C35" s="59">
        <v>1</v>
      </c>
      <c r="D35" s="57">
        <v>433</v>
      </c>
      <c r="E35" s="58">
        <v>6792179</v>
      </c>
    </row>
    <row r="36" spans="1:5" ht="15.75">
      <c r="A36" s="63" t="s">
        <v>151</v>
      </c>
      <c r="B36" s="63" t="s">
        <v>43</v>
      </c>
      <c r="C36" s="59">
        <v>1</v>
      </c>
      <c r="D36" s="57">
        <v>330</v>
      </c>
      <c r="E36" s="58">
        <v>1764933</v>
      </c>
    </row>
    <row r="37" spans="1:5" ht="15.75">
      <c r="A37" s="56" t="s">
        <v>152</v>
      </c>
      <c r="B37" s="56" t="s">
        <v>43</v>
      </c>
      <c r="C37" s="59">
        <v>10</v>
      </c>
      <c r="D37" s="57">
        <v>1792</v>
      </c>
      <c r="E37" s="58">
        <v>499429</v>
      </c>
    </row>
    <row r="38" spans="1:5" ht="15.75">
      <c r="A38" s="61" t="s">
        <v>412</v>
      </c>
      <c r="B38" s="61" t="s">
        <v>43</v>
      </c>
      <c r="C38" s="59">
        <v>1</v>
      </c>
      <c r="D38" s="57">
        <v>25</v>
      </c>
      <c r="E38" s="58">
        <v>2465922</v>
      </c>
    </row>
    <row r="39" spans="1:5" ht="15.75">
      <c r="A39" s="56" t="s">
        <v>153</v>
      </c>
      <c r="B39" s="56" t="s">
        <v>73</v>
      </c>
      <c r="C39" s="59">
        <v>1</v>
      </c>
      <c r="D39" s="57">
        <v>17</v>
      </c>
      <c r="E39" s="58">
        <v>2955631</v>
      </c>
    </row>
    <row r="40" spans="1:5" ht="15.75">
      <c r="A40" s="61" t="s">
        <v>155</v>
      </c>
      <c r="B40" s="61" t="s">
        <v>64</v>
      </c>
      <c r="C40" s="59">
        <v>63</v>
      </c>
      <c r="D40" s="57">
        <v>910</v>
      </c>
      <c r="E40" s="58">
        <v>1982115</v>
      </c>
    </row>
    <row r="41" spans="1:5" ht="15.75">
      <c r="A41" s="61" t="s">
        <v>156</v>
      </c>
      <c r="B41" s="61" t="s">
        <v>27</v>
      </c>
      <c r="C41" s="59">
        <v>8</v>
      </c>
      <c r="D41" s="57">
        <v>1700</v>
      </c>
      <c r="E41" s="58">
        <v>6276442</v>
      </c>
    </row>
    <row r="42" spans="1:5" ht="15.75">
      <c r="A42" s="56" t="s">
        <v>157</v>
      </c>
      <c r="B42" s="56" t="s">
        <v>39</v>
      </c>
      <c r="C42" s="59">
        <v>1</v>
      </c>
      <c r="D42" s="57">
        <v>5171</v>
      </c>
      <c r="E42" s="58">
        <v>469203</v>
      </c>
    </row>
    <row r="43" spans="1:5" ht="15.75">
      <c r="A43" s="61" t="s">
        <v>413</v>
      </c>
      <c r="B43" s="61" t="s">
        <v>49</v>
      </c>
      <c r="C43" s="57">
        <v>1</v>
      </c>
      <c r="D43" s="57">
        <v>1089</v>
      </c>
      <c r="E43" s="58">
        <v>1763927</v>
      </c>
    </row>
    <row r="44" spans="1:5" ht="15.75">
      <c r="A44" s="56" t="s">
        <v>159</v>
      </c>
      <c r="B44" s="56" t="s">
        <v>68</v>
      </c>
      <c r="C44" s="59">
        <v>1</v>
      </c>
      <c r="D44" s="57">
        <v>240</v>
      </c>
      <c r="E44" s="58">
        <v>456721</v>
      </c>
    </row>
    <row r="45" spans="1:5" ht="15.75">
      <c r="A45" s="61" t="s">
        <v>414</v>
      </c>
      <c r="B45" s="61" t="s">
        <v>34</v>
      </c>
      <c r="C45" s="59">
        <v>1</v>
      </c>
      <c r="D45" s="57">
        <v>1293</v>
      </c>
      <c r="E45" s="58">
        <v>5141662</v>
      </c>
    </row>
    <row r="46" spans="1:5" ht="15.75">
      <c r="A46" s="56" t="s">
        <v>415</v>
      </c>
      <c r="B46" s="56" t="s">
        <v>160</v>
      </c>
      <c r="C46" s="59">
        <v>1</v>
      </c>
      <c r="D46" s="57">
        <v>146.35</v>
      </c>
      <c r="E46" s="58">
        <v>6815882</v>
      </c>
    </row>
    <row r="47" spans="1:5" ht="15.75">
      <c r="A47" s="56"/>
      <c r="B47" s="56"/>
      <c r="C47" s="59"/>
      <c r="D47" s="57"/>
      <c r="E47" s="58"/>
    </row>
    <row r="48" spans="1:5" ht="15.75">
      <c r="A48" s="56" t="s">
        <v>133</v>
      </c>
      <c r="B48" s="56" t="s">
        <v>37</v>
      </c>
      <c r="C48" s="59">
        <v>1</v>
      </c>
      <c r="D48" s="57">
        <v>277</v>
      </c>
      <c r="E48" s="58">
        <v>279996</v>
      </c>
    </row>
    <row r="49" spans="1:5" ht="15.75">
      <c r="A49" s="61" t="s">
        <v>161</v>
      </c>
      <c r="B49" s="61" t="s">
        <v>28</v>
      </c>
      <c r="C49" s="57">
        <v>1</v>
      </c>
      <c r="D49" s="57">
        <v>131.5</v>
      </c>
      <c r="E49" s="58">
        <v>109129</v>
      </c>
    </row>
    <row r="50" spans="1:5" ht="15.75">
      <c r="A50" s="56" t="s">
        <v>158</v>
      </c>
      <c r="B50" s="56" t="s">
        <v>54</v>
      </c>
      <c r="C50" s="57">
        <v>1</v>
      </c>
      <c r="D50" s="57">
        <v>245.91</v>
      </c>
      <c r="E50" s="58">
        <v>106760</v>
      </c>
    </row>
    <row r="51" spans="1:5" ht="15.75">
      <c r="A51" s="61" t="s">
        <v>416</v>
      </c>
      <c r="B51" s="61" t="s">
        <v>28</v>
      </c>
      <c r="C51" s="57">
        <v>1</v>
      </c>
      <c r="D51" s="57">
        <v>18.5</v>
      </c>
      <c r="E51" s="58">
        <v>25000</v>
      </c>
    </row>
    <row r="52" spans="1:5" ht="15.75">
      <c r="A52" s="61" t="s">
        <v>417</v>
      </c>
      <c r="B52" s="61" t="s">
        <v>43</v>
      </c>
      <c r="C52" s="59">
        <v>1</v>
      </c>
      <c r="D52" s="57">
        <v>30</v>
      </c>
      <c r="E52" s="58">
        <v>24808.18</v>
      </c>
    </row>
    <row r="53" spans="1:5">
      <c r="A53" s="65"/>
      <c r="B53" s="38"/>
      <c r="C53" s="65"/>
      <c r="D53" s="65"/>
      <c r="E53" s="65"/>
    </row>
    <row r="54" spans="1:5">
      <c r="A54" s="66" t="s">
        <v>418</v>
      </c>
      <c r="B54" s="67"/>
      <c r="C54" s="67"/>
      <c r="D54" s="67"/>
      <c r="E54" s="67"/>
    </row>
  </sheetData>
  <mergeCells count="1">
    <mergeCell ref="A3:I3"/>
  </mergeCells>
  <pageMargins left="0.7" right="0.7" top="0.75" bottom="0.75" header="0.3" footer="0.3"/>
  <pageSetup scale="97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sqref="A1:N1"/>
    </sheetView>
  </sheetViews>
  <sheetFormatPr defaultRowHeight="12.75"/>
  <cols>
    <col min="1" max="1" width="19.140625" customWidth="1"/>
    <col min="2" max="2" width="15.85546875" customWidth="1"/>
    <col min="3" max="3" width="17.42578125" hidden="1" customWidth="1"/>
    <col min="4" max="4" width="16.28515625" customWidth="1"/>
    <col min="5" max="8" width="9.140625" hidden="1" customWidth="1"/>
    <col min="9" max="9" width="16" hidden="1" customWidth="1"/>
    <col min="10" max="10" width="9.140625" hidden="1" customWidth="1"/>
    <col min="11" max="11" width="20.5703125" hidden="1" customWidth="1"/>
    <col min="13" max="13" width="12.7109375" hidden="1" customWidth="1"/>
    <col min="14" max="14" width="13.42578125" customWidth="1"/>
  </cols>
  <sheetData>
    <row r="1" spans="1:14" ht="42.75" customHeight="1">
      <c r="A1" s="35" t="s">
        <v>105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25.5">
      <c r="A2" s="13" t="s">
        <v>8</v>
      </c>
      <c r="B2" s="14"/>
      <c r="C2" s="15"/>
      <c r="D2" s="16"/>
      <c r="E2" s="15"/>
      <c r="F2" s="17"/>
      <c r="G2" s="17"/>
      <c r="H2" s="18"/>
      <c r="I2" s="19"/>
      <c r="J2" s="18"/>
      <c r="K2" s="18"/>
    </row>
    <row r="3" spans="1:14" ht="12.75" customHeight="1">
      <c r="A3" s="93" t="s">
        <v>106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1:14" ht="25.5" customHeight="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</row>
    <row r="5" spans="1:14" ht="15">
      <c r="A5" s="20"/>
      <c r="B5" s="18"/>
      <c r="C5" s="18"/>
      <c r="D5" s="18"/>
      <c r="E5" s="18"/>
      <c r="F5" s="18"/>
      <c r="G5" s="18"/>
      <c r="H5" s="18"/>
      <c r="I5" s="19"/>
      <c r="J5" s="19"/>
      <c r="K5" s="19"/>
    </row>
    <row r="6" spans="1:14" ht="14.25">
      <c r="A6" s="25"/>
      <c r="B6" s="26"/>
      <c r="C6" s="27"/>
      <c r="D6" s="28"/>
      <c r="E6" s="29"/>
      <c r="F6" s="27"/>
      <c r="G6" s="27"/>
      <c r="H6" s="27"/>
      <c r="I6" s="30"/>
      <c r="J6" s="31"/>
      <c r="K6" s="27"/>
    </row>
    <row r="7" spans="1:14" ht="72.75" customHeight="1">
      <c r="A7" s="21" t="s">
        <v>107</v>
      </c>
      <c r="B7" s="22" t="s">
        <v>10</v>
      </c>
      <c r="C7" s="23" t="s">
        <v>108</v>
      </c>
      <c r="D7" s="24" t="s">
        <v>109</v>
      </c>
      <c r="E7" s="68" t="s">
        <v>419</v>
      </c>
      <c r="F7" s="68" t="s">
        <v>420</v>
      </c>
      <c r="G7" s="68" t="s">
        <v>421</v>
      </c>
      <c r="H7" s="68" t="s">
        <v>422</v>
      </c>
      <c r="I7" s="68" t="s">
        <v>423</v>
      </c>
      <c r="J7" s="68" t="s">
        <v>424</v>
      </c>
      <c r="K7" s="69" t="s">
        <v>110</v>
      </c>
      <c r="L7" s="70" t="s">
        <v>425</v>
      </c>
      <c r="M7" s="70" t="s">
        <v>426</v>
      </c>
      <c r="N7" s="68" t="s">
        <v>111</v>
      </c>
    </row>
    <row r="8" spans="1:14" ht="15">
      <c r="A8" s="45" t="s">
        <v>427</v>
      </c>
      <c r="B8" s="72">
        <v>668342</v>
      </c>
      <c r="C8" s="71">
        <v>187501978</v>
      </c>
      <c r="D8" s="71">
        <f t="shared" ref="D8:D71" si="0">C8/B8</f>
        <v>280.54795000164586</v>
      </c>
      <c r="E8" s="73">
        <v>67437</v>
      </c>
      <c r="F8" s="74">
        <v>28.542480000000001</v>
      </c>
      <c r="G8" s="74">
        <v>16.522770000000001</v>
      </c>
      <c r="H8" s="75">
        <f t="shared" ref="H8:H71" si="1">(F8/100)*E8</f>
        <v>19248.192237600004</v>
      </c>
      <c r="I8" s="75">
        <f t="shared" ref="I8:I71" si="2">(G8/100)*E8</f>
        <v>11142.460404900001</v>
      </c>
      <c r="J8" s="76">
        <f t="shared" ref="J8:J71" si="3">H8+I8</f>
        <v>30390.652642500005</v>
      </c>
      <c r="K8" s="44">
        <f t="shared" ref="K8:K71" si="4">H8+I8</f>
        <v>30390.652642500005</v>
      </c>
      <c r="L8" s="74">
        <f t="shared" ref="L8:L71" si="5">K8*0.00360624053238592</f>
        <v>109.59600336504479</v>
      </c>
      <c r="M8" s="77">
        <f t="shared" ref="M8:M71" si="6">1/(L8/100)</f>
        <v>0.9124420319134976</v>
      </c>
      <c r="N8" s="78">
        <f t="shared" ref="N8:N39" si="7">(C8*M8)/B8</f>
        <v>255.98374154866809</v>
      </c>
    </row>
    <row r="9" spans="1:14" ht="15">
      <c r="A9" s="45" t="s">
        <v>428</v>
      </c>
      <c r="B9" s="72">
        <v>317419</v>
      </c>
      <c r="C9" s="71">
        <v>66746000</v>
      </c>
      <c r="D9" s="71">
        <f t="shared" si="0"/>
        <v>210.27726758637635</v>
      </c>
      <c r="E9" s="73">
        <v>54109</v>
      </c>
      <c r="F9" s="74">
        <v>25.983809999999998</v>
      </c>
      <c r="G9" s="74">
        <v>19.210139999999999</v>
      </c>
      <c r="H9" s="75">
        <f t="shared" si="1"/>
        <v>14059.579752899997</v>
      </c>
      <c r="I9" s="75">
        <f t="shared" si="2"/>
        <v>10394.414652599999</v>
      </c>
      <c r="J9" s="76">
        <f t="shared" si="3"/>
        <v>24453.994405499994</v>
      </c>
      <c r="K9" s="44">
        <f t="shared" si="4"/>
        <v>24453.994405499994</v>
      </c>
      <c r="L9" s="74">
        <f t="shared" si="5"/>
        <v>88.186985803852608</v>
      </c>
      <c r="M9" s="77">
        <f t="shared" si="6"/>
        <v>1.1339541666887465</v>
      </c>
      <c r="N9" s="78">
        <f t="shared" si="7"/>
        <v>238.44478373949599</v>
      </c>
    </row>
    <row r="10" spans="1:14" ht="15">
      <c r="A10" s="45" t="s">
        <v>21</v>
      </c>
      <c r="B10" s="72">
        <v>407207</v>
      </c>
      <c r="C10" s="71">
        <v>90488104</v>
      </c>
      <c r="D10" s="71">
        <f t="shared" si="0"/>
        <v>222.21647466767516</v>
      </c>
      <c r="E10" s="73">
        <v>66751</v>
      </c>
      <c r="F10" s="74">
        <v>27.38156</v>
      </c>
      <c r="G10" s="74">
        <v>16.27685</v>
      </c>
      <c r="H10" s="75">
        <f t="shared" si="1"/>
        <v>18277.4651156</v>
      </c>
      <c r="I10" s="75">
        <f t="shared" si="2"/>
        <v>10864.960143499999</v>
      </c>
      <c r="J10" s="76">
        <f t="shared" si="3"/>
        <v>29142.425259099997</v>
      </c>
      <c r="K10" s="44">
        <f t="shared" si="4"/>
        <v>29142.425259099997</v>
      </c>
      <c r="L10" s="74">
        <f t="shared" si="5"/>
        <v>105.09459518139366</v>
      </c>
      <c r="M10" s="77">
        <f t="shared" si="6"/>
        <v>0.95152371848808814</v>
      </c>
      <c r="N10" s="78">
        <f t="shared" si="7"/>
        <v>211.44424628510032</v>
      </c>
    </row>
    <row r="11" spans="1:14" ht="15">
      <c r="A11" s="45" t="s">
        <v>15</v>
      </c>
      <c r="B11" s="72">
        <v>298165</v>
      </c>
      <c r="C11" s="71">
        <v>55958281</v>
      </c>
      <c r="D11" s="71">
        <f t="shared" si="0"/>
        <v>187.67555212717789</v>
      </c>
      <c r="E11" s="73">
        <v>54779</v>
      </c>
      <c r="F11" s="74">
        <v>26.252970000000001</v>
      </c>
      <c r="G11" s="74">
        <v>19.889800000000001</v>
      </c>
      <c r="H11" s="75">
        <f t="shared" si="1"/>
        <v>14381.114436300002</v>
      </c>
      <c r="I11" s="75">
        <f t="shared" si="2"/>
        <v>10895.433542000001</v>
      </c>
      <c r="J11" s="76">
        <f t="shared" si="3"/>
        <v>25276.547978300005</v>
      </c>
      <c r="K11" s="44">
        <f t="shared" si="4"/>
        <v>25276.547978300005</v>
      </c>
      <c r="L11" s="74">
        <f t="shared" si="5"/>
        <v>91.153311838142869</v>
      </c>
      <c r="M11" s="77">
        <f t="shared" si="6"/>
        <v>1.0970528440871772</v>
      </c>
      <c r="N11" s="78">
        <f t="shared" si="7"/>
        <v>205.8899982267518</v>
      </c>
    </row>
    <row r="12" spans="1:14" ht="15">
      <c r="A12" s="45" t="s">
        <v>26</v>
      </c>
      <c r="B12" s="72">
        <v>852469</v>
      </c>
      <c r="C12" s="71">
        <v>205298303</v>
      </c>
      <c r="D12" s="71">
        <f t="shared" si="0"/>
        <v>240.82788113116138</v>
      </c>
      <c r="E12" s="73">
        <v>77183</v>
      </c>
      <c r="F12" s="74">
        <v>30.321829999999999</v>
      </c>
      <c r="G12" s="74">
        <v>13.190659999999999</v>
      </c>
      <c r="H12" s="75">
        <f t="shared" si="1"/>
        <v>23403.2980489</v>
      </c>
      <c r="I12" s="75">
        <f t="shared" si="2"/>
        <v>10180.947107799999</v>
      </c>
      <c r="J12" s="76">
        <f t="shared" si="3"/>
        <v>33584.245156699995</v>
      </c>
      <c r="K12" s="44">
        <f t="shared" si="4"/>
        <v>33584.245156699995</v>
      </c>
      <c r="L12" s="74">
        <f t="shared" si="5"/>
        <v>121.11286613367706</v>
      </c>
      <c r="M12" s="77">
        <f t="shared" si="6"/>
        <v>0.8256761085120885</v>
      </c>
      <c r="N12" s="78">
        <f t="shared" si="7"/>
        <v>198.84582771358916</v>
      </c>
    </row>
    <row r="13" spans="1:14" ht="15">
      <c r="A13" s="45" t="s">
        <v>16</v>
      </c>
      <c r="B13" s="72">
        <v>358699</v>
      </c>
      <c r="C13" s="71">
        <v>64192596</v>
      </c>
      <c r="D13" s="71">
        <f t="shared" si="0"/>
        <v>178.95950643854596</v>
      </c>
      <c r="E13" s="73">
        <v>46606</v>
      </c>
      <c r="F13" s="74">
        <v>30.489329999999999</v>
      </c>
      <c r="G13" s="74">
        <v>23.781700000000001</v>
      </c>
      <c r="H13" s="75">
        <f t="shared" si="1"/>
        <v>14209.857139799999</v>
      </c>
      <c r="I13" s="75">
        <f t="shared" si="2"/>
        <v>11083.699102</v>
      </c>
      <c r="J13" s="76">
        <f t="shared" si="3"/>
        <v>25293.556241799997</v>
      </c>
      <c r="K13" s="44">
        <f t="shared" si="4"/>
        <v>25293.556241799997</v>
      </c>
      <c r="L13" s="74">
        <f t="shared" si="5"/>
        <v>91.214647727362035</v>
      </c>
      <c r="M13" s="77">
        <f t="shared" si="6"/>
        <v>1.0963151477479487</v>
      </c>
      <c r="N13" s="78">
        <f t="shared" si="7"/>
        <v>196.19601774207447</v>
      </c>
    </row>
    <row r="14" spans="1:14" ht="15">
      <c r="A14" s="45" t="s">
        <v>429</v>
      </c>
      <c r="B14" s="72">
        <v>297640</v>
      </c>
      <c r="C14" s="71">
        <v>61092606</v>
      </c>
      <c r="D14" s="71">
        <f t="shared" si="0"/>
        <v>205.25670608789142</v>
      </c>
      <c r="E14" s="73">
        <v>66751</v>
      </c>
      <c r="F14" s="74">
        <v>26.42643</v>
      </c>
      <c r="G14" s="74">
        <v>17.200500000000002</v>
      </c>
      <c r="H14" s="75">
        <f t="shared" si="1"/>
        <v>17639.906289300001</v>
      </c>
      <c r="I14" s="75">
        <f t="shared" si="2"/>
        <v>11481.505755000002</v>
      </c>
      <c r="J14" s="76">
        <f t="shared" si="3"/>
        <v>29121.412044300003</v>
      </c>
      <c r="K14" s="44">
        <f t="shared" si="4"/>
        <v>29121.412044300003</v>
      </c>
      <c r="L14" s="74">
        <f t="shared" si="5"/>
        <v>105.01881647446619</v>
      </c>
      <c r="M14" s="77">
        <f t="shared" si="6"/>
        <v>0.95221031199026662</v>
      </c>
      <c r="N14" s="78">
        <f t="shared" si="7"/>
        <v>195.44755214204554</v>
      </c>
    </row>
    <row r="15" spans="1:14" ht="15">
      <c r="A15" s="45" t="s">
        <v>48</v>
      </c>
      <c r="B15" s="72">
        <v>473577</v>
      </c>
      <c r="C15" s="71">
        <v>92573976</v>
      </c>
      <c r="D15" s="71">
        <f t="shared" si="0"/>
        <v>195.47819256425038</v>
      </c>
      <c r="E15" s="73">
        <v>60583</v>
      </c>
      <c r="F15" s="74">
        <v>29.289750000000002</v>
      </c>
      <c r="G15" s="74">
        <v>18.047630000000002</v>
      </c>
      <c r="H15" s="75">
        <f t="shared" si="1"/>
        <v>17744.609242500002</v>
      </c>
      <c r="I15" s="75">
        <f t="shared" si="2"/>
        <v>10933.7956829</v>
      </c>
      <c r="J15" s="76">
        <f t="shared" si="3"/>
        <v>28678.404925400002</v>
      </c>
      <c r="K15" s="44">
        <f t="shared" si="4"/>
        <v>28678.404925400002</v>
      </c>
      <c r="L15" s="74">
        <f t="shared" si="5"/>
        <v>103.42122624615349</v>
      </c>
      <c r="M15" s="77">
        <f t="shared" si="6"/>
        <v>0.96691949640965769</v>
      </c>
      <c r="N15" s="78">
        <f t="shared" si="7"/>
        <v>189.01167551329507</v>
      </c>
    </row>
    <row r="16" spans="1:14" ht="15">
      <c r="A16" s="45" t="s">
        <v>43</v>
      </c>
      <c r="B16" s="72">
        <v>8491079</v>
      </c>
      <c r="C16" s="71">
        <v>1740630989</v>
      </c>
      <c r="D16" s="71">
        <f t="shared" si="0"/>
        <v>204.9952649127396</v>
      </c>
      <c r="E16" s="73">
        <v>65791</v>
      </c>
      <c r="F16" s="74">
        <v>32.683669999999999</v>
      </c>
      <c r="G16" s="74">
        <v>13.910550000000001</v>
      </c>
      <c r="H16" s="75">
        <f t="shared" si="1"/>
        <v>21502.913329699997</v>
      </c>
      <c r="I16" s="75">
        <f t="shared" si="2"/>
        <v>9151.889950499999</v>
      </c>
      <c r="J16" s="76">
        <f t="shared" si="3"/>
        <v>30654.803280199994</v>
      </c>
      <c r="K16" s="44">
        <f t="shared" si="4"/>
        <v>30654.803280199994</v>
      </c>
      <c r="L16" s="74">
        <f t="shared" si="5"/>
        <v>110.54859410137408</v>
      </c>
      <c r="M16" s="77">
        <f t="shared" si="6"/>
        <v>0.90457957256606158</v>
      </c>
      <c r="N16" s="78">
        <f t="shared" si="7"/>
        <v>185.43452911283256</v>
      </c>
    </row>
    <row r="17" spans="1:14" ht="15">
      <c r="A17" s="45" t="s">
        <v>97</v>
      </c>
      <c r="B17" s="72">
        <v>248531</v>
      </c>
      <c r="C17" s="71">
        <v>49867182</v>
      </c>
      <c r="D17" s="71">
        <f t="shared" si="0"/>
        <v>200.64773408548632</v>
      </c>
      <c r="E17" s="73">
        <v>60583</v>
      </c>
      <c r="F17" s="74">
        <v>33.148510000000002</v>
      </c>
      <c r="G17" s="74">
        <v>19.773800000000001</v>
      </c>
      <c r="H17" s="75">
        <f t="shared" si="1"/>
        <v>20082.361813300002</v>
      </c>
      <c r="I17" s="75">
        <f t="shared" si="2"/>
        <v>11979.561254000002</v>
      </c>
      <c r="J17" s="76">
        <f t="shared" si="3"/>
        <v>32061.923067300006</v>
      </c>
      <c r="K17" s="44">
        <f t="shared" si="4"/>
        <v>32061.923067300006</v>
      </c>
      <c r="L17" s="74">
        <f t="shared" si="5"/>
        <v>115.62300651153639</v>
      </c>
      <c r="M17" s="77">
        <f t="shared" si="6"/>
        <v>0.86487977624091983</v>
      </c>
      <c r="N17" s="78">
        <f t="shared" si="7"/>
        <v>173.53616735910299</v>
      </c>
    </row>
    <row r="18" spans="1:14" ht="15">
      <c r="A18" s="45" t="s">
        <v>39</v>
      </c>
      <c r="B18" s="72">
        <v>619360</v>
      </c>
      <c r="C18" s="71">
        <v>106261275</v>
      </c>
      <c r="D18" s="71">
        <f t="shared" si="0"/>
        <v>171.56625387496771</v>
      </c>
      <c r="E18" s="73">
        <v>57896</v>
      </c>
      <c r="F18" s="74">
        <v>28.26455</v>
      </c>
      <c r="G18" s="74">
        <v>19.602810000000002</v>
      </c>
      <c r="H18" s="75">
        <f t="shared" si="1"/>
        <v>16364.043867999999</v>
      </c>
      <c r="I18" s="75">
        <f t="shared" si="2"/>
        <v>11349.242877600002</v>
      </c>
      <c r="J18" s="76">
        <f t="shared" si="3"/>
        <v>27713.286745600002</v>
      </c>
      <c r="K18" s="44">
        <f t="shared" si="4"/>
        <v>27713.286745600002</v>
      </c>
      <c r="L18" s="74">
        <f t="shared" si="5"/>
        <v>99.940777947616212</v>
      </c>
      <c r="M18" s="77">
        <f t="shared" si="6"/>
        <v>1.0005925714568165</v>
      </c>
      <c r="N18" s="78">
        <f t="shared" si="7"/>
        <v>171.66791913996693</v>
      </c>
    </row>
    <row r="19" spans="1:14" ht="15">
      <c r="A19" s="45" t="s">
        <v>23</v>
      </c>
      <c r="B19" s="72">
        <v>2722389</v>
      </c>
      <c r="C19" s="71">
        <v>470727611</v>
      </c>
      <c r="D19" s="71">
        <f t="shared" si="0"/>
        <v>172.90975352897766</v>
      </c>
      <c r="E19" s="73">
        <v>61367</v>
      </c>
      <c r="F19" s="74">
        <v>29.073820000000001</v>
      </c>
      <c r="G19" s="74">
        <v>16.59132</v>
      </c>
      <c r="H19" s="75">
        <f t="shared" si="1"/>
        <v>17841.731119399999</v>
      </c>
      <c r="I19" s="75">
        <f t="shared" si="2"/>
        <v>10181.595344399999</v>
      </c>
      <c r="J19" s="76">
        <f t="shared" si="3"/>
        <v>28023.326463799996</v>
      </c>
      <c r="K19" s="44">
        <f t="shared" si="4"/>
        <v>28023.326463799996</v>
      </c>
      <c r="L19" s="74">
        <f t="shared" si="5"/>
        <v>101.05885574603855</v>
      </c>
      <c r="M19" s="77">
        <f t="shared" si="6"/>
        <v>0.98952238536423309</v>
      </c>
      <c r="N19" s="78">
        <f t="shared" si="7"/>
        <v>171.09807176473561</v>
      </c>
    </row>
    <row r="20" spans="1:14" ht="15">
      <c r="A20" s="45" t="s">
        <v>20</v>
      </c>
      <c r="B20" s="72">
        <v>450980</v>
      </c>
      <c r="C20" s="71">
        <v>83664985</v>
      </c>
      <c r="D20" s="71">
        <f t="shared" si="0"/>
        <v>185.51817153754047</v>
      </c>
      <c r="E20" s="73">
        <v>59293</v>
      </c>
      <c r="F20" s="74">
        <v>30.12989</v>
      </c>
      <c r="G20" s="74">
        <v>20.651599999999998</v>
      </c>
      <c r="H20" s="75">
        <f t="shared" si="1"/>
        <v>17864.915677699999</v>
      </c>
      <c r="I20" s="75">
        <f t="shared" si="2"/>
        <v>12244.953187999999</v>
      </c>
      <c r="J20" s="76">
        <f t="shared" si="3"/>
        <v>30109.868865699998</v>
      </c>
      <c r="K20" s="44">
        <f t="shared" si="4"/>
        <v>30109.868865699998</v>
      </c>
      <c r="L20" s="74">
        <f t="shared" si="5"/>
        <v>108.58342952831221</v>
      </c>
      <c r="M20" s="77">
        <f t="shared" si="6"/>
        <v>0.92095083415951462</v>
      </c>
      <c r="N20" s="78">
        <f t="shared" si="7"/>
        <v>170.85311482924584</v>
      </c>
    </row>
    <row r="21" spans="1:14" ht="15">
      <c r="A21" s="79" t="s">
        <v>13</v>
      </c>
      <c r="B21" s="80">
        <v>658893</v>
      </c>
      <c r="C21" s="71">
        <v>139970877</v>
      </c>
      <c r="D21" s="71">
        <f t="shared" si="0"/>
        <v>212.43339510360559</v>
      </c>
      <c r="E21" s="73">
        <v>89826</v>
      </c>
      <c r="F21" s="74">
        <v>28.413049999999998</v>
      </c>
      <c r="G21" s="74">
        <v>11.73987</v>
      </c>
      <c r="H21" s="75">
        <f t="shared" si="1"/>
        <v>25522.306293000001</v>
      </c>
      <c r="I21" s="75">
        <f t="shared" si="2"/>
        <v>10545.455626199999</v>
      </c>
      <c r="J21" s="76">
        <f t="shared" si="3"/>
        <v>36067.761919199998</v>
      </c>
      <c r="K21" s="44">
        <f t="shared" si="4"/>
        <v>36067.761919199998</v>
      </c>
      <c r="L21" s="74">
        <f t="shared" si="5"/>
        <v>130.06902494546443</v>
      </c>
      <c r="M21" s="77">
        <f t="shared" si="6"/>
        <v>0.76882255434703362</v>
      </c>
      <c r="N21" s="78">
        <f t="shared" si="7"/>
        <v>163.32358545216667</v>
      </c>
    </row>
    <row r="22" spans="1:14" ht="15">
      <c r="A22" s="45" t="s">
        <v>14</v>
      </c>
      <c r="B22" s="72">
        <v>277440</v>
      </c>
      <c r="C22" s="71">
        <v>44977300</v>
      </c>
      <c r="D22" s="71">
        <f t="shared" si="0"/>
        <v>162.11541234140716</v>
      </c>
      <c r="E22" s="73">
        <v>54218</v>
      </c>
      <c r="F22" s="74">
        <v>30.547689999999999</v>
      </c>
      <c r="G22" s="74">
        <v>23.87604</v>
      </c>
      <c r="H22" s="75">
        <f t="shared" si="1"/>
        <v>16562.346564200001</v>
      </c>
      <c r="I22" s="75">
        <f t="shared" si="2"/>
        <v>12945.111367199999</v>
      </c>
      <c r="J22" s="76">
        <f t="shared" si="3"/>
        <v>29507.4579314</v>
      </c>
      <c r="K22" s="44">
        <f t="shared" si="4"/>
        <v>29507.4579314</v>
      </c>
      <c r="L22" s="74">
        <f t="shared" si="5"/>
        <v>106.41099079988707</v>
      </c>
      <c r="M22" s="77">
        <f t="shared" si="6"/>
        <v>0.93975255044900985</v>
      </c>
      <c r="N22" s="78">
        <f t="shared" si="7"/>
        <v>152.34837221493027</v>
      </c>
    </row>
    <row r="23" spans="1:14" ht="15">
      <c r="A23" s="45" t="s">
        <v>22</v>
      </c>
      <c r="B23" s="72">
        <v>439896</v>
      </c>
      <c r="C23" s="71">
        <v>69750674</v>
      </c>
      <c r="D23" s="71">
        <f t="shared" si="0"/>
        <v>158.56173731973013</v>
      </c>
      <c r="E23" s="73">
        <v>61902.388870000002</v>
      </c>
      <c r="F23" s="74">
        <v>27.75789</v>
      </c>
      <c r="G23" s="74">
        <v>19.744910000000001</v>
      </c>
      <c r="H23" s="75">
        <f t="shared" si="1"/>
        <v>17182.797009906844</v>
      </c>
      <c r="I23" s="75">
        <f t="shared" si="2"/>
        <v>12222.570970231518</v>
      </c>
      <c r="J23" s="76">
        <f t="shared" si="3"/>
        <v>29405.367980138362</v>
      </c>
      <c r="K23" s="44">
        <f t="shared" si="4"/>
        <v>29405.367980138362</v>
      </c>
      <c r="L23" s="74">
        <f t="shared" si="5"/>
        <v>106.04282987969806</v>
      </c>
      <c r="M23" s="77">
        <f t="shared" si="6"/>
        <v>0.94301519596795513</v>
      </c>
      <c r="N23" s="78">
        <f t="shared" si="7"/>
        <v>149.52612779158471</v>
      </c>
    </row>
    <row r="24" spans="1:14" ht="15">
      <c r="A24" s="45" t="s">
        <v>28</v>
      </c>
      <c r="B24" s="72">
        <v>456002</v>
      </c>
      <c r="C24" s="71">
        <v>66824811</v>
      </c>
      <c r="D24" s="71">
        <f t="shared" si="0"/>
        <v>146.54499541668676</v>
      </c>
      <c r="E24" s="73">
        <v>57470</v>
      </c>
      <c r="F24" s="74">
        <v>29.303640000000001</v>
      </c>
      <c r="G24" s="74">
        <v>18.97569</v>
      </c>
      <c r="H24" s="75">
        <f t="shared" si="1"/>
        <v>16840.801908000001</v>
      </c>
      <c r="I24" s="75">
        <f t="shared" si="2"/>
        <v>10905.329043</v>
      </c>
      <c r="J24" s="76">
        <f t="shared" si="3"/>
        <v>27746.130950999999</v>
      </c>
      <c r="K24" s="44">
        <f t="shared" si="4"/>
        <v>27746.130950999999</v>
      </c>
      <c r="L24" s="74">
        <f t="shared" si="5"/>
        <v>100.05922205238369</v>
      </c>
      <c r="M24" s="77">
        <f t="shared" si="6"/>
        <v>0.9994081299937283</v>
      </c>
      <c r="N24" s="78">
        <f t="shared" si="7"/>
        <v>146.45825982933039</v>
      </c>
    </row>
    <row r="25" spans="1:14" ht="15">
      <c r="A25" s="45" t="s">
        <v>113</v>
      </c>
      <c r="B25" s="72">
        <v>262372</v>
      </c>
      <c r="C25" s="71">
        <v>34157935</v>
      </c>
      <c r="D25" s="71">
        <f t="shared" si="0"/>
        <v>130.1889492781242</v>
      </c>
      <c r="E25" s="73">
        <v>49263</v>
      </c>
      <c r="F25" s="74">
        <v>28.790099999999999</v>
      </c>
      <c r="G25" s="74">
        <v>22.020299999999999</v>
      </c>
      <c r="H25" s="75">
        <f t="shared" si="1"/>
        <v>14182.866962999999</v>
      </c>
      <c r="I25" s="75">
        <f t="shared" si="2"/>
        <v>10847.860388999999</v>
      </c>
      <c r="J25" s="76">
        <f t="shared" si="3"/>
        <v>25030.727351999998</v>
      </c>
      <c r="K25" s="44">
        <f t="shared" si="4"/>
        <v>25030.727351999998</v>
      </c>
      <c r="L25" s="74">
        <f t="shared" si="5"/>
        <v>90.26682353188329</v>
      </c>
      <c r="M25" s="77">
        <f t="shared" si="6"/>
        <v>1.1078267306556859</v>
      </c>
      <c r="N25" s="78">
        <f t="shared" si="7"/>
        <v>144.22679804628325</v>
      </c>
    </row>
    <row r="26" spans="1:14" ht="15">
      <c r="A26" s="45" t="s">
        <v>17</v>
      </c>
      <c r="B26" s="72">
        <v>253693</v>
      </c>
      <c r="C26" s="71">
        <v>32854144</v>
      </c>
      <c r="D26" s="71">
        <f t="shared" si="0"/>
        <v>129.50354956581378</v>
      </c>
      <c r="E26" s="73">
        <v>46606</v>
      </c>
      <c r="F26" s="74">
        <v>29.00844</v>
      </c>
      <c r="G26" s="74">
        <v>24.592269999999999</v>
      </c>
      <c r="H26" s="75">
        <f t="shared" si="1"/>
        <v>13519.673546400001</v>
      </c>
      <c r="I26" s="75">
        <f t="shared" si="2"/>
        <v>11461.4733562</v>
      </c>
      <c r="J26" s="76">
        <f t="shared" si="3"/>
        <v>24981.146902600001</v>
      </c>
      <c r="K26" s="44">
        <f t="shared" si="4"/>
        <v>24981.146902600001</v>
      </c>
      <c r="L26" s="74">
        <f t="shared" si="5"/>
        <v>90.088024505643105</v>
      </c>
      <c r="M26" s="77">
        <f t="shared" si="6"/>
        <v>1.1100254506495035</v>
      </c>
      <c r="N26" s="78">
        <f t="shared" si="7"/>
        <v>143.75223596750277</v>
      </c>
    </row>
    <row r="27" spans="1:14" ht="15">
      <c r="A27" s="45" t="s">
        <v>19</v>
      </c>
      <c r="B27" s="72">
        <v>226908</v>
      </c>
      <c r="C27" s="71">
        <v>44394253</v>
      </c>
      <c r="D27" s="71">
        <f t="shared" si="0"/>
        <v>195.64869021806194</v>
      </c>
      <c r="E27" s="73">
        <v>89826</v>
      </c>
      <c r="F27" s="74">
        <v>30.485869999999998</v>
      </c>
      <c r="G27" s="74">
        <v>12.263909999999999</v>
      </c>
      <c r="H27" s="75">
        <f t="shared" si="1"/>
        <v>27384.237586199997</v>
      </c>
      <c r="I27" s="75">
        <f t="shared" si="2"/>
        <v>11016.179796599999</v>
      </c>
      <c r="J27" s="76">
        <f t="shared" si="3"/>
        <v>38400.417382799998</v>
      </c>
      <c r="K27" s="44">
        <f t="shared" si="4"/>
        <v>38400.417382799998</v>
      </c>
      <c r="L27" s="74">
        <f t="shared" si="5"/>
        <v>138.48114162639021</v>
      </c>
      <c r="M27" s="77">
        <f t="shared" si="6"/>
        <v>0.72211998562079383</v>
      </c>
      <c r="N27" s="78">
        <f t="shared" si="7"/>
        <v>141.28182936699403</v>
      </c>
    </row>
    <row r="28" spans="1:14" ht="15">
      <c r="A28" s="45" t="s">
        <v>25</v>
      </c>
      <c r="B28" s="72">
        <v>278480</v>
      </c>
      <c r="C28" s="71">
        <v>43761808</v>
      </c>
      <c r="D28" s="71">
        <f t="shared" si="0"/>
        <v>157.14524561907498</v>
      </c>
      <c r="E28" s="73">
        <v>58190</v>
      </c>
      <c r="F28" s="74">
        <v>32.847740000000002</v>
      </c>
      <c r="G28" s="74">
        <v>20.588139999999999</v>
      </c>
      <c r="H28" s="75">
        <f t="shared" si="1"/>
        <v>19114.099906000003</v>
      </c>
      <c r="I28" s="75">
        <f t="shared" si="2"/>
        <v>11980.238665999999</v>
      </c>
      <c r="J28" s="76">
        <f t="shared" si="3"/>
        <v>31094.338572000001</v>
      </c>
      <c r="K28" s="44">
        <f t="shared" si="4"/>
        <v>31094.338572000001</v>
      </c>
      <c r="L28" s="74">
        <f t="shared" si="5"/>
        <v>112.13366408607733</v>
      </c>
      <c r="M28" s="77">
        <f t="shared" si="6"/>
        <v>0.89179285110345508</v>
      </c>
      <c r="N28" s="78">
        <f t="shared" si="7"/>
        <v>140.14100662798762</v>
      </c>
    </row>
    <row r="29" spans="1:14" ht="15">
      <c r="A29" s="45" t="s">
        <v>88</v>
      </c>
      <c r="B29" s="72">
        <v>613599</v>
      </c>
      <c r="C29" s="71">
        <v>83163021</v>
      </c>
      <c r="D29" s="71">
        <f t="shared" si="0"/>
        <v>135.53317557557949</v>
      </c>
      <c r="E29" s="73">
        <v>54218</v>
      </c>
      <c r="F29" s="74">
        <v>29.357089999999999</v>
      </c>
      <c r="G29" s="74">
        <v>22.303129999999999</v>
      </c>
      <c r="H29" s="75">
        <f t="shared" si="1"/>
        <v>15916.827056199998</v>
      </c>
      <c r="I29" s="75">
        <f t="shared" si="2"/>
        <v>12092.3110234</v>
      </c>
      <c r="J29" s="76">
        <f t="shared" si="3"/>
        <v>28009.138079599998</v>
      </c>
      <c r="K29" s="44">
        <f t="shared" si="4"/>
        <v>28009.138079599998</v>
      </c>
      <c r="L29" s="74">
        <f t="shared" si="5"/>
        <v>101.00768901984745</v>
      </c>
      <c r="M29" s="77">
        <f t="shared" si="6"/>
        <v>0.99002364048097924</v>
      </c>
      <c r="N29" s="78">
        <f t="shared" si="7"/>
        <v>134.18104788928295</v>
      </c>
    </row>
    <row r="30" spans="1:14" ht="15">
      <c r="A30" s="45" t="s">
        <v>50</v>
      </c>
      <c r="B30" s="72">
        <v>485199</v>
      </c>
      <c r="C30" s="71">
        <v>65617131</v>
      </c>
      <c r="D30" s="71">
        <f t="shared" si="0"/>
        <v>135.23756438080045</v>
      </c>
      <c r="E30" s="73">
        <v>59829</v>
      </c>
      <c r="F30" s="74">
        <v>27.602329999999998</v>
      </c>
      <c r="G30" s="74">
        <v>19.74868</v>
      </c>
      <c r="H30" s="75">
        <f t="shared" si="1"/>
        <v>16514.1980157</v>
      </c>
      <c r="I30" s="75">
        <f t="shared" si="2"/>
        <v>11815.437757199999</v>
      </c>
      <c r="J30" s="76">
        <f t="shared" si="3"/>
        <v>28329.635772900001</v>
      </c>
      <c r="K30" s="44">
        <f t="shared" si="4"/>
        <v>28329.635772900001</v>
      </c>
      <c r="L30" s="74">
        <f t="shared" si="5"/>
        <v>102.16348079196212</v>
      </c>
      <c r="M30" s="77">
        <f t="shared" si="6"/>
        <v>0.97882334494487655</v>
      </c>
      <c r="N30" s="78">
        <f t="shared" si="7"/>
        <v>132.37368512941319</v>
      </c>
    </row>
    <row r="31" spans="1:14" ht="15">
      <c r="A31" s="45" t="s">
        <v>35</v>
      </c>
      <c r="B31" s="72">
        <v>470800</v>
      </c>
      <c r="C31" s="71">
        <v>61014734</v>
      </c>
      <c r="D31" s="71">
        <f t="shared" si="0"/>
        <v>129.5979906542056</v>
      </c>
      <c r="E31" s="73">
        <v>56826</v>
      </c>
      <c r="F31" s="74">
        <v>26.678249999999998</v>
      </c>
      <c r="G31" s="74">
        <v>21.344239999999999</v>
      </c>
      <c r="H31" s="75">
        <f t="shared" si="1"/>
        <v>15160.182344999999</v>
      </c>
      <c r="I31" s="75">
        <f t="shared" si="2"/>
        <v>12129.077822400001</v>
      </c>
      <c r="J31" s="76">
        <f t="shared" si="3"/>
        <v>27289.2601674</v>
      </c>
      <c r="K31" s="44">
        <f t="shared" si="4"/>
        <v>27289.2601674</v>
      </c>
      <c r="L31" s="74">
        <f t="shared" si="5"/>
        <v>98.411636114502457</v>
      </c>
      <c r="M31" s="77">
        <f t="shared" si="6"/>
        <v>1.0161400007987824</v>
      </c>
      <c r="N31" s="78">
        <f t="shared" si="7"/>
        <v>131.68970232688508</v>
      </c>
    </row>
    <row r="32" spans="1:14" ht="15">
      <c r="A32" s="45" t="s">
        <v>32</v>
      </c>
      <c r="B32" s="72">
        <v>353108</v>
      </c>
      <c r="C32" s="71">
        <v>48824606</v>
      </c>
      <c r="D32" s="71">
        <f t="shared" si="0"/>
        <v>138.27102756097284</v>
      </c>
      <c r="E32" s="73">
        <v>62407</v>
      </c>
      <c r="F32" s="74">
        <v>28.324470000000002</v>
      </c>
      <c r="G32" s="74">
        <v>19.332280000000001</v>
      </c>
      <c r="H32" s="75">
        <f t="shared" si="1"/>
        <v>17676.451992900002</v>
      </c>
      <c r="I32" s="75">
        <f t="shared" si="2"/>
        <v>12064.695979600001</v>
      </c>
      <c r="J32" s="76">
        <f t="shared" si="3"/>
        <v>29741.147972500003</v>
      </c>
      <c r="K32" s="44">
        <f t="shared" si="4"/>
        <v>29741.147972500003</v>
      </c>
      <c r="L32" s="74">
        <f t="shared" si="5"/>
        <v>107.25373329811684</v>
      </c>
      <c r="M32" s="77">
        <f t="shared" si="6"/>
        <v>0.93236847730088102</v>
      </c>
      <c r="N32" s="78">
        <f t="shared" si="7"/>
        <v>128.9195474218524</v>
      </c>
    </row>
    <row r="33" spans="1:14" ht="15">
      <c r="A33" s="45" t="s">
        <v>116</v>
      </c>
      <c r="B33" s="72">
        <v>384320</v>
      </c>
      <c r="C33" s="71">
        <v>42346928</v>
      </c>
      <c r="D33" s="71">
        <f t="shared" si="0"/>
        <v>110.18663613655288</v>
      </c>
      <c r="E33" s="73">
        <v>47429</v>
      </c>
      <c r="F33" s="74">
        <v>28.594729999999998</v>
      </c>
      <c r="G33" s="74">
        <v>21.934090000000001</v>
      </c>
      <c r="H33" s="75">
        <f t="shared" si="1"/>
        <v>13562.194491699998</v>
      </c>
      <c r="I33" s="75">
        <f t="shared" si="2"/>
        <v>10403.119546100001</v>
      </c>
      <c r="J33" s="76">
        <f t="shared" si="3"/>
        <v>23965.314037799999</v>
      </c>
      <c r="K33" s="44">
        <f t="shared" si="4"/>
        <v>23965.314037799999</v>
      </c>
      <c r="L33" s="74">
        <f t="shared" si="5"/>
        <v>86.424686854471631</v>
      </c>
      <c r="M33" s="77">
        <f t="shared" si="6"/>
        <v>1.1570767987668558</v>
      </c>
      <c r="N33" s="78">
        <f t="shared" si="7"/>
        <v>127.49440020777095</v>
      </c>
    </row>
    <row r="34" spans="1:14" ht="15">
      <c r="A34" s="45" t="s">
        <v>41</v>
      </c>
      <c r="B34" s="72">
        <v>245691</v>
      </c>
      <c r="C34" s="71">
        <v>31172072</v>
      </c>
      <c r="D34" s="71">
        <f t="shared" si="0"/>
        <v>126.8751073502896</v>
      </c>
      <c r="E34" s="73">
        <v>61006</v>
      </c>
      <c r="F34" s="74">
        <v>27.26585</v>
      </c>
      <c r="G34" s="74">
        <v>19.033370000000001</v>
      </c>
      <c r="H34" s="75">
        <f t="shared" si="1"/>
        <v>16633.804451</v>
      </c>
      <c r="I34" s="75">
        <f t="shared" si="2"/>
        <v>11611.497702200002</v>
      </c>
      <c r="J34" s="76">
        <f t="shared" si="3"/>
        <v>28245.302153200002</v>
      </c>
      <c r="K34" s="44">
        <f t="shared" si="4"/>
        <v>28245.302153200002</v>
      </c>
      <c r="L34" s="74">
        <f t="shared" si="5"/>
        <v>101.85935347435715</v>
      </c>
      <c r="M34" s="77">
        <f t="shared" si="6"/>
        <v>0.98174587398274393</v>
      </c>
      <c r="N34" s="78">
        <f t="shared" si="7"/>
        <v>124.55911315226452</v>
      </c>
    </row>
    <row r="35" spans="1:14" ht="15">
      <c r="A35" s="45" t="s">
        <v>33</v>
      </c>
      <c r="B35" s="72">
        <v>663862</v>
      </c>
      <c r="C35" s="71">
        <v>81147125</v>
      </c>
      <c r="D35" s="71">
        <f t="shared" si="0"/>
        <v>122.23492984987844</v>
      </c>
      <c r="E35" s="73">
        <v>62407</v>
      </c>
      <c r="F35" s="74">
        <v>27.732669999999999</v>
      </c>
      <c r="G35" s="74">
        <v>17.59994</v>
      </c>
      <c r="H35" s="75">
        <f t="shared" si="1"/>
        <v>17307.1273669</v>
      </c>
      <c r="I35" s="75">
        <f t="shared" si="2"/>
        <v>10983.5945558</v>
      </c>
      <c r="J35" s="76">
        <f t="shared" si="3"/>
        <v>28290.721922700002</v>
      </c>
      <c r="K35" s="44">
        <f t="shared" si="4"/>
        <v>28290.721922700002</v>
      </c>
      <c r="L35" s="74">
        <f t="shared" si="5"/>
        <v>102.02314808809967</v>
      </c>
      <c r="M35" s="77">
        <f t="shared" si="6"/>
        <v>0.98016971514785423</v>
      </c>
      <c r="N35" s="78">
        <f t="shared" si="7"/>
        <v>119.81097637207328</v>
      </c>
    </row>
    <row r="36" spans="1:14" ht="15">
      <c r="A36" s="45" t="s">
        <v>45</v>
      </c>
      <c r="B36" s="72">
        <v>413775</v>
      </c>
      <c r="C36" s="71">
        <v>56689622</v>
      </c>
      <c r="D36" s="71">
        <f t="shared" si="0"/>
        <v>137.00591384206393</v>
      </c>
      <c r="E36" s="73">
        <v>77183</v>
      </c>
      <c r="F36" s="74">
        <v>27.434100000000001</v>
      </c>
      <c r="G36" s="74">
        <v>14.993589999999999</v>
      </c>
      <c r="H36" s="75">
        <f t="shared" si="1"/>
        <v>21174.461403000001</v>
      </c>
      <c r="I36" s="75">
        <f t="shared" si="2"/>
        <v>11572.502569699998</v>
      </c>
      <c r="J36" s="76">
        <f t="shared" si="3"/>
        <v>32746.963972699999</v>
      </c>
      <c r="K36" s="44">
        <f t="shared" si="4"/>
        <v>32746.963972699999</v>
      </c>
      <c r="L36" s="74">
        <f t="shared" si="5"/>
        <v>118.09342879093219</v>
      </c>
      <c r="M36" s="77">
        <f t="shared" si="6"/>
        <v>0.84678716693911849</v>
      </c>
      <c r="N36" s="78">
        <f t="shared" si="7"/>
        <v>116.01484963622626</v>
      </c>
    </row>
    <row r="37" spans="1:14" ht="15">
      <c r="A37" s="45" t="s">
        <v>430</v>
      </c>
      <c r="B37" s="72">
        <v>599642</v>
      </c>
      <c r="C37" s="71">
        <v>58510340</v>
      </c>
      <c r="D37" s="71">
        <f t="shared" si="0"/>
        <v>97.575453353834448</v>
      </c>
      <c r="E37" s="73">
        <v>53966</v>
      </c>
      <c r="F37" s="74">
        <v>27.00385</v>
      </c>
      <c r="G37" s="74">
        <v>19.591229999999999</v>
      </c>
      <c r="H37" s="75">
        <f t="shared" si="1"/>
        <v>14572.897691</v>
      </c>
      <c r="I37" s="75">
        <f t="shared" si="2"/>
        <v>10572.603181799999</v>
      </c>
      <c r="J37" s="76">
        <f t="shared" si="3"/>
        <v>25145.500872799999</v>
      </c>
      <c r="K37" s="44">
        <f t="shared" si="4"/>
        <v>25145.500872799999</v>
      </c>
      <c r="L37" s="74">
        <f t="shared" si="5"/>
        <v>90.680724454636888</v>
      </c>
      <c r="M37" s="77">
        <f t="shared" si="6"/>
        <v>1.1027701929093552</v>
      </c>
      <c r="N37" s="78">
        <f t="shared" si="7"/>
        <v>107.60330151822581</v>
      </c>
    </row>
    <row r="38" spans="1:14" ht="15">
      <c r="A38" s="45" t="s">
        <v>63</v>
      </c>
      <c r="B38" s="72">
        <v>835957</v>
      </c>
      <c r="C38" s="71">
        <v>84223628</v>
      </c>
      <c r="D38" s="71">
        <f t="shared" si="0"/>
        <v>100.75114868348491</v>
      </c>
      <c r="E38" s="73">
        <v>54628</v>
      </c>
      <c r="F38" s="74">
        <v>27.07554</v>
      </c>
      <c r="G38" s="74">
        <v>20.55434</v>
      </c>
      <c r="H38" s="75">
        <f t="shared" si="1"/>
        <v>14790.825991199999</v>
      </c>
      <c r="I38" s="75">
        <f t="shared" si="2"/>
        <v>11228.424855199999</v>
      </c>
      <c r="J38" s="76">
        <f t="shared" si="3"/>
        <v>26019.250846399998</v>
      </c>
      <c r="K38" s="44">
        <f t="shared" si="4"/>
        <v>26019.250846399998</v>
      </c>
      <c r="L38" s="74">
        <f t="shared" si="5"/>
        <v>93.831677024604332</v>
      </c>
      <c r="M38" s="77">
        <f t="shared" si="6"/>
        <v>1.0657381725552899</v>
      </c>
      <c r="N38" s="78">
        <f t="shared" si="7"/>
        <v>107.37434508078351</v>
      </c>
    </row>
    <row r="39" spans="1:14" ht="15">
      <c r="A39" s="45" t="s">
        <v>431</v>
      </c>
      <c r="B39" s="72">
        <v>668347</v>
      </c>
      <c r="C39" s="71">
        <v>68937732</v>
      </c>
      <c r="D39" s="71">
        <f t="shared" si="0"/>
        <v>103.14661695197255</v>
      </c>
      <c r="E39" s="73">
        <v>52779</v>
      </c>
      <c r="F39" s="74">
        <v>27.967120000000001</v>
      </c>
      <c r="G39" s="74">
        <v>22.711670000000002</v>
      </c>
      <c r="H39" s="75">
        <f t="shared" si="1"/>
        <v>14760.7662648</v>
      </c>
      <c r="I39" s="75">
        <f t="shared" si="2"/>
        <v>11986.9923093</v>
      </c>
      <c r="J39" s="76">
        <f t="shared" si="3"/>
        <v>26747.7585741</v>
      </c>
      <c r="K39" s="44">
        <f t="shared" si="4"/>
        <v>26747.7585741</v>
      </c>
      <c r="L39" s="74">
        <f t="shared" si="5"/>
        <v>96.458851120392453</v>
      </c>
      <c r="M39" s="77">
        <f t="shared" si="6"/>
        <v>1.0367114975813652</v>
      </c>
      <c r="N39" s="78">
        <f t="shared" si="7"/>
        <v>106.93328373073089</v>
      </c>
    </row>
    <row r="40" spans="1:14" ht="15">
      <c r="A40" s="45" t="s">
        <v>432</v>
      </c>
      <c r="B40" s="72">
        <v>655884</v>
      </c>
      <c r="C40" s="71">
        <v>78897976</v>
      </c>
      <c r="D40" s="71">
        <f t="shared" si="0"/>
        <v>120.29257612626623</v>
      </c>
      <c r="E40" s="73">
        <v>72769</v>
      </c>
      <c r="F40" s="74">
        <v>29.729099999999999</v>
      </c>
      <c r="G40" s="74">
        <v>13.22247</v>
      </c>
      <c r="H40" s="75">
        <f t="shared" si="1"/>
        <v>21633.568778999997</v>
      </c>
      <c r="I40" s="75">
        <f t="shared" si="2"/>
        <v>9621.8591942999992</v>
      </c>
      <c r="J40" s="76">
        <f t="shared" si="3"/>
        <v>31255.427973299997</v>
      </c>
      <c r="K40" s="44">
        <f t="shared" si="4"/>
        <v>31255.427973299997</v>
      </c>
      <c r="L40" s="74">
        <f t="shared" si="5"/>
        <v>112.71459121438316</v>
      </c>
      <c r="M40" s="77">
        <f t="shared" si="6"/>
        <v>0.88719658140621727</v>
      </c>
      <c r="N40" s="78">
        <f t="shared" ref="N40:N71" si="8">(C40*M40)/B40</f>
        <v>106.72316230777055</v>
      </c>
    </row>
    <row r="41" spans="1:14" ht="15">
      <c r="A41" s="45" t="s">
        <v>49</v>
      </c>
      <c r="B41" s="72">
        <v>1381069</v>
      </c>
      <c r="C41" s="71">
        <v>162694063</v>
      </c>
      <c r="D41" s="71">
        <f t="shared" si="0"/>
        <v>117.80299391268647</v>
      </c>
      <c r="E41" s="73">
        <v>63373</v>
      </c>
      <c r="F41" s="74">
        <v>29.41629</v>
      </c>
      <c r="G41" s="74">
        <v>19.103960000000001</v>
      </c>
      <c r="H41" s="75">
        <f t="shared" si="1"/>
        <v>18641.985461700002</v>
      </c>
      <c r="I41" s="75">
        <f t="shared" si="2"/>
        <v>12106.752570799999</v>
      </c>
      <c r="J41" s="76">
        <f t="shared" si="3"/>
        <v>30748.738032500001</v>
      </c>
      <c r="K41" s="44">
        <f t="shared" si="4"/>
        <v>30748.738032500001</v>
      </c>
      <c r="L41" s="74">
        <f t="shared" si="5"/>
        <v>110.887345412518</v>
      </c>
      <c r="M41" s="77">
        <f t="shared" si="6"/>
        <v>0.90181615970681406</v>
      </c>
      <c r="N41" s="78">
        <f t="shared" si="8"/>
        <v>106.23664357230412</v>
      </c>
    </row>
    <row r="42" spans="1:14" ht="15">
      <c r="A42" s="45" t="s">
        <v>114</v>
      </c>
      <c r="B42" s="72">
        <v>389521</v>
      </c>
      <c r="C42" s="71">
        <v>34954503</v>
      </c>
      <c r="D42" s="71">
        <f t="shared" si="0"/>
        <v>89.737146392620687</v>
      </c>
      <c r="E42" s="73">
        <v>48952</v>
      </c>
      <c r="F42" s="74">
        <v>26.548819999999999</v>
      </c>
      <c r="G42" s="74">
        <v>22.01932</v>
      </c>
      <c r="H42" s="75">
        <f t="shared" si="1"/>
        <v>12996.1783664</v>
      </c>
      <c r="I42" s="75">
        <f t="shared" si="2"/>
        <v>10778.8975264</v>
      </c>
      <c r="J42" s="76">
        <f t="shared" si="3"/>
        <v>23775.0758928</v>
      </c>
      <c r="K42" s="44">
        <f t="shared" si="4"/>
        <v>23775.0758928</v>
      </c>
      <c r="L42" s="74">
        <f t="shared" si="5"/>
        <v>85.738642345166724</v>
      </c>
      <c r="M42" s="77">
        <f t="shared" si="6"/>
        <v>1.1663352400358742</v>
      </c>
      <c r="N42" s="78">
        <f t="shared" si="8"/>
        <v>104.66359617797163</v>
      </c>
    </row>
    <row r="43" spans="1:14" ht="15">
      <c r="A43" s="45" t="s">
        <v>52</v>
      </c>
      <c r="B43" s="72">
        <v>272996</v>
      </c>
      <c r="C43" s="71">
        <v>24848899</v>
      </c>
      <c r="D43" s="71">
        <f t="shared" si="0"/>
        <v>91.022941728083921</v>
      </c>
      <c r="E43" s="73">
        <v>52320</v>
      </c>
      <c r="F43" s="74">
        <v>26.91159</v>
      </c>
      <c r="G43" s="74">
        <v>22.17877</v>
      </c>
      <c r="H43" s="75">
        <f t="shared" si="1"/>
        <v>14080.143888000001</v>
      </c>
      <c r="I43" s="75">
        <f t="shared" si="2"/>
        <v>11603.932464</v>
      </c>
      <c r="J43" s="76">
        <f t="shared" si="3"/>
        <v>25684.076352</v>
      </c>
      <c r="K43" s="44">
        <f t="shared" si="4"/>
        <v>25684.076352</v>
      </c>
      <c r="L43" s="74">
        <f t="shared" si="5"/>
        <v>92.622957177477105</v>
      </c>
      <c r="M43" s="77">
        <f t="shared" si="6"/>
        <v>1.0796459435902868</v>
      </c>
      <c r="N43" s="78">
        <f t="shared" si="8"/>
        <v>98.272549810380852</v>
      </c>
    </row>
    <row r="44" spans="1:14" ht="15">
      <c r="A44" s="45" t="s">
        <v>68</v>
      </c>
      <c r="B44" s="72">
        <v>1015785</v>
      </c>
      <c r="C44" s="71">
        <v>137213857</v>
      </c>
      <c r="D44" s="71">
        <f t="shared" si="0"/>
        <v>135.08159403810845</v>
      </c>
      <c r="E44" s="73">
        <v>89940</v>
      </c>
      <c r="F44" s="74">
        <v>29.47053</v>
      </c>
      <c r="G44" s="74">
        <v>14.422879999999999</v>
      </c>
      <c r="H44" s="75">
        <f t="shared" si="1"/>
        <v>26505.794682</v>
      </c>
      <c r="I44" s="75">
        <f t="shared" si="2"/>
        <v>12971.938271999999</v>
      </c>
      <c r="J44" s="76">
        <f t="shared" si="3"/>
        <v>39477.732953999999</v>
      </c>
      <c r="K44" s="44">
        <f t="shared" si="4"/>
        <v>39477.732953999999</v>
      </c>
      <c r="L44" s="74">
        <f t="shared" si="5"/>
        <v>142.36620070542213</v>
      </c>
      <c r="M44" s="77">
        <f t="shared" si="6"/>
        <v>0.7024139121821168</v>
      </c>
      <c r="N44" s="78">
        <f t="shared" si="8"/>
        <v>94.883190932104256</v>
      </c>
    </row>
    <row r="45" spans="1:14" ht="15">
      <c r="A45" s="45" t="s">
        <v>95</v>
      </c>
      <c r="B45" s="72">
        <v>228758</v>
      </c>
      <c r="C45" s="71">
        <v>27469907</v>
      </c>
      <c r="D45" s="71">
        <f t="shared" si="0"/>
        <v>120.08282551867039</v>
      </c>
      <c r="E45" s="73">
        <v>77183.938800000004</v>
      </c>
      <c r="F45" s="74">
        <v>29.997199999999999</v>
      </c>
      <c r="G45" s="74">
        <v>17.25873</v>
      </c>
      <c r="H45" s="75">
        <f t="shared" si="1"/>
        <v>23153.020489713603</v>
      </c>
      <c r="I45" s="75">
        <f t="shared" si="2"/>
        <v>13320.967600857241</v>
      </c>
      <c r="J45" s="76">
        <f t="shared" si="3"/>
        <v>36473.988090570841</v>
      </c>
      <c r="K45" s="44">
        <f t="shared" si="4"/>
        <v>36473.988090570841</v>
      </c>
      <c r="L45" s="74">
        <f t="shared" si="5"/>
        <v>131.5339742299779</v>
      </c>
      <c r="M45" s="77">
        <f t="shared" si="6"/>
        <v>0.7602598536645524</v>
      </c>
      <c r="N45" s="78">
        <f t="shared" si="8"/>
        <v>91.294151356450328</v>
      </c>
    </row>
    <row r="46" spans="1:14" ht="15">
      <c r="A46" s="45" t="s">
        <v>55</v>
      </c>
      <c r="B46" s="72">
        <v>383204</v>
      </c>
      <c r="C46" s="71">
        <v>35123651</v>
      </c>
      <c r="D46" s="71">
        <f t="shared" si="0"/>
        <v>91.65784021043622</v>
      </c>
      <c r="E46" s="73">
        <v>58190</v>
      </c>
      <c r="F46" s="74">
        <v>28.139109999999999</v>
      </c>
      <c r="G46" s="74">
        <v>20.237760000000002</v>
      </c>
      <c r="H46" s="75">
        <f t="shared" si="1"/>
        <v>16374.148109</v>
      </c>
      <c r="I46" s="75">
        <f t="shared" si="2"/>
        <v>11776.352544000001</v>
      </c>
      <c r="J46" s="76">
        <f t="shared" si="3"/>
        <v>28150.500653000003</v>
      </c>
      <c r="K46" s="44">
        <f t="shared" si="4"/>
        <v>28150.500653000003</v>
      </c>
      <c r="L46" s="74">
        <f t="shared" si="5"/>
        <v>101.51747646180492</v>
      </c>
      <c r="M46" s="77">
        <f t="shared" si="6"/>
        <v>0.9850520667505378</v>
      </c>
      <c r="N46" s="78">
        <f t="shared" si="8"/>
        <v>90.287744933180747</v>
      </c>
    </row>
    <row r="47" spans="1:14" ht="15">
      <c r="A47" s="45" t="s">
        <v>121</v>
      </c>
      <c r="B47" s="72">
        <v>233371</v>
      </c>
      <c r="C47" s="71">
        <v>23309579</v>
      </c>
      <c r="D47" s="71">
        <f t="shared" si="0"/>
        <v>99.88207189410852</v>
      </c>
      <c r="E47" s="73">
        <v>59293</v>
      </c>
      <c r="F47" s="74">
        <v>30.125250000000001</v>
      </c>
      <c r="G47" s="74">
        <v>21.929880000000001</v>
      </c>
      <c r="H47" s="75">
        <f t="shared" si="1"/>
        <v>17862.1644825</v>
      </c>
      <c r="I47" s="75">
        <f t="shared" si="2"/>
        <v>13002.883748400001</v>
      </c>
      <c r="J47" s="76">
        <f t="shared" si="3"/>
        <v>30865.0482309</v>
      </c>
      <c r="K47" s="44">
        <f t="shared" si="4"/>
        <v>30865.0482309</v>
      </c>
      <c r="L47" s="74">
        <f t="shared" si="5"/>
        <v>111.30678796431792</v>
      </c>
      <c r="M47" s="77">
        <f t="shared" si="6"/>
        <v>0.89841780388144354</v>
      </c>
      <c r="N47" s="78">
        <f t="shared" si="8"/>
        <v>89.735831678233438</v>
      </c>
    </row>
    <row r="48" spans="1:14" ht="15">
      <c r="A48" s="45" t="s">
        <v>117</v>
      </c>
      <c r="B48" s="72">
        <v>230512</v>
      </c>
      <c r="C48" s="71">
        <v>22679992</v>
      </c>
      <c r="D48" s="71">
        <f t="shared" si="0"/>
        <v>98.389636982022623</v>
      </c>
      <c r="E48" s="73">
        <v>54022</v>
      </c>
      <c r="F48" s="74">
        <v>33.260829999999999</v>
      </c>
      <c r="G48" s="74">
        <v>23.27168</v>
      </c>
      <c r="H48" s="75">
        <f t="shared" si="1"/>
        <v>17968.165582599999</v>
      </c>
      <c r="I48" s="75">
        <f t="shared" si="2"/>
        <v>12571.826969600001</v>
      </c>
      <c r="J48" s="76">
        <f t="shared" si="3"/>
        <v>30539.992552199998</v>
      </c>
      <c r="K48" s="44">
        <f t="shared" si="4"/>
        <v>30539.992552199998</v>
      </c>
      <c r="L48" s="74">
        <f t="shared" si="5"/>
        <v>110.13455900050776</v>
      </c>
      <c r="M48" s="77">
        <f t="shared" si="6"/>
        <v>0.9079802099133929</v>
      </c>
      <c r="N48" s="78">
        <f t="shared" si="8"/>
        <v>89.335843240239441</v>
      </c>
    </row>
    <row r="49" spans="1:14" ht="15">
      <c r="A49" s="45" t="s">
        <v>398</v>
      </c>
      <c r="B49" s="72">
        <v>310797</v>
      </c>
      <c r="C49" s="71">
        <v>25608000</v>
      </c>
      <c r="D49" s="71">
        <f t="shared" si="0"/>
        <v>82.394617708665137</v>
      </c>
      <c r="E49" s="73">
        <v>49497</v>
      </c>
      <c r="F49" s="74">
        <v>28.230550000000001</v>
      </c>
      <c r="G49" s="74">
        <v>23.82602</v>
      </c>
      <c r="H49" s="75">
        <f t="shared" si="1"/>
        <v>13973.2753335</v>
      </c>
      <c r="I49" s="75">
        <f t="shared" si="2"/>
        <v>11793.165119400001</v>
      </c>
      <c r="J49" s="76">
        <f t="shared" si="3"/>
        <v>25766.440452900002</v>
      </c>
      <c r="K49" s="44">
        <f t="shared" si="4"/>
        <v>25766.440452900002</v>
      </c>
      <c r="L49" s="74">
        <f t="shared" si="5"/>
        <v>92.919981936556212</v>
      </c>
      <c r="M49" s="77">
        <f t="shared" si="6"/>
        <v>1.0761947851892382</v>
      </c>
      <c r="N49" s="78">
        <f t="shared" si="8"/>
        <v>88.672657905726282</v>
      </c>
    </row>
    <row r="50" spans="1:14" ht="15">
      <c r="A50" s="45" t="s">
        <v>67</v>
      </c>
      <c r="B50" s="72">
        <v>3928864</v>
      </c>
      <c r="C50" s="71">
        <v>369154975</v>
      </c>
      <c r="D50" s="71">
        <f t="shared" si="0"/>
        <v>93.959723472230138</v>
      </c>
      <c r="E50" s="73">
        <v>60583</v>
      </c>
      <c r="F50" s="74">
        <v>30.894929999999999</v>
      </c>
      <c r="G50" s="74">
        <v>17.852630000000001</v>
      </c>
      <c r="H50" s="75">
        <f t="shared" si="1"/>
        <v>18717.0754419</v>
      </c>
      <c r="I50" s="75">
        <f t="shared" si="2"/>
        <v>10815.658832900002</v>
      </c>
      <c r="J50" s="76">
        <f t="shared" si="3"/>
        <v>29532.734274800001</v>
      </c>
      <c r="K50" s="44">
        <f t="shared" si="4"/>
        <v>29532.734274800001</v>
      </c>
      <c r="L50" s="74">
        <f t="shared" si="5"/>
        <v>106.50214337396667</v>
      </c>
      <c r="M50" s="77">
        <f t="shared" si="6"/>
        <v>0.93894823927500348</v>
      </c>
      <c r="N50" s="78">
        <f t="shared" si="8"/>
        <v>88.223316917016703</v>
      </c>
    </row>
    <row r="51" spans="1:14" ht="15">
      <c r="A51" s="45" t="s">
        <v>433</v>
      </c>
      <c r="B51" s="72">
        <v>912791</v>
      </c>
      <c r="C51" s="71">
        <v>80674484</v>
      </c>
      <c r="D51" s="71">
        <f t="shared" si="0"/>
        <v>88.382207975319645</v>
      </c>
      <c r="E51" s="73">
        <v>59646</v>
      </c>
      <c r="F51" s="74">
        <v>28.116679999999999</v>
      </c>
      <c r="G51" s="74">
        <v>18.703510000000001</v>
      </c>
      <c r="H51" s="75">
        <f t="shared" si="1"/>
        <v>16770.474952799999</v>
      </c>
      <c r="I51" s="75">
        <f t="shared" si="2"/>
        <v>11155.895574600001</v>
      </c>
      <c r="J51" s="76">
        <f t="shared" si="3"/>
        <v>27926.370527400002</v>
      </c>
      <c r="K51" s="44">
        <f t="shared" si="4"/>
        <v>27926.370527400002</v>
      </c>
      <c r="L51" s="74">
        <f t="shared" si="5"/>
        <v>100.70920931833746</v>
      </c>
      <c r="M51" s="77">
        <f t="shared" si="6"/>
        <v>0.99295785039781526</v>
      </c>
      <c r="N51" s="78">
        <f t="shared" si="8"/>
        <v>87.759807244586042</v>
      </c>
    </row>
    <row r="52" spans="1:14" ht="15">
      <c r="A52" s="45" t="s">
        <v>60</v>
      </c>
      <c r="B52" s="72">
        <v>430332</v>
      </c>
      <c r="C52" s="71">
        <v>31430251</v>
      </c>
      <c r="D52" s="71">
        <f t="shared" si="0"/>
        <v>73.037215452255467</v>
      </c>
      <c r="E52" s="73">
        <v>48582</v>
      </c>
      <c r="F52" s="74">
        <v>29.728870000000001</v>
      </c>
      <c r="G52" s="74">
        <v>19.194690000000001</v>
      </c>
      <c r="H52" s="75">
        <f t="shared" si="1"/>
        <v>14442.8796234</v>
      </c>
      <c r="I52" s="75">
        <f t="shared" si="2"/>
        <v>9325.1642957999993</v>
      </c>
      <c r="J52" s="76">
        <f t="shared" si="3"/>
        <v>23768.043919199998</v>
      </c>
      <c r="K52" s="44">
        <f t="shared" si="4"/>
        <v>23768.043919199998</v>
      </c>
      <c r="L52" s="74">
        <f t="shared" si="5"/>
        <v>85.713283356947727</v>
      </c>
      <c r="M52" s="77">
        <f t="shared" si="6"/>
        <v>1.1666803100233147</v>
      </c>
      <c r="N52" s="78">
        <f t="shared" si="8"/>
        <v>85.211081167077054</v>
      </c>
    </row>
    <row r="53" spans="1:14" ht="15">
      <c r="A53" s="45" t="s">
        <v>54</v>
      </c>
      <c r="B53" s="72">
        <v>1436697</v>
      </c>
      <c r="C53" s="71">
        <v>113799144</v>
      </c>
      <c r="D53" s="71">
        <f t="shared" si="0"/>
        <v>79.208868675858582</v>
      </c>
      <c r="E53" s="73">
        <v>51208</v>
      </c>
      <c r="F53" s="74">
        <v>28.191500000000001</v>
      </c>
      <c r="G53" s="74">
        <v>22.764479999999999</v>
      </c>
      <c r="H53" s="75">
        <f t="shared" si="1"/>
        <v>14436.303320000001</v>
      </c>
      <c r="I53" s="75">
        <f t="shared" si="2"/>
        <v>11657.2349184</v>
      </c>
      <c r="J53" s="76">
        <f t="shared" si="3"/>
        <v>26093.5382384</v>
      </c>
      <c r="K53" s="44">
        <f t="shared" si="4"/>
        <v>26093.5382384</v>
      </c>
      <c r="L53" s="74">
        <f t="shared" si="5"/>
        <v>94.099575228679981</v>
      </c>
      <c r="M53" s="77">
        <f t="shared" si="6"/>
        <v>1.0627040532008871</v>
      </c>
      <c r="N53" s="78">
        <f t="shared" si="8"/>
        <v>84.175585791291695</v>
      </c>
    </row>
    <row r="54" spans="1:14" ht="15">
      <c r="A54" s="45" t="s">
        <v>51</v>
      </c>
      <c r="B54" s="72">
        <v>622793</v>
      </c>
      <c r="C54" s="71">
        <v>52955302</v>
      </c>
      <c r="D54" s="71">
        <f t="shared" si="0"/>
        <v>85.028736674946572</v>
      </c>
      <c r="E54" s="73">
        <v>68616</v>
      </c>
      <c r="F54" s="74">
        <v>26.539010000000001</v>
      </c>
      <c r="G54" s="74">
        <v>15.26482</v>
      </c>
      <c r="H54" s="75">
        <f t="shared" si="1"/>
        <v>18210.0071016</v>
      </c>
      <c r="I54" s="75">
        <f t="shared" si="2"/>
        <v>10474.108891200001</v>
      </c>
      <c r="J54" s="76">
        <f t="shared" si="3"/>
        <v>28684.115992800002</v>
      </c>
      <c r="K54" s="44">
        <f t="shared" si="4"/>
        <v>28684.115992800002</v>
      </c>
      <c r="L54" s="74">
        <f t="shared" si="5"/>
        <v>103.44182172889457</v>
      </c>
      <c r="M54" s="77">
        <f t="shared" si="6"/>
        <v>0.96672698071854291</v>
      </c>
      <c r="N54" s="78">
        <f t="shared" si="8"/>
        <v>82.199573880083136</v>
      </c>
    </row>
    <row r="55" spans="1:14" ht="15">
      <c r="A55" s="45" t="s">
        <v>56</v>
      </c>
      <c r="B55" s="72">
        <v>258522</v>
      </c>
      <c r="C55" s="71">
        <v>19036465</v>
      </c>
      <c r="D55" s="71">
        <f t="shared" si="0"/>
        <v>73.6357640742374</v>
      </c>
      <c r="E55" s="73">
        <v>50082</v>
      </c>
      <c r="F55" s="74">
        <v>26.07752</v>
      </c>
      <c r="G55" s="74">
        <v>24.422029999999999</v>
      </c>
      <c r="H55" s="75">
        <f t="shared" si="1"/>
        <v>13060.1435664</v>
      </c>
      <c r="I55" s="75">
        <f t="shared" si="2"/>
        <v>12231.0410646</v>
      </c>
      <c r="J55" s="76">
        <f t="shared" si="3"/>
        <v>25291.184631</v>
      </c>
      <c r="K55" s="44">
        <f t="shared" si="4"/>
        <v>25291.184631</v>
      </c>
      <c r="L55" s="74">
        <f t="shared" si="5"/>
        <v>91.206095128368048</v>
      </c>
      <c r="M55" s="77">
        <f t="shared" si="6"/>
        <v>1.0964179516649075</v>
      </c>
      <c r="N55" s="78">
        <f t="shared" si="8"/>
        <v>80.735573615555751</v>
      </c>
    </row>
    <row r="56" spans="1:14" ht="15">
      <c r="A56" s="45" t="s">
        <v>37</v>
      </c>
      <c r="B56" s="72">
        <v>1281047</v>
      </c>
      <c r="C56" s="71">
        <v>97520012</v>
      </c>
      <c r="D56" s="71">
        <f t="shared" si="0"/>
        <v>76.125241306525055</v>
      </c>
      <c r="E56" s="73">
        <v>58190</v>
      </c>
      <c r="F56" s="74">
        <v>27.369230000000002</v>
      </c>
      <c r="G56" s="74">
        <v>18.423639999999999</v>
      </c>
      <c r="H56" s="75">
        <f t="shared" si="1"/>
        <v>15926.154936999999</v>
      </c>
      <c r="I56" s="75">
        <f t="shared" si="2"/>
        <v>10720.716116</v>
      </c>
      <c r="J56" s="76">
        <f t="shared" si="3"/>
        <v>26646.871052999999</v>
      </c>
      <c r="K56" s="44">
        <f t="shared" si="4"/>
        <v>26646.871052999999</v>
      </c>
      <c r="L56" s="74">
        <f t="shared" si="5"/>
        <v>96.095026452589678</v>
      </c>
      <c r="M56" s="77">
        <f t="shared" si="6"/>
        <v>1.0406365833026427</v>
      </c>
      <c r="N56" s="78">
        <f t="shared" si="8"/>
        <v>79.218711016311445</v>
      </c>
    </row>
    <row r="57" spans="1:14" ht="15">
      <c r="A57" s="45" t="s">
        <v>40</v>
      </c>
      <c r="B57" s="72">
        <v>1537058</v>
      </c>
      <c r="C57" s="71">
        <v>121089185</v>
      </c>
      <c r="D57" s="71">
        <f t="shared" si="0"/>
        <v>78.779841099034655</v>
      </c>
      <c r="E57" s="73">
        <v>54022</v>
      </c>
      <c r="F57" s="74">
        <v>29.016349999999999</v>
      </c>
      <c r="G57" s="74">
        <v>22.25151</v>
      </c>
      <c r="H57" s="75">
        <f t="shared" si="1"/>
        <v>15675.212597000002</v>
      </c>
      <c r="I57" s="75">
        <f t="shared" si="2"/>
        <v>12020.710732199999</v>
      </c>
      <c r="J57" s="76">
        <f t="shared" si="3"/>
        <v>27695.923329199999</v>
      </c>
      <c r="K57" s="44">
        <f t="shared" si="4"/>
        <v>27695.923329199999</v>
      </c>
      <c r="L57" s="74">
        <f t="shared" si="5"/>
        <v>99.878161291613836</v>
      </c>
      <c r="M57" s="77">
        <f t="shared" si="6"/>
        <v>1.0012198733618096</v>
      </c>
      <c r="N57" s="78">
        <f t="shared" si="8"/>
        <v>78.875942528638959</v>
      </c>
    </row>
    <row r="58" spans="1:14" ht="15">
      <c r="A58" s="45" t="s">
        <v>434</v>
      </c>
      <c r="B58" s="72">
        <v>368759</v>
      </c>
      <c r="C58" s="71">
        <v>27211792</v>
      </c>
      <c r="D58" s="71">
        <f t="shared" si="0"/>
        <v>73.792889122706157</v>
      </c>
      <c r="E58" s="73">
        <v>47727</v>
      </c>
      <c r="F58" s="74">
        <v>29.270530000000001</v>
      </c>
      <c r="G58" s="74">
        <v>26.265419999999999</v>
      </c>
      <c r="H58" s="75">
        <f t="shared" si="1"/>
        <v>13969.9458531</v>
      </c>
      <c r="I58" s="75">
        <f t="shared" si="2"/>
        <v>12535.697003400001</v>
      </c>
      <c r="J58" s="76">
        <f t="shared" si="3"/>
        <v>26505.642856500002</v>
      </c>
      <c r="K58" s="44">
        <f t="shared" si="4"/>
        <v>26505.642856500002</v>
      </c>
      <c r="L58" s="74">
        <f t="shared" si="5"/>
        <v>95.585723606055637</v>
      </c>
      <c r="M58" s="77">
        <f t="shared" si="6"/>
        <v>1.0461813357414884</v>
      </c>
      <c r="N58" s="78">
        <f t="shared" si="8"/>
        <v>77.200743310616275</v>
      </c>
    </row>
    <row r="59" spans="1:14" ht="15">
      <c r="A59" s="45" t="s">
        <v>31</v>
      </c>
      <c r="B59" s="72">
        <v>320434</v>
      </c>
      <c r="C59" s="71">
        <v>22237643</v>
      </c>
      <c r="D59" s="71">
        <f t="shared" si="0"/>
        <v>69.39851264222898</v>
      </c>
      <c r="E59" s="73">
        <v>47108</v>
      </c>
      <c r="F59" s="74">
        <v>28.141210000000001</v>
      </c>
      <c r="G59" s="74">
        <v>25.234529999999999</v>
      </c>
      <c r="H59" s="75">
        <f t="shared" si="1"/>
        <v>13256.7612068</v>
      </c>
      <c r="I59" s="75">
        <f t="shared" si="2"/>
        <v>11887.482392399999</v>
      </c>
      <c r="J59" s="76">
        <f t="shared" si="3"/>
        <v>25144.243599199999</v>
      </c>
      <c r="K59" s="44">
        <f t="shared" si="4"/>
        <v>25144.243599199999</v>
      </c>
      <c r="L59" s="74">
        <f t="shared" si="5"/>
        <v>90.67619042362027</v>
      </c>
      <c r="M59" s="77">
        <f t="shared" si="6"/>
        <v>1.1028253341127459</v>
      </c>
      <c r="N59" s="78">
        <f t="shared" si="8"/>
        <v>76.534437891593782</v>
      </c>
    </row>
    <row r="60" spans="1:14" ht="15">
      <c r="A60" s="45" t="s">
        <v>42</v>
      </c>
      <c r="B60" s="72">
        <v>282586</v>
      </c>
      <c r="C60" s="71">
        <v>18960724</v>
      </c>
      <c r="D60" s="71">
        <f t="shared" si="0"/>
        <v>67.097181035153895</v>
      </c>
      <c r="E60" s="73">
        <v>43913</v>
      </c>
      <c r="F60" s="74">
        <v>28.975660000000001</v>
      </c>
      <c r="G60" s="74">
        <v>26.559850000000001</v>
      </c>
      <c r="H60" s="75">
        <f t="shared" si="1"/>
        <v>12724.081575800001</v>
      </c>
      <c r="I60" s="75">
        <f t="shared" si="2"/>
        <v>11663.226930500001</v>
      </c>
      <c r="J60" s="76">
        <f t="shared" si="3"/>
        <v>24387.308506300004</v>
      </c>
      <c r="K60" s="44">
        <f t="shared" si="4"/>
        <v>24387.308506300004</v>
      </c>
      <c r="L60" s="74">
        <f t="shared" si="5"/>
        <v>87.946500411219006</v>
      </c>
      <c r="M60" s="77">
        <f t="shared" si="6"/>
        <v>1.1370549087504496</v>
      </c>
      <c r="N60" s="78">
        <f t="shared" si="8"/>
        <v>76.293179059339309</v>
      </c>
    </row>
    <row r="61" spans="1:14" ht="15">
      <c r="A61" s="45" t="s">
        <v>24</v>
      </c>
      <c r="B61" s="72">
        <v>245428</v>
      </c>
      <c r="C61" s="71">
        <v>18339680</v>
      </c>
      <c r="D61" s="71">
        <f t="shared" si="0"/>
        <v>74.725296217220532</v>
      </c>
      <c r="E61" s="73">
        <v>59293</v>
      </c>
      <c r="F61" s="74">
        <v>27.024439999999998</v>
      </c>
      <c r="G61" s="74">
        <v>18.89358</v>
      </c>
      <c r="H61" s="75">
        <f t="shared" si="1"/>
        <v>16023.6012092</v>
      </c>
      <c r="I61" s="75">
        <f t="shared" si="2"/>
        <v>11202.5703894</v>
      </c>
      <c r="J61" s="76">
        <f t="shared" si="3"/>
        <v>27226.171598599998</v>
      </c>
      <c r="K61" s="44">
        <f t="shared" si="4"/>
        <v>27226.171598599998</v>
      </c>
      <c r="L61" s="74">
        <f t="shared" si="5"/>
        <v>98.184123560565681</v>
      </c>
      <c r="M61" s="77">
        <f t="shared" si="6"/>
        <v>1.0184946035426408</v>
      </c>
      <c r="N61" s="78">
        <f t="shared" si="8"/>
        <v>76.107310945364418</v>
      </c>
    </row>
    <row r="62" spans="1:14" ht="15">
      <c r="A62" s="45" t="s">
        <v>82</v>
      </c>
      <c r="B62" s="72">
        <v>301010</v>
      </c>
      <c r="C62" s="71">
        <v>27347177</v>
      </c>
      <c r="D62" s="71">
        <f t="shared" si="0"/>
        <v>90.851390319258499</v>
      </c>
      <c r="E62" s="73">
        <v>75196</v>
      </c>
      <c r="F62" s="74">
        <v>27.06118</v>
      </c>
      <c r="G62" s="74">
        <v>17.856110000000001</v>
      </c>
      <c r="H62" s="75">
        <f t="shared" si="1"/>
        <v>20348.924912800001</v>
      </c>
      <c r="I62" s="75">
        <f t="shared" si="2"/>
        <v>13427.0804756</v>
      </c>
      <c r="J62" s="76">
        <f t="shared" si="3"/>
        <v>33776.005388400001</v>
      </c>
      <c r="K62" s="44">
        <f t="shared" si="4"/>
        <v>33776.005388400001</v>
      </c>
      <c r="L62" s="74">
        <f t="shared" si="5"/>
        <v>121.80439965373333</v>
      </c>
      <c r="M62" s="77">
        <f t="shared" si="6"/>
        <v>0.82098840669369022</v>
      </c>
      <c r="N62" s="78">
        <f t="shared" si="8"/>
        <v>74.587938184114577</v>
      </c>
    </row>
    <row r="63" spans="1:14" ht="15">
      <c r="A63" s="45" t="s">
        <v>69</v>
      </c>
      <c r="B63" s="72">
        <v>446599</v>
      </c>
      <c r="C63" s="71">
        <v>32170543</v>
      </c>
      <c r="D63" s="71">
        <f t="shared" si="0"/>
        <v>72.034516423010345</v>
      </c>
      <c r="E63" s="73">
        <v>56727</v>
      </c>
      <c r="F63" s="74">
        <v>27.107399999999998</v>
      </c>
      <c r="G63" s="74">
        <v>20.620809999999999</v>
      </c>
      <c r="H63" s="75">
        <f t="shared" si="1"/>
        <v>15377.214797999999</v>
      </c>
      <c r="I63" s="75">
        <f t="shared" si="2"/>
        <v>11697.566888699999</v>
      </c>
      <c r="J63" s="76">
        <f t="shared" si="3"/>
        <v>27074.7816867</v>
      </c>
      <c r="K63" s="44">
        <f t="shared" si="4"/>
        <v>27074.7816867</v>
      </c>
      <c r="L63" s="74">
        <f t="shared" si="5"/>
        <v>97.638175124077577</v>
      </c>
      <c r="M63" s="77">
        <f t="shared" si="6"/>
        <v>1.024189563896714</v>
      </c>
      <c r="N63" s="78">
        <f t="shared" si="8"/>
        <v>73.776999960793646</v>
      </c>
    </row>
    <row r="64" spans="1:14" ht="15">
      <c r="A64" s="45" t="s">
        <v>58</v>
      </c>
      <c r="B64" s="72">
        <v>251893</v>
      </c>
      <c r="C64" s="71">
        <v>17507130</v>
      </c>
      <c r="D64" s="71">
        <f t="shared" si="0"/>
        <v>69.502248970793161</v>
      </c>
      <c r="E64" s="73">
        <v>52143</v>
      </c>
      <c r="F64" s="74">
        <v>27.727440000000001</v>
      </c>
      <c r="G64" s="74">
        <v>22.711829999999999</v>
      </c>
      <c r="H64" s="75">
        <f t="shared" si="1"/>
        <v>14457.919039200002</v>
      </c>
      <c r="I64" s="75">
        <f t="shared" si="2"/>
        <v>11842.6295169</v>
      </c>
      <c r="J64" s="76">
        <f t="shared" si="3"/>
        <v>26300.548556100002</v>
      </c>
      <c r="K64" s="44">
        <f t="shared" si="4"/>
        <v>26300.548556100002</v>
      </c>
      <c r="L64" s="74">
        <f t="shared" si="5"/>
        <v>94.846104226991812</v>
      </c>
      <c r="M64" s="77">
        <f t="shared" si="6"/>
        <v>1.0543395621255414</v>
      </c>
      <c r="N64" s="78">
        <f t="shared" si="8"/>
        <v>73.278970746606404</v>
      </c>
    </row>
    <row r="65" spans="1:14" ht="15">
      <c r="A65" s="45" t="s">
        <v>94</v>
      </c>
      <c r="B65" s="72">
        <v>254276</v>
      </c>
      <c r="C65" s="71">
        <v>18919819</v>
      </c>
      <c r="D65" s="71">
        <f t="shared" si="0"/>
        <v>74.406625084553795</v>
      </c>
      <c r="E65" s="73">
        <v>54022</v>
      </c>
      <c r="F65" s="74">
        <v>30.381699999999999</v>
      </c>
      <c r="G65" s="74">
        <v>23.514040000000001</v>
      </c>
      <c r="H65" s="75">
        <f t="shared" si="1"/>
        <v>16412.801974000002</v>
      </c>
      <c r="I65" s="75">
        <f t="shared" si="2"/>
        <v>12702.754688800002</v>
      </c>
      <c r="J65" s="76">
        <f t="shared" si="3"/>
        <v>29115.556662800002</v>
      </c>
      <c r="K65" s="44">
        <f t="shared" si="4"/>
        <v>29115.556662800002</v>
      </c>
      <c r="L65" s="74">
        <f t="shared" si="5"/>
        <v>104.9977005603683</v>
      </c>
      <c r="M65" s="77">
        <f t="shared" si="6"/>
        <v>0.95240180943300867</v>
      </c>
      <c r="N65" s="78">
        <f t="shared" si="8"/>
        <v>70.86500436433252</v>
      </c>
    </row>
    <row r="66" spans="1:14" ht="15">
      <c r="A66" s="45" t="s">
        <v>47</v>
      </c>
      <c r="B66" s="72">
        <v>812238</v>
      </c>
      <c r="C66" s="71">
        <v>57529029</v>
      </c>
      <c r="D66" s="71">
        <f t="shared" si="0"/>
        <v>70.827798009942896</v>
      </c>
      <c r="E66" s="73">
        <v>58190</v>
      </c>
      <c r="F66" s="74">
        <v>27.009070000000001</v>
      </c>
      <c r="G66" s="74">
        <v>20.70749</v>
      </c>
      <c r="H66" s="75">
        <f t="shared" si="1"/>
        <v>15716.577833000001</v>
      </c>
      <c r="I66" s="75">
        <f t="shared" si="2"/>
        <v>12049.688431</v>
      </c>
      <c r="J66" s="76">
        <f t="shared" si="3"/>
        <v>27766.266264000002</v>
      </c>
      <c r="K66" s="44">
        <f t="shared" si="4"/>
        <v>27766.266264000002</v>
      </c>
      <c r="L66" s="74">
        <f t="shared" si="5"/>
        <v>100.13183483425658</v>
      </c>
      <c r="M66" s="77">
        <f t="shared" si="6"/>
        <v>0.99868338741145812</v>
      </c>
      <c r="N66" s="78">
        <f t="shared" si="8"/>
        <v>70.73454523946431</v>
      </c>
    </row>
    <row r="67" spans="1:14" ht="15">
      <c r="A67" s="45" t="s">
        <v>46</v>
      </c>
      <c r="B67" s="72">
        <v>527972</v>
      </c>
      <c r="C67" s="71">
        <v>32460129</v>
      </c>
      <c r="D67" s="71">
        <f t="shared" si="0"/>
        <v>61.480777389710063</v>
      </c>
      <c r="E67" s="73">
        <v>46443</v>
      </c>
      <c r="F67" s="74">
        <v>27.917670000000001</v>
      </c>
      <c r="G67" s="74">
        <v>25.220890000000001</v>
      </c>
      <c r="H67" s="75">
        <f t="shared" si="1"/>
        <v>12965.803478100001</v>
      </c>
      <c r="I67" s="75">
        <f t="shared" si="2"/>
        <v>11713.3379427</v>
      </c>
      <c r="J67" s="76">
        <f t="shared" si="3"/>
        <v>24679.141420799999</v>
      </c>
      <c r="K67" s="44">
        <f t="shared" si="4"/>
        <v>24679.141420799999</v>
      </c>
      <c r="L67" s="74">
        <f t="shared" si="5"/>
        <v>88.998920096173208</v>
      </c>
      <c r="M67" s="77">
        <f t="shared" si="6"/>
        <v>1.1236091392113399</v>
      </c>
      <c r="N67" s="78">
        <f t="shared" si="8"/>
        <v>69.080363360896129</v>
      </c>
    </row>
    <row r="68" spans="1:14" ht="15">
      <c r="A68" s="45" t="s">
        <v>75</v>
      </c>
      <c r="B68" s="72">
        <v>464704</v>
      </c>
      <c r="C68" s="71">
        <v>31617738</v>
      </c>
      <c r="D68" s="71">
        <f t="shared" si="0"/>
        <v>68.038445978515355</v>
      </c>
      <c r="E68" s="73">
        <v>54022</v>
      </c>
      <c r="F68" s="74">
        <v>28.710909999999998</v>
      </c>
      <c r="G68" s="74">
        <v>22.778670000000002</v>
      </c>
      <c r="H68" s="75">
        <f t="shared" si="1"/>
        <v>15510.2078002</v>
      </c>
      <c r="I68" s="75">
        <f t="shared" si="2"/>
        <v>12305.4931074</v>
      </c>
      <c r="J68" s="76">
        <f t="shared" si="3"/>
        <v>27815.700907599999</v>
      </c>
      <c r="K68" s="44">
        <f t="shared" si="4"/>
        <v>27815.700907599999</v>
      </c>
      <c r="L68" s="74">
        <f t="shared" si="5"/>
        <v>100.31010804971095</v>
      </c>
      <c r="M68" s="77">
        <f t="shared" si="6"/>
        <v>0.99690850647317353</v>
      </c>
      <c r="N68" s="78">
        <f t="shared" si="8"/>
        <v>67.82810556319744</v>
      </c>
    </row>
    <row r="69" spans="1:14" ht="15">
      <c r="A69" s="45" t="s">
        <v>80</v>
      </c>
      <c r="B69" s="72">
        <v>399682</v>
      </c>
      <c r="C69" s="71">
        <v>24461359</v>
      </c>
      <c r="D69" s="71">
        <f t="shared" si="0"/>
        <v>61.202053132240131</v>
      </c>
      <c r="E69" s="73">
        <v>48338</v>
      </c>
      <c r="F69" s="74">
        <v>27.989159999999998</v>
      </c>
      <c r="G69" s="74">
        <v>24.05423</v>
      </c>
      <c r="H69" s="75">
        <f t="shared" si="1"/>
        <v>13529.400160799998</v>
      </c>
      <c r="I69" s="75">
        <f t="shared" si="2"/>
        <v>11627.333697400001</v>
      </c>
      <c r="J69" s="76">
        <f t="shared" si="3"/>
        <v>25156.733858200001</v>
      </c>
      <c r="K69" s="44">
        <f t="shared" si="4"/>
        <v>25156.733858200001</v>
      </c>
      <c r="L69" s="74">
        <f t="shared" si="5"/>
        <v>90.721233301886073</v>
      </c>
      <c r="M69" s="77">
        <f t="shared" si="6"/>
        <v>1.1022777839366191</v>
      </c>
      <c r="N69" s="78">
        <f t="shared" si="8"/>
        <v>67.461663498976876</v>
      </c>
    </row>
    <row r="70" spans="1:14" ht="15">
      <c r="A70" s="45" t="s">
        <v>123</v>
      </c>
      <c r="B70" s="72">
        <v>235501</v>
      </c>
      <c r="C70" s="71">
        <v>16180830</v>
      </c>
      <c r="D70" s="71">
        <f t="shared" si="0"/>
        <v>68.708115889104505</v>
      </c>
      <c r="E70" s="73">
        <v>58190</v>
      </c>
      <c r="F70" s="74">
        <v>28.564900000000002</v>
      </c>
      <c r="G70" s="74">
        <v>20.686250000000001</v>
      </c>
      <c r="H70" s="75">
        <f t="shared" si="1"/>
        <v>16621.915310000004</v>
      </c>
      <c r="I70" s="75">
        <f t="shared" si="2"/>
        <v>12037.328875000001</v>
      </c>
      <c r="J70" s="76">
        <f t="shared" si="3"/>
        <v>28659.244185000003</v>
      </c>
      <c r="K70" s="44">
        <f t="shared" si="4"/>
        <v>28659.244185000003</v>
      </c>
      <c r="L70" s="74">
        <f t="shared" si="5"/>
        <v>103.3521280074925</v>
      </c>
      <c r="M70" s="77">
        <f t="shared" si="6"/>
        <v>0.96756595077317153</v>
      </c>
      <c r="N70" s="78">
        <f t="shared" si="8"/>
        <v>66.479633476074653</v>
      </c>
    </row>
    <row r="71" spans="1:14" ht="15">
      <c r="A71" s="45" t="s">
        <v>70</v>
      </c>
      <c r="B71" s="72">
        <v>445830</v>
      </c>
      <c r="C71" s="71">
        <v>30011098</v>
      </c>
      <c r="D71" s="71">
        <f t="shared" si="0"/>
        <v>67.315115627032725</v>
      </c>
      <c r="E71" s="73">
        <v>57549</v>
      </c>
      <c r="F71" s="74">
        <v>27.816310000000001</v>
      </c>
      <c r="G71" s="74">
        <v>20.98265</v>
      </c>
      <c r="H71" s="75">
        <f t="shared" si="1"/>
        <v>16008.008241899999</v>
      </c>
      <c r="I71" s="75">
        <f t="shared" si="2"/>
        <v>12075.305248500001</v>
      </c>
      <c r="J71" s="76">
        <f t="shared" si="3"/>
        <v>28083.3134904</v>
      </c>
      <c r="K71" s="44">
        <f t="shared" si="4"/>
        <v>28083.3134904</v>
      </c>
      <c r="L71" s="74">
        <f t="shared" si="5"/>
        <v>101.27518339278079</v>
      </c>
      <c r="M71" s="77">
        <f t="shared" si="6"/>
        <v>0.9874087278831658</v>
      </c>
      <c r="N71" s="78">
        <f t="shared" si="8"/>
        <v>66.467532688596592</v>
      </c>
    </row>
    <row r="72" spans="1:14" ht="15">
      <c r="A72" s="45" t="s">
        <v>435</v>
      </c>
      <c r="B72" s="72">
        <v>760026</v>
      </c>
      <c r="C72" s="71">
        <v>46687583</v>
      </c>
      <c r="D72" s="71">
        <f t="shared" ref="D72:D103" si="9">C72/B72</f>
        <v>61.428928747174439</v>
      </c>
      <c r="E72" s="73">
        <v>49435</v>
      </c>
      <c r="F72" s="74">
        <v>27.930109999999999</v>
      </c>
      <c r="G72" s="74">
        <v>24.273399999999999</v>
      </c>
      <c r="H72" s="75">
        <f t="shared" ref="H72:H103" si="10">(F72/100)*E72</f>
        <v>13807.249878499999</v>
      </c>
      <c r="I72" s="75">
        <f t="shared" ref="I72:I103" si="11">(G72/100)*E72</f>
        <v>11999.555289999998</v>
      </c>
      <c r="J72" s="76">
        <f t="shared" ref="J72:J103" si="12">H72+I72</f>
        <v>25806.805168499995</v>
      </c>
      <c r="K72" s="44">
        <f t="shared" ref="K72:K103" si="13">H72+I72</f>
        <v>25806.805168499995</v>
      </c>
      <c r="L72" s="74">
        <f t="shared" ref="L72:L103" si="14">K72*0.00360624053238592</f>
        <v>93.065546810031137</v>
      </c>
      <c r="M72" s="77">
        <f t="shared" ref="M72:M103" si="15">1/(L72/100)</f>
        <v>1.0745114967639284</v>
      </c>
      <c r="N72" s="78">
        <f t="shared" ref="N72:N103" si="16">(C72*M72)/B72</f>
        <v>66.00609017273112</v>
      </c>
    </row>
    <row r="73" spans="1:14" ht="15">
      <c r="A73" s="45" t="s">
        <v>44</v>
      </c>
      <c r="B73" s="72">
        <v>319504</v>
      </c>
      <c r="C73" s="71">
        <v>21562163</v>
      </c>
      <c r="D73" s="71">
        <f t="shared" si="9"/>
        <v>67.486363238018924</v>
      </c>
      <c r="E73" s="73">
        <v>55928</v>
      </c>
      <c r="F73" s="74">
        <v>30.43552</v>
      </c>
      <c r="G73" s="74">
        <v>22.56156</v>
      </c>
      <c r="H73" s="75">
        <f t="shared" si="10"/>
        <v>17021.9776256</v>
      </c>
      <c r="I73" s="75">
        <f t="shared" si="11"/>
        <v>12618.229276800001</v>
      </c>
      <c r="J73" s="76">
        <f t="shared" si="12"/>
        <v>29640.206902400001</v>
      </c>
      <c r="K73" s="44">
        <f t="shared" si="13"/>
        <v>29640.206902400001</v>
      </c>
      <c r="L73" s="74">
        <f t="shared" si="14"/>
        <v>106.88971551973981</v>
      </c>
      <c r="M73" s="77">
        <f t="shared" si="15"/>
        <v>0.93554370047446289</v>
      </c>
      <c r="N73" s="78">
        <f t="shared" si="16"/>
        <v>63.136441995259986</v>
      </c>
    </row>
    <row r="74" spans="1:14" ht="15">
      <c r="A74" s="45" t="s">
        <v>79</v>
      </c>
      <c r="B74" s="72">
        <v>239277</v>
      </c>
      <c r="C74" s="71">
        <v>15769925</v>
      </c>
      <c r="D74" s="71">
        <f t="shared" si="9"/>
        <v>65.9065643584632</v>
      </c>
      <c r="E74" s="73">
        <v>54022</v>
      </c>
      <c r="F74" s="74">
        <v>30.867999999999999</v>
      </c>
      <c r="G74" s="74">
        <v>25.2516</v>
      </c>
      <c r="H74" s="75">
        <f t="shared" si="10"/>
        <v>16675.51096</v>
      </c>
      <c r="I74" s="75">
        <f t="shared" si="11"/>
        <v>13641.419352000001</v>
      </c>
      <c r="J74" s="76">
        <f t="shared" si="12"/>
        <v>30316.930312</v>
      </c>
      <c r="K74" s="44">
        <f t="shared" si="13"/>
        <v>30316.930312</v>
      </c>
      <c r="L74" s="74">
        <f t="shared" si="14"/>
        <v>109.33014290865373</v>
      </c>
      <c r="M74" s="77">
        <f t="shared" si="15"/>
        <v>0.9146608367973218</v>
      </c>
      <c r="N74" s="78">
        <f t="shared" si="16"/>
        <v>60.282153306548494</v>
      </c>
    </row>
    <row r="75" spans="1:14" ht="15">
      <c r="A75" s="45" t="s">
        <v>98</v>
      </c>
      <c r="B75" s="72">
        <v>232406</v>
      </c>
      <c r="C75" s="71">
        <v>13400000</v>
      </c>
      <c r="D75" s="71">
        <f t="shared" si="9"/>
        <v>57.657719680214797</v>
      </c>
      <c r="E75" s="73">
        <v>58190</v>
      </c>
      <c r="F75" s="74">
        <v>27.418279999999999</v>
      </c>
      <c r="G75" s="74">
        <v>18.179580000000001</v>
      </c>
      <c r="H75" s="75">
        <f t="shared" si="10"/>
        <v>15954.697132000001</v>
      </c>
      <c r="I75" s="75">
        <f t="shared" si="11"/>
        <v>10578.697602</v>
      </c>
      <c r="J75" s="76">
        <f t="shared" si="12"/>
        <v>26533.394734000001</v>
      </c>
      <c r="K75" s="44">
        <f t="shared" si="13"/>
        <v>26533.394734000001</v>
      </c>
      <c r="L75" s="74">
        <f t="shared" si="14"/>
        <v>95.685803551545931</v>
      </c>
      <c r="M75" s="77">
        <f t="shared" si="15"/>
        <v>1.045087111027186</v>
      </c>
      <c r="N75" s="78">
        <f t="shared" si="16"/>
        <v>60.257339689011005</v>
      </c>
    </row>
    <row r="76" spans="1:14" ht="15">
      <c r="A76" s="45" t="s">
        <v>30</v>
      </c>
      <c r="B76" s="72">
        <v>346997</v>
      </c>
      <c r="C76" s="71">
        <v>22767384</v>
      </c>
      <c r="D76" s="71">
        <f t="shared" si="9"/>
        <v>65.612624893010604</v>
      </c>
      <c r="E76" s="73">
        <v>60583</v>
      </c>
      <c r="F76" s="74">
        <v>30.690809999999999</v>
      </c>
      <c r="G76" s="74">
        <v>19.40692</v>
      </c>
      <c r="H76" s="75">
        <f t="shared" si="10"/>
        <v>18593.4134223</v>
      </c>
      <c r="I76" s="75">
        <f t="shared" si="11"/>
        <v>11757.294343600001</v>
      </c>
      <c r="J76" s="76">
        <f t="shared" si="12"/>
        <v>30350.707765899999</v>
      </c>
      <c r="K76" s="44">
        <f t="shared" si="13"/>
        <v>30350.707765899999</v>
      </c>
      <c r="L76" s="74">
        <f t="shared" si="14"/>
        <v>109.4519525319887</v>
      </c>
      <c r="M76" s="77">
        <f t="shared" si="15"/>
        <v>0.91364290619460409</v>
      </c>
      <c r="N76" s="78">
        <f t="shared" si="16"/>
        <v>59.946509290306629</v>
      </c>
    </row>
    <row r="77" spans="1:14" ht="15">
      <c r="A77" s="45" t="s">
        <v>64</v>
      </c>
      <c r="B77" s="72">
        <v>1560297</v>
      </c>
      <c r="C77" s="71">
        <v>89845579</v>
      </c>
      <c r="D77" s="71">
        <f t="shared" si="9"/>
        <v>57.582357076889849</v>
      </c>
      <c r="E77" s="73">
        <v>61927</v>
      </c>
      <c r="F77" s="74">
        <v>27.417110000000001</v>
      </c>
      <c r="G77" s="74">
        <v>16.325589999999998</v>
      </c>
      <c r="H77" s="75">
        <f t="shared" si="10"/>
        <v>16978.593709699999</v>
      </c>
      <c r="I77" s="75">
        <f t="shared" si="11"/>
        <v>10109.948119299999</v>
      </c>
      <c r="J77" s="76">
        <f t="shared" si="12"/>
        <v>27088.541828999998</v>
      </c>
      <c r="K77" s="44">
        <f t="shared" si="13"/>
        <v>27088.541828999998</v>
      </c>
      <c r="L77" s="74">
        <f t="shared" si="14"/>
        <v>97.687797506971222</v>
      </c>
      <c r="M77" s="77">
        <f t="shared" si="15"/>
        <v>1.0236693072424299</v>
      </c>
      <c r="N77" s="78">
        <f t="shared" si="16"/>
        <v>58.94529157828606</v>
      </c>
    </row>
    <row r="78" spans="1:14" ht="15">
      <c r="A78" s="45" t="s">
        <v>73</v>
      </c>
      <c r="B78" s="72">
        <v>620602</v>
      </c>
      <c r="C78" s="71">
        <v>33575783</v>
      </c>
      <c r="D78" s="71">
        <f t="shared" si="9"/>
        <v>54.10195745421381</v>
      </c>
      <c r="E78" s="73">
        <v>49533.334219999997</v>
      </c>
      <c r="F78" s="74">
        <v>27.345849999999999</v>
      </c>
      <c r="G78" s="74">
        <v>24.51127</v>
      </c>
      <c r="H78" s="75">
        <f t="shared" si="10"/>
        <v>13545.31127579987</v>
      </c>
      <c r="I78" s="75">
        <f t="shared" si="11"/>
        <v>12141.249290666592</v>
      </c>
      <c r="J78" s="76">
        <f t="shared" si="12"/>
        <v>25686.560566466462</v>
      </c>
      <c r="K78" s="44">
        <f t="shared" si="13"/>
        <v>25686.560566466462</v>
      </c>
      <c r="L78" s="74">
        <f t="shared" si="14"/>
        <v>92.63191585237719</v>
      </c>
      <c r="M78" s="77">
        <f t="shared" si="15"/>
        <v>1.079541528206811</v>
      </c>
      <c r="N78" s="78">
        <f t="shared" si="16"/>
        <v>58.405309829101846</v>
      </c>
    </row>
    <row r="79" spans="1:14" ht="15">
      <c r="A79" s="45" t="s">
        <v>119</v>
      </c>
      <c r="B79" s="72">
        <v>656861</v>
      </c>
      <c r="C79" s="71">
        <v>34356225</v>
      </c>
      <c r="D79" s="71">
        <f t="shared" si="9"/>
        <v>52.303645672372085</v>
      </c>
      <c r="E79" s="73">
        <v>47477</v>
      </c>
      <c r="F79" s="74">
        <v>28.341809999999999</v>
      </c>
      <c r="G79" s="74">
        <v>24.73245</v>
      </c>
      <c r="H79" s="75">
        <f t="shared" si="10"/>
        <v>13455.8411337</v>
      </c>
      <c r="I79" s="75">
        <f t="shared" si="11"/>
        <v>11742.225286500001</v>
      </c>
      <c r="J79" s="76">
        <f t="shared" si="12"/>
        <v>25198.066420200001</v>
      </c>
      <c r="K79" s="44">
        <f t="shared" si="13"/>
        <v>25198.066420200001</v>
      </c>
      <c r="L79" s="74">
        <f t="shared" si="14"/>
        <v>90.870288462277827</v>
      </c>
      <c r="M79" s="77">
        <f t="shared" si="15"/>
        <v>1.1004697100913474</v>
      </c>
      <c r="N79" s="78">
        <f t="shared" si="16"/>
        <v>57.558577789795862</v>
      </c>
    </row>
    <row r="80" spans="1:14" ht="15">
      <c r="A80" s="45" t="s">
        <v>76</v>
      </c>
      <c r="B80" s="72">
        <v>228895</v>
      </c>
      <c r="C80" s="71">
        <v>11202164</v>
      </c>
      <c r="D80" s="71">
        <f t="shared" si="9"/>
        <v>48.940186548417394</v>
      </c>
      <c r="E80" s="73">
        <v>51383</v>
      </c>
      <c r="F80" s="74">
        <v>26.653790000000001</v>
      </c>
      <c r="G80" s="74">
        <v>22.277080000000002</v>
      </c>
      <c r="H80" s="75">
        <f t="shared" si="10"/>
        <v>13695.5169157</v>
      </c>
      <c r="I80" s="75">
        <f t="shared" si="11"/>
        <v>11446.632016400001</v>
      </c>
      <c r="J80" s="76">
        <f t="shared" si="12"/>
        <v>25142.148932100001</v>
      </c>
      <c r="K80" s="44">
        <f t="shared" si="13"/>
        <v>25142.148932100001</v>
      </c>
      <c r="L80" s="74">
        <f t="shared" si="14"/>
        <v>90.668636550222402</v>
      </c>
      <c r="M80" s="77">
        <f t="shared" si="15"/>
        <v>1.1029172137667345</v>
      </c>
      <c r="N80" s="78">
        <f t="shared" si="16"/>
        <v>53.976974189204732</v>
      </c>
    </row>
    <row r="81" spans="1:14" ht="15">
      <c r="A81" s="45" t="s">
        <v>72</v>
      </c>
      <c r="B81" s="72">
        <v>281031</v>
      </c>
      <c r="C81" s="71">
        <v>12860583</v>
      </c>
      <c r="D81" s="71">
        <f t="shared" si="9"/>
        <v>45.762150794752181</v>
      </c>
      <c r="E81" s="73">
        <v>45078</v>
      </c>
      <c r="F81" s="74">
        <v>27.060839999999999</v>
      </c>
      <c r="G81" s="74">
        <v>25.585979999999999</v>
      </c>
      <c r="H81" s="75">
        <f t="shared" si="10"/>
        <v>12198.485455199998</v>
      </c>
      <c r="I81" s="75">
        <f t="shared" si="11"/>
        <v>11533.648064399998</v>
      </c>
      <c r="J81" s="76">
        <f t="shared" si="12"/>
        <v>23732.133519599996</v>
      </c>
      <c r="K81" s="44">
        <f t="shared" si="13"/>
        <v>23732.133519599996</v>
      </c>
      <c r="L81" s="74">
        <f t="shared" si="14"/>
        <v>85.583781818376039</v>
      </c>
      <c r="M81" s="77">
        <f t="shared" si="15"/>
        <v>1.1684456783204291</v>
      </c>
      <c r="N81" s="78">
        <f t="shared" si="16"/>
        <v>53.470587326775977</v>
      </c>
    </row>
    <row r="82" spans="1:14" ht="15">
      <c r="A82" s="45" t="s">
        <v>120</v>
      </c>
      <c r="B82" s="72">
        <v>243839</v>
      </c>
      <c r="C82" s="71">
        <v>11150884</v>
      </c>
      <c r="D82" s="71">
        <f t="shared" si="9"/>
        <v>45.730518907967962</v>
      </c>
      <c r="E82" s="73">
        <v>43800</v>
      </c>
      <c r="F82" s="74">
        <v>28.107240000000001</v>
      </c>
      <c r="G82" s="74">
        <v>26.17015</v>
      </c>
      <c r="H82" s="75">
        <f t="shared" si="10"/>
        <v>12310.97112</v>
      </c>
      <c r="I82" s="75">
        <f t="shared" si="11"/>
        <v>11462.525699999998</v>
      </c>
      <c r="J82" s="76">
        <f t="shared" si="12"/>
        <v>23773.49682</v>
      </c>
      <c r="K82" s="44">
        <f t="shared" si="13"/>
        <v>23773.49682</v>
      </c>
      <c r="L82" s="74">
        <f t="shared" si="14"/>
        <v>85.732947828831783</v>
      </c>
      <c r="M82" s="77">
        <f t="shared" si="15"/>
        <v>1.166412709844677</v>
      </c>
      <c r="N82" s="78">
        <f t="shared" si="16"/>
        <v>53.340658482046152</v>
      </c>
    </row>
    <row r="83" spans="1:14" ht="15">
      <c r="A83" s="45" t="s">
        <v>81</v>
      </c>
      <c r="B83" s="72">
        <v>258703</v>
      </c>
      <c r="C83" s="71">
        <v>11864522</v>
      </c>
      <c r="D83" s="71">
        <f t="shared" si="9"/>
        <v>45.861555528926992</v>
      </c>
      <c r="E83" s="73">
        <v>49572</v>
      </c>
      <c r="F83" s="74">
        <v>26.660920000000001</v>
      </c>
      <c r="G83" s="74">
        <v>21.565909999999999</v>
      </c>
      <c r="H83" s="75">
        <f t="shared" si="10"/>
        <v>13216.3512624</v>
      </c>
      <c r="I83" s="75">
        <f t="shared" si="11"/>
        <v>10690.652905200001</v>
      </c>
      <c r="J83" s="76">
        <f t="shared" si="12"/>
        <v>23907.0041676</v>
      </c>
      <c r="K83" s="44">
        <f t="shared" si="13"/>
        <v>23907.0041676</v>
      </c>
      <c r="L83" s="74">
        <f t="shared" si="14"/>
        <v>86.21440743711824</v>
      </c>
      <c r="M83" s="77">
        <f t="shared" si="15"/>
        <v>1.159898942330915</v>
      </c>
      <c r="N83" s="78">
        <f t="shared" si="16"/>
        <v>53.194769751652942</v>
      </c>
    </row>
    <row r="84" spans="1:14" ht="15">
      <c r="A84" s="45" t="s">
        <v>62</v>
      </c>
      <c r="B84" s="72">
        <v>388413</v>
      </c>
      <c r="C84" s="71">
        <v>18221796</v>
      </c>
      <c r="D84" s="71">
        <f t="shared" si="9"/>
        <v>46.913455522858399</v>
      </c>
      <c r="E84" s="73">
        <v>50511</v>
      </c>
      <c r="F84" s="74">
        <v>26.65832</v>
      </c>
      <c r="G84" s="74">
        <v>23.837569999999999</v>
      </c>
      <c r="H84" s="75">
        <f t="shared" si="10"/>
        <v>13465.384015200001</v>
      </c>
      <c r="I84" s="75">
        <f t="shared" si="11"/>
        <v>12040.5949827</v>
      </c>
      <c r="J84" s="76">
        <f t="shared" si="12"/>
        <v>25505.978997900002</v>
      </c>
      <c r="K84" s="44">
        <f t="shared" si="13"/>
        <v>25505.978997900002</v>
      </c>
      <c r="L84" s="74">
        <f t="shared" si="14"/>
        <v>91.980695280410998</v>
      </c>
      <c r="M84" s="77">
        <f t="shared" si="15"/>
        <v>1.087184649943572</v>
      </c>
      <c r="N84" s="78">
        <f t="shared" si="16"/>
        <v>51.003588720262151</v>
      </c>
    </row>
    <row r="85" spans="1:14" ht="15">
      <c r="A85" s="45" t="s">
        <v>436</v>
      </c>
      <c r="B85" s="72">
        <v>350399</v>
      </c>
      <c r="C85" s="71">
        <v>19903772</v>
      </c>
      <c r="D85" s="71">
        <f t="shared" si="9"/>
        <v>56.803164392592443</v>
      </c>
      <c r="E85" s="73">
        <v>72292</v>
      </c>
      <c r="F85" s="74">
        <v>28.40795</v>
      </c>
      <c r="G85" s="74">
        <v>14.63531</v>
      </c>
      <c r="H85" s="75">
        <f t="shared" si="10"/>
        <v>20536.675213999999</v>
      </c>
      <c r="I85" s="75">
        <f t="shared" si="11"/>
        <v>10580.158305200001</v>
      </c>
      <c r="J85" s="76">
        <f t="shared" si="12"/>
        <v>31116.833519200001</v>
      </c>
      <c r="K85" s="44">
        <f t="shared" si="13"/>
        <v>31116.833519200001</v>
      </c>
      <c r="L85" s="74">
        <f t="shared" si="14"/>
        <v>112.21478627644386</v>
      </c>
      <c r="M85" s="77">
        <f t="shared" si="15"/>
        <v>0.89114815719247165</v>
      </c>
      <c r="N85" s="78">
        <f t="shared" si="16"/>
        <v>50.620035271159779</v>
      </c>
    </row>
    <row r="86" spans="1:14" ht="15">
      <c r="A86" s="45" t="s">
        <v>85</v>
      </c>
      <c r="B86" s="72">
        <v>515986</v>
      </c>
      <c r="C86" s="71">
        <v>22801309</v>
      </c>
      <c r="D86" s="71">
        <f t="shared" si="9"/>
        <v>44.189782280914599</v>
      </c>
      <c r="E86" s="73">
        <v>45741</v>
      </c>
      <c r="F86" s="74">
        <v>28.858689999999999</v>
      </c>
      <c r="G86" s="74">
        <v>25.882739999999998</v>
      </c>
      <c r="H86" s="75">
        <f t="shared" si="10"/>
        <v>13200.253392899998</v>
      </c>
      <c r="I86" s="75">
        <f t="shared" si="11"/>
        <v>11839.024103399999</v>
      </c>
      <c r="J86" s="76">
        <f t="shared" si="12"/>
        <v>25039.277496299997</v>
      </c>
      <c r="K86" s="44">
        <f t="shared" si="13"/>
        <v>25039.277496299997</v>
      </c>
      <c r="L86" s="74">
        <f t="shared" si="14"/>
        <v>90.297657408815695</v>
      </c>
      <c r="M86" s="77">
        <f t="shared" si="15"/>
        <v>1.1074484418489141</v>
      </c>
      <c r="N86" s="78">
        <f t="shared" si="16"/>
        <v>48.937905532641622</v>
      </c>
    </row>
    <row r="87" spans="1:14" ht="15">
      <c r="A87" s="45" t="s">
        <v>59</v>
      </c>
      <c r="B87" s="72">
        <v>557169</v>
      </c>
      <c r="C87" s="71">
        <v>24672085</v>
      </c>
      <c r="D87" s="81">
        <f t="shared" si="9"/>
        <v>44.281151679292996</v>
      </c>
      <c r="E87" s="73">
        <v>48990</v>
      </c>
      <c r="F87" s="74">
        <v>27.96585</v>
      </c>
      <c r="G87" s="74">
        <v>23.295870000000001</v>
      </c>
      <c r="H87" s="75">
        <f t="shared" si="10"/>
        <v>13700.469915</v>
      </c>
      <c r="I87" s="75">
        <f t="shared" si="11"/>
        <v>11412.646713</v>
      </c>
      <c r="J87" s="76">
        <f t="shared" si="12"/>
        <v>25113.116628</v>
      </c>
      <c r="K87" s="44">
        <f t="shared" si="13"/>
        <v>25113.116628</v>
      </c>
      <c r="L87" s="74">
        <f t="shared" si="14"/>
        <v>90.563939078428419</v>
      </c>
      <c r="M87" s="77">
        <f t="shared" si="15"/>
        <v>1.1041922537556581</v>
      </c>
      <c r="N87" s="78">
        <f t="shared" si="16"/>
        <v>48.894904671654679</v>
      </c>
    </row>
    <row r="88" spans="1:14" ht="15">
      <c r="A88" s="45" t="s">
        <v>65</v>
      </c>
      <c r="B88" s="72">
        <v>239269</v>
      </c>
      <c r="C88" s="71">
        <v>10058468</v>
      </c>
      <c r="D88" s="71">
        <f t="shared" si="9"/>
        <v>42.038325065094099</v>
      </c>
      <c r="E88" s="73">
        <v>45356</v>
      </c>
      <c r="F88" s="74">
        <v>28.050650000000001</v>
      </c>
      <c r="G88" s="74">
        <v>26.56625</v>
      </c>
      <c r="H88" s="75">
        <f t="shared" si="10"/>
        <v>12722.652813999999</v>
      </c>
      <c r="I88" s="75">
        <f t="shared" si="11"/>
        <v>12049.388350000001</v>
      </c>
      <c r="J88" s="76">
        <f t="shared" si="12"/>
        <v>24772.041164000002</v>
      </c>
      <c r="K88" s="44">
        <f t="shared" si="13"/>
        <v>24772.041164000002</v>
      </c>
      <c r="L88" s="74">
        <f t="shared" si="14"/>
        <v>89.333938915549297</v>
      </c>
      <c r="M88" s="77">
        <f t="shared" si="15"/>
        <v>1.1193953967991239</v>
      </c>
      <c r="N88" s="78">
        <f t="shared" si="16"/>
        <v>47.057507567011569</v>
      </c>
    </row>
    <row r="89" spans="1:14" ht="15">
      <c r="A89" s="45" t="s">
        <v>84</v>
      </c>
      <c r="B89" s="72">
        <v>236995</v>
      </c>
      <c r="C89" s="71">
        <v>9725227</v>
      </c>
      <c r="D89" s="71">
        <f t="shared" si="9"/>
        <v>41.035578809679528</v>
      </c>
      <c r="E89" s="73">
        <v>54077</v>
      </c>
      <c r="F89" s="74">
        <v>26.805019999999999</v>
      </c>
      <c r="G89" s="74">
        <v>22.064070000000001</v>
      </c>
      <c r="H89" s="75">
        <f t="shared" si="10"/>
        <v>14495.350665400001</v>
      </c>
      <c r="I89" s="75">
        <f t="shared" si="11"/>
        <v>11931.5871339</v>
      </c>
      <c r="J89" s="76">
        <f t="shared" si="12"/>
        <v>26426.937799300002</v>
      </c>
      <c r="K89" s="44">
        <f t="shared" si="13"/>
        <v>26426.937799300002</v>
      </c>
      <c r="L89" s="74">
        <f t="shared" si="14"/>
        <v>95.301894238677235</v>
      </c>
      <c r="M89" s="77">
        <f t="shared" si="15"/>
        <v>1.0492970868926979</v>
      </c>
      <c r="N89" s="78">
        <f t="shared" si="16"/>
        <v>43.058513303952452</v>
      </c>
    </row>
    <row r="90" spans="1:14" ht="15">
      <c r="A90" s="45" t="s">
        <v>83</v>
      </c>
      <c r="B90" s="72">
        <v>334909</v>
      </c>
      <c r="C90" s="71">
        <v>14696450</v>
      </c>
      <c r="D90" s="71">
        <f t="shared" si="9"/>
        <v>43.881920163387669</v>
      </c>
      <c r="E90" s="73">
        <v>60583</v>
      </c>
      <c r="F90" s="74">
        <v>29.34243</v>
      </c>
      <c r="G90" s="74">
        <v>18.468859999999999</v>
      </c>
      <c r="H90" s="75">
        <f t="shared" si="10"/>
        <v>17776.524366900001</v>
      </c>
      <c r="I90" s="75">
        <f t="shared" si="11"/>
        <v>11188.989453799999</v>
      </c>
      <c r="J90" s="76">
        <f t="shared" si="12"/>
        <v>28965.513820699998</v>
      </c>
      <c r="K90" s="44">
        <f t="shared" si="13"/>
        <v>28965.513820699998</v>
      </c>
      <c r="L90" s="74">
        <f t="shared" si="14"/>
        <v>104.45660998159289</v>
      </c>
      <c r="M90" s="77">
        <f t="shared" si="15"/>
        <v>0.95733529948580343</v>
      </c>
      <c r="N90" s="78">
        <f t="shared" si="16"/>
        <v>42.009711181628852</v>
      </c>
    </row>
    <row r="91" spans="1:14" ht="15">
      <c r="A91" s="45" t="s">
        <v>87</v>
      </c>
      <c r="B91" s="72">
        <v>260988</v>
      </c>
      <c r="C91" s="71">
        <v>12625513</v>
      </c>
      <c r="D91" s="71">
        <f t="shared" si="9"/>
        <v>48.375837203243059</v>
      </c>
      <c r="E91" s="73">
        <v>63373</v>
      </c>
      <c r="F91" s="74">
        <v>30.584540000000001</v>
      </c>
      <c r="G91" s="74">
        <v>20.726839999999999</v>
      </c>
      <c r="H91" s="75">
        <f t="shared" si="10"/>
        <v>19382.340534200001</v>
      </c>
      <c r="I91" s="75">
        <f t="shared" si="11"/>
        <v>13135.2203132</v>
      </c>
      <c r="J91" s="76">
        <f t="shared" si="12"/>
        <v>32517.5608474</v>
      </c>
      <c r="K91" s="44">
        <f t="shared" si="13"/>
        <v>32517.5608474</v>
      </c>
      <c r="L91" s="74">
        <f t="shared" si="14"/>
        <v>117.26614594221932</v>
      </c>
      <c r="M91" s="77">
        <f t="shared" si="15"/>
        <v>0.85276103513517953</v>
      </c>
      <c r="N91" s="78">
        <f t="shared" si="16"/>
        <v>41.253029008968475</v>
      </c>
    </row>
    <row r="92" spans="1:14" ht="15">
      <c r="A92" s="45" t="s">
        <v>437</v>
      </c>
      <c r="B92" s="72">
        <v>679036</v>
      </c>
      <c r="C92" s="71">
        <v>22397585</v>
      </c>
      <c r="D92" s="71">
        <f t="shared" si="9"/>
        <v>32.984385216689539</v>
      </c>
      <c r="E92" s="73">
        <v>39699</v>
      </c>
      <c r="F92" s="74">
        <v>29.442240000000002</v>
      </c>
      <c r="G92" s="74">
        <v>27.989339999999999</v>
      </c>
      <c r="H92" s="75">
        <f t="shared" si="10"/>
        <v>11688.274857600001</v>
      </c>
      <c r="I92" s="75">
        <f t="shared" si="11"/>
        <v>11111.488086599998</v>
      </c>
      <c r="J92" s="76">
        <f t="shared" si="12"/>
        <v>22799.7629442</v>
      </c>
      <c r="K92" s="44">
        <f t="shared" si="13"/>
        <v>22799.7629442</v>
      </c>
      <c r="L92" s="74">
        <f t="shared" si="14"/>
        <v>82.221429258164576</v>
      </c>
      <c r="M92" s="77">
        <f t="shared" si="15"/>
        <v>1.2162279457100291</v>
      </c>
      <c r="N92" s="78">
        <f t="shared" si="16"/>
        <v>40.116531072602577</v>
      </c>
    </row>
    <row r="93" spans="1:14" ht="15">
      <c r="A93" s="45" t="s">
        <v>399</v>
      </c>
      <c r="B93" s="72">
        <v>1012539</v>
      </c>
      <c r="C93" s="71">
        <v>40418368</v>
      </c>
      <c r="D93" s="71">
        <f t="shared" si="9"/>
        <v>39.917838226478189</v>
      </c>
      <c r="E93" s="73">
        <v>54152</v>
      </c>
      <c r="F93" s="74">
        <v>29.226569999999999</v>
      </c>
      <c r="G93" s="74">
        <v>22.411860000000001</v>
      </c>
      <c r="H93" s="75">
        <f t="shared" si="10"/>
        <v>15826.772186399998</v>
      </c>
      <c r="I93" s="75">
        <f t="shared" si="11"/>
        <v>12136.4704272</v>
      </c>
      <c r="J93" s="76">
        <f t="shared" si="12"/>
        <v>27963.242613599999</v>
      </c>
      <c r="K93" s="44">
        <f t="shared" si="13"/>
        <v>27963.242613599999</v>
      </c>
      <c r="L93" s="74">
        <f t="shared" si="14"/>
        <v>100.84217893010552</v>
      </c>
      <c r="M93" s="77">
        <f t="shared" si="15"/>
        <v>0.99164854489420307</v>
      </c>
      <c r="N93" s="78">
        <f t="shared" si="16"/>
        <v>39.584466192609291</v>
      </c>
    </row>
    <row r="94" spans="1:14" ht="15">
      <c r="A94" s="45" t="s">
        <v>66</v>
      </c>
      <c r="B94" s="72">
        <v>2239558</v>
      </c>
      <c r="C94" s="71">
        <v>80883069</v>
      </c>
      <c r="D94" s="71">
        <f t="shared" si="9"/>
        <v>36.11563933597612</v>
      </c>
      <c r="E94" s="73">
        <v>57426</v>
      </c>
      <c r="F94" s="74">
        <v>27.856639999999999</v>
      </c>
      <c r="G94" s="74">
        <v>18.73912</v>
      </c>
      <c r="H94" s="75">
        <f t="shared" si="10"/>
        <v>15996.954086399999</v>
      </c>
      <c r="I94" s="75">
        <f t="shared" si="11"/>
        <v>10761.127051200001</v>
      </c>
      <c r="J94" s="76">
        <f t="shared" si="12"/>
        <v>26758.081137599998</v>
      </c>
      <c r="K94" s="44">
        <f t="shared" si="13"/>
        <v>26758.081137599998</v>
      </c>
      <c r="L94" s="74">
        <f t="shared" si="14"/>
        <v>96.496076767284265</v>
      </c>
      <c r="M94" s="77">
        <f t="shared" si="15"/>
        <v>1.0363115615691403</v>
      </c>
      <c r="N94" s="78">
        <f t="shared" si="16"/>
        <v>37.427054597333274</v>
      </c>
    </row>
    <row r="95" spans="1:14" ht="15">
      <c r="A95" s="45" t="s">
        <v>71</v>
      </c>
      <c r="B95" s="72">
        <v>235563</v>
      </c>
      <c r="C95" s="71">
        <v>7697328</v>
      </c>
      <c r="D95" s="71">
        <f t="shared" si="9"/>
        <v>32.676303154570114</v>
      </c>
      <c r="E95" s="73">
        <v>48582</v>
      </c>
      <c r="F95" s="74">
        <v>30.505649999999999</v>
      </c>
      <c r="G95" s="74">
        <v>21.257850000000001</v>
      </c>
      <c r="H95" s="75">
        <f t="shared" si="10"/>
        <v>14820.254883</v>
      </c>
      <c r="I95" s="75">
        <f t="shared" si="11"/>
        <v>10327.488687000001</v>
      </c>
      <c r="J95" s="76">
        <f t="shared" si="12"/>
        <v>25147.743569999999</v>
      </c>
      <c r="K95" s="44">
        <f t="shared" si="13"/>
        <v>25147.743569999999</v>
      </c>
      <c r="L95" s="74">
        <f t="shared" si="14"/>
        <v>90.688812160181399</v>
      </c>
      <c r="M95" s="77">
        <f t="shared" si="15"/>
        <v>1.1026718469238794</v>
      </c>
      <c r="N95" s="78">
        <f t="shared" si="16"/>
        <v>36.031239550094419</v>
      </c>
    </row>
    <row r="96" spans="1:14" ht="15">
      <c r="A96" s="45" t="s">
        <v>78</v>
      </c>
      <c r="B96" s="72">
        <v>853382</v>
      </c>
      <c r="C96" s="71">
        <v>28897197</v>
      </c>
      <c r="D96" s="71">
        <f t="shared" si="9"/>
        <v>33.861971543810391</v>
      </c>
      <c r="E96" s="73">
        <v>52881</v>
      </c>
      <c r="F96" s="74">
        <v>29.039429999999999</v>
      </c>
      <c r="G96" s="74">
        <v>23.58464</v>
      </c>
      <c r="H96" s="75">
        <f t="shared" si="10"/>
        <v>15356.340978299999</v>
      </c>
      <c r="I96" s="75">
        <f t="shared" si="11"/>
        <v>12471.793478400001</v>
      </c>
      <c r="J96" s="76">
        <f t="shared" si="12"/>
        <v>27828.134456699998</v>
      </c>
      <c r="K96" s="44">
        <f t="shared" si="13"/>
        <v>27828.134456699998</v>
      </c>
      <c r="L96" s="74">
        <f t="shared" si="14"/>
        <v>100.35494641843677</v>
      </c>
      <c r="M96" s="77">
        <f t="shared" si="15"/>
        <v>0.99646308995117405</v>
      </c>
      <c r="N96" s="78">
        <f t="shared" si="16"/>
        <v>33.74220479638403</v>
      </c>
    </row>
    <row r="97" spans="1:14" ht="15">
      <c r="A97" s="45" t="s">
        <v>86</v>
      </c>
      <c r="B97" s="72">
        <v>848788</v>
      </c>
      <c r="C97" s="71">
        <v>26823538</v>
      </c>
      <c r="D97" s="71">
        <f t="shared" si="9"/>
        <v>31.602164498084328</v>
      </c>
      <c r="E97" s="73">
        <v>53324</v>
      </c>
      <c r="F97" s="74">
        <v>27.344919999999998</v>
      </c>
      <c r="G97" s="74">
        <v>22.256900000000002</v>
      </c>
      <c r="H97" s="75">
        <f t="shared" si="10"/>
        <v>14581.4051408</v>
      </c>
      <c r="I97" s="75">
        <f t="shared" si="11"/>
        <v>11868.269356000001</v>
      </c>
      <c r="J97" s="76">
        <f t="shared" si="12"/>
        <v>26449.674496799998</v>
      </c>
      <c r="K97" s="44">
        <f t="shared" si="13"/>
        <v>26449.674496799998</v>
      </c>
      <c r="L97" s="74">
        <f t="shared" si="14"/>
        <v>95.383888238774318</v>
      </c>
      <c r="M97" s="77">
        <f t="shared" si="15"/>
        <v>1.0483950890078015</v>
      </c>
      <c r="N97" s="78">
        <f t="shared" si="16"/>
        <v>33.131554061808309</v>
      </c>
    </row>
    <row r="98" spans="1:14" ht="15">
      <c r="A98" s="45" t="s">
        <v>27</v>
      </c>
      <c r="B98" s="72">
        <v>305412</v>
      </c>
      <c r="C98" s="71">
        <v>8121251</v>
      </c>
      <c r="D98" s="71">
        <f t="shared" si="9"/>
        <v>26.591132633950206</v>
      </c>
      <c r="E98" s="73">
        <v>50182</v>
      </c>
      <c r="F98" s="74">
        <v>27.92886</v>
      </c>
      <c r="G98" s="74">
        <v>20.604220000000002</v>
      </c>
      <c r="H98" s="75">
        <f t="shared" si="10"/>
        <v>14015.260525199999</v>
      </c>
      <c r="I98" s="75">
        <f t="shared" si="11"/>
        <v>10339.609680400001</v>
      </c>
      <c r="J98" s="76">
        <f t="shared" si="12"/>
        <v>24354.8702056</v>
      </c>
      <c r="K98" s="44">
        <f t="shared" si="13"/>
        <v>24354.8702056</v>
      </c>
      <c r="L98" s="74">
        <f t="shared" si="14"/>
        <v>87.82952009643293</v>
      </c>
      <c r="M98" s="77">
        <f t="shared" si="15"/>
        <v>1.1385693544744913</v>
      </c>
      <c r="N98" s="78">
        <f t="shared" si="16"/>
        <v>30.27584871778226</v>
      </c>
    </row>
    <row r="99" spans="1:14" ht="15">
      <c r="A99" s="45" t="s">
        <v>77</v>
      </c>
      <c r="B99" s="72">
        <v>237517</v>
      </c>
      <c r="C99" s="71">
        <v>6935947</v>
      </c>
      <c r="D99" s="71">
        <f t="shared" si="9"/>
        <v>29.201897127363516</v>
      </c>
      <c r="E99" s="73">
        <v>54022</v>
      </c>
      <c r="F99" s="74">
        <v>28.870950000000001</v>
      </c>
      <c r="G99" s="74">
        <v>22.75628</v>
      </c>
      <c r="H99" s="75">
        <f t="shared" si="10"/>
        <v>15596.664609000001</v>
      </c>
      <c r="I99" s="75">
        <f t="shared" si="11"/>
        <v>12293.3975816</v>
      </c>
      <c r="J99" s="76">
        <f t="shared" si="12"/>
        <v>27890.062190600001</v>
      </c>
      <c r="K99" s="44">
        <f t="shared" si="13"/>
        <v>27890.062190600001</v>
      </c>
      <c r="L99" s="74">
        <f t="shared" si="14"/>
        <v>100.57827272250577</v>
      </c>
      <c r="M99" s="77">
        <f t="shared" si="15"/>
        <v>0.994250520446884</v>
      </c>
      <c r="N99" s="78">
        <f t="shared" si="16"/>
        <v>29.03400141691754</v>
      </c>
    </row>
    <row r="100" spans="1:14" ht="15">
      <c r="A100" s="45" t="s">
        <v>122</v>
      </c>
      <c r="B100" s="72">
        <v>262146</v>
      </c>
      <c r="C100" s="71">
        <v>8275000</v>
      </c>
      <c r="D100" s="71">
        <f t="shared" si="9"/>
        <v>31.566379040687252</v>
      </c>
      <c r="E100" s="73">
        <v>65791</v>
      </c>
      <c r="F100" s="74">
        <v>32.189120000000003</v>
      </c>
      <c r="G100" s="74">
        <v>14.290279999999999</v>
      </c>
      <c r="H100" s="75">
        <f t="shared" si="10"/>
        <v>21177.543939200004</v>
      </c>
      <c r="I100" s="75">
        <f t="shared" si="11"/>
        <v>9401.7181148</v>
      </c>
      <c r="J100" s="76">
        <f t="shared" si="12"/>
        <v>30579.262054000006</v>
      </c>
      <c r="K100" s="44">
        <f t="shared" si="13"/>
        <v>30579.262054000006</v>
      </c>
      <c r="L100" s="74">
        <f t="shared" si="14"/>
        <v>110.27617426958555</v>
      </c>
      <c r="M100" s="77">
        <f t="shared" si="15"/>
        <v>0.90681419320492551</v>
      </c>
      <c r="N100" s="78">
        <f t="shared" si="16"/>
        <v>28.62484054218168</v>
      </c>
    </row>
    <row r="101" spans="1:14" ht="15">
      <c r="A101" s="45" t="s">
        <v>438</v>
      </c>
      <c r="B101" s="72">
        <v>280579</v>
      </c>
      <c r="C101" s="71">
        <v>6005197</v>
      </c>
      <c r="D101" s="71">
        <f t="shared" si="9"/>
        <v>21.402874056860991</v>
      </c>
      <c r="E101" s="73">
        <v>65791</v>
      </c>
      <c r="F101" s="74">
        <v>28.495229999999999</v>
      </c>
      <c r="G101" s="74">
        <v>15.1981</v>
      </c>
      <c r="H101" s="75">
        <f t="shared" si="10"/>
        <v>18747.296769299999</v>
      </c>
      <c r="I101" s="75">
        <f t="shared" si="11"/>
        <v>9998.9819710000011</v>
      </c>
      <c r="J101" s="76">
        <f t="shared" si="12"/>
        <v>28746.2787403</v>
      </c>
      <c r="K101" s="44">
        <f t="shared" si="13"/>
        <v>28746.2787403</v>
      </c>
      <c r="L101" s="74">
        <f t="shared" si="14"/>
        <v>103.66599554853353</v>
      </c>
      <c r="M101" s="77">
        <f t="shared" si="15"/>
        <v>0.96463646995202768</v>
      </c>
      <c r="N101" s="78">
        <f t="shared" si="16"/>
        <v>20.645992877038221</v>
      </c>
    </row>
    <row r="102" spans="1:14" ht="15">
      <c r="A102" s="45" t="s">
        <v>439</v>
      </c>
      <c r="B102" s="72">
        <v>680250</v>
      </c>
      <c r="C102" s="71">
        <v>11652000</v>
      </c>
      <c r="D102" s="71">
        <f t="shared" si="9"/>
        <v>17.128996692392501</v>
      </c>
      <c r="E102" s="73">
        <v>51903</v>
      </c>
      <c r="F102" s="74">
        <v>27.048220000000001</v>
      </c>
      <c r="G102" s="74">
        <v>22.043880000000001</v>
      </c>
      <c r="H102" s="75">
        <f t="shared" si="10"/>
        <v>14038.8376266</v>
      </c>
      <c r="I102" s="75">
        <f t="shared" si="11"/>
        <v>11441.4350364</v>
      </c>
      <c r="J102" s="76">
        <f t="shared" si="12"/>
        <v>25480.272663</v>
      </c>
      <c r="K102" s="44">
        <f t="shared" si="13"/>
        <v>25480.272663</v>
      </c>
      <c r="L102" s="74">
        <f t="shared" si="14"/>
        <v>91.887992053555521</v>
      </c>
      <c r="M102" s="77">
        <f t="shared" si="15"/>
        <v>1.0882814801494032</v>
      </c>
      <c r="N102" s="78">
        <f t="shared" si="16"/>
        <v>18.641169873871146</v>
      </c>
    </row>
    <row r="103" spans="1:14" ht="15.75">
      <c r="A103" s="45" t="s">
        <v>89</v>
      </c>
      <c r="B103" s="72">
        <v>302389</v>
      </c>
      <c r="C103" s="71">
        <v>5367226</v>
      </c>
      <c r="D103" s="71">
        <f t="shared" si="9"/>
        <v>17.749408874000046</v>
      </c>
      <c r="E103" s="73">
        <v>53895</v>
      </c>
      <c r="F103" s="74">
        <v>28.910699999999999</v>
      </c>
      <c r="G103" s="74">
        <v>23.027979999999999</v>
      </c>
      <c r="H103" s="75">
        <f t="shared" si="10"/>
        <v>15581.421765000001</v>
      </c>
      <c r="I103" s="75">
        <f t="shared" si="11"/>
        <v>12410.929821</v>
      </c>
      <c r="J103" s="76">
        <f t="shared" si="12"/>
        <v>27992.351586000001</v>
      </c>
      <c r="K103" s="44">
        <f t="shared" si="13"/>
        <v>27992.351586000001</v>
      </c>
      <c r="L103" s="74">
        <f t="shared" si="14"/>
        <v>100.9471528862305</v>
      </c>
      <c r="M103" s="77">
        <f t="shared" si="15"/>
        <v>0.99061733927951423</v>
      </c>
      <c r="N103" s="82">
        <f t="shared" si="16"/>
        <v>17.582872192546127</v>
      </c>
    </row>
  </sheetData>
  <mergeCells count="1">
    <mergeCell ref="A3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zoomScaleNormal="99" zoomScaleSheetLayoutView="95" workbookViewId="0">
      <selection activeCell="N5" sqref="A3:N5"/>
    </sheetView>
  </sheetViews>
  <sheetFormatPr defaultColWidth="8.85546875" defaultRowHeight="12.75"/>
  <cols>
    <col min="1" max="1" width="35.140625" style="106" customWidth="1"/>
    <col min="2" max="2" width="20.42578125" style="109" hidden="1" customWidth="1"/>
    <col min="3" max="3" width="17.28515625" style="107" customWidth="1"/>
    <col min="4" max="4" width="20.7109375" style="148" hidden="1" customWidth="1"/>
    <col min="5" max="5" width="13.7109375" style="118" customWidth="1"/>
    <col min="6" max="6" width="17.7109375" style="106" hidden="1" customWidth="1"/>
    <col min="7" max="8" width="14.28515625" style="118" customWidth="1"/>
    <col min="9" max="16384" width="8.85546875" style="106"/>
  </cols>
  <sheetData>
    <row r="1" spans="1:19" ht="20.25">
      <c r="A1" s="35" t="s">
        <v>163</v>
      </c>
      <c r="B1" s="117"/>
      <c r="D1" s="118"/>
      <c r="F1" s="107"/>
    </row>
    <row r="2" spans="1:19" ht="15" customHeight="1">
      <c r="A2" s="97" t="s">
        <v>8</v>
      </c>
      <c r="B2" s="117"/>
      <c r="D2" s="118"/>
      <c r="F2" s="107"/>
    </row>
    <row r="3" spans="1:19" ht="21" customHeight="1">
      <c r="A3" s="121" t="s">
        <v>563</v>
      </c>
      <c r="B3" s="121"/>
      <c r="C3" s="121"/>
      <c r="D3" s="121"/>
      <c r="E3" s="121"/>
      <c r="F3" s="121"/>
      <c r="G3" s="121"/>
      <c r="H3" s="121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19" ht="15" customHeight="1">
      <c r="A4" s="121" t="s">
        <v>564</v>
      </c>
      <c r="B4" s="121"/>
      <c r="C4" s="121"/>
      <c r="D4" s="121"/>
      <c r="E4" s="121"/>
      <c r="F4" s="121"/>
      <c r="G4" s="121"/>
      <c r="H4" s="121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</row>
    <row r="5" spans="1:19" s="122" customFormat="1" ht="30" customHeight="1">
      <c r="A5" s="121" t="s">
        <v>565</v>
      </c>
      <c r="B5" s="121"/>
      <c r="C5" s="121"/>
      <c r="D5" s="121"/>
      <c r="E5" s="121"/>
      <c r="F5" s="121"/>
      <c r="G5" s="121"/>
      <c r="H5" s="121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</row>
    <row r="6" spans="1:19" ht="15" customHeight="1">
      <c r="A6" s="119"/>
      <c r="B6" s="119"/>
      <c r="C6" s="119"/>
      <c r="D6" s="119"/>
      <c r="E6" s="119"/>
      <c r="F6" s="119"/>
      <c r="G6" s="119"/>
      <c r="H6" s="119"/>
      <c r="I6" s="120"/>
      <c r="J6" s="120"/>
    </row>
    <row r="7" spans="1:19" ht="15" customHeight="1">
      <c r="A7" s="123"/>
      <c r="B7" s="123"/>
      <c r="D7" s="123"/>
      <c r="E7" s="124"/>
      <c r="F7" s="123"/>
      <c r="G7" s="124"/>
      <c r="J7" s="120"/>
    </row>
    <row r="8" spans="1:19" s="108" customFormat="1" ht="24.75" customHeight="1">
      <c r="A8" s="125" t="s">
        <v>107</v>
      </c>
      <c r="B8" s="126" t="s">
        <v>10</v>
      </c>
      <c r="C8" s="127" t="s">
        <v>108</v>
      </c>
      <c r="D8" s="128" t="s">
        <v>401</v>
      </c>
      <c r="E8" s="128" t="s">
        <v>165</v>
      </c>
      <c r="F8" s="128" t="s">
        <v>402</v>
      </c>
      <c r="G8" s="128" t="s">
        <v>167</v>
      </c>
      <c r="H8" s="129" t="s">
        <v>109</v>
      </c>
      <c r="I8" s="122"/>
      <c r="J8" s="120"/>
    </row>
    <row r="9" spans="1:19" ht="15" customHeight="1">
      <c r="A9" s="130" t="s">
        <v>427</v>
      </c>
      <c r="B9" s="131">
        <v>668342</v>
      </c>
      <c r="C9" s="132">
        <v>187501978</v>
      </c>
      <c r="D9" s="133">
        <v>133407929</v>
      </c>
      <c r="E9" s="133">
        <v>199.61027288424191</v>
      </c>
      <c r="F9" s="133">
        <v>54094049</v>
      </c>
      <c r="G9" s="133">
        <v>80.937677117403965</v>
      </c>
      <c r="H9" s="132">
        <v>280.54795000164586</v>
      </c>
    </row>
    <row r="10" spans="1:19" s="108" customFormat="1" ht="15" customHeight="1">
      <c r="A10" s="130" t="s">
        <v>26</v>
      </c>
      <c r="B10" s="131">
        <v>852469</v>
      </c>
      <c r="C10" s="132">
        <v>205298303</v>
      </c>
      <c r="D10" s="133">
        <v>158949027</v>
      </c>
      <c r="E10" s="133">
        <v>186.45725181795467</v>
      </c>
      <c r="F10" s="133">
        <v>46349276</v>
      </c>
      <c r="G10" s="133">
        <v>54.370629313206699</v>
      </c>
      <c r="H10" s="132">
        <v>240.82788113116138</v>
      </c>
      <c r="I10" s="106"/>
      <c r="J10" s="106"/>
    </row>
    <row r="11" spans="1:19" ht="15" customHeight="1">
      <c r="A11" s="130" t="s">
        <v>21</v>
      </c>
      <c r="B11" s="131">
        <v>407207</v>
      </c>
      <c r="C11" s="132">
        <v>90488104</v>
      </c>
      <c r="D11" s="133">
        <v>75758873</v>
      </c>
      <c r="E11" s="133">
        <v>186.04511464685038</v>
      </c>
      <c r="F11" s="133">
        <v>14729231</v>
      </c>
      <c r="G11" s="133">
        <v>36.171360020824793</v>
      </c>
      <c r="H11" s="132">
        <v>222.21647466767516</v>
      </c>
      <c r="I11" s="108"/>
      <c r="J11" s="108"/>
    </row>
    <row r="12" spans="1:19" ht="15" customHeight="1">
      <c r="A12" s="130" t="s">
        <v>112</v>
      </c>
      <c r="B12" s="131">
        <v>658893</v>
      </c>
      <c r="C12" s="132">
        <v>144370876</v>
      </c>
      <c r="D12" s="133">
        <v>93594386</v>
      </c>
      <c r="E12" s="133">
        <v>142.04792887464276</v>
      </c>
      <c r="F12" s="133">
        <v>50776490</v>
      </c>
      <c r="G12" s="133">
        <v>77.063331982582909</v>
      </c>
      <c r="H12" s="132">
        <v>219.11126085722569</v>
      </c>
    </row>
    <row r="13" spans="1:19" ht="15" customHeight="1">
      <c r="A13" s="130" t="s">
        <v>428</v>
      </c>
      <c r="B13" s="131">
        <v>317419</v>
      </c>
      <c r="C13" s="132">
        <v>66746000</v>
      </c>
      <c r="D13" s="133">
        <v>19659971</v>
      </c>
      <c r="E13" s="133">
        <v>61.936969746612519</v>
      </c>
      <c r="F13" s="133">
        <v>47086029</v>
      </c>
      <c r="G13" s="133">
        <v>148.34029783976385</v>
      </c>
      <c r="H13" s="132">
        <v>210.27726758637635</v>
      </c>
      <c r="I13" s="108"/>
      <c r="J13" s="108"/>
    </row>
    <row r="14" spans="1:19" ht="15" customHeight="1">
      <c r="A14" s="134" t="s">
        <v>43</v>
      </c>
      <c r="B14" s="135">
        <v>8491079</v>
      </c>
      <c r="C14" s="132">
        <v>1740630989</v>
      </c>
      <c r="D14" s="136">
        <v>1020226039</v>
      </c>
      <c r="E14" s="133">
        <v>120.15269661252709</v>
      </c>
      <c r="F14" s="133">
        <v>720404950</v>
      </c>
      <c r="G14" s="133">
        <v>84.842568300212491</v>
      </c>
      <c r="H14" s="132">
        <v>204.9952649127396</v>
      </c>
    </row>
    <row r="15" spans="1:19" ht="15" customHeight="1">
      <c r="A15" s="134" t="s">
        <v>429</v>
      </c>
      <c r="B15" s="135">
        <v>297640</v>
      </c>
      <c r="C15" s="132">
        <v>61092606</v>
      </c>
      <c r="D15" s="136">
        <v>48337042</v>
      </c>
      <c r="E15" s="133">
        <v>162.40102808762262</v>
      </c>
      <c r="F15" s="136">
        <v>12755564</v>
      </c>
      <c r="G15" s="133">
        <v>42.855678000268782</v>
      </c>
      <c r="H15" s="132">
        <v>205.25670608789142</v>
      </c>
    </row>
    <row r="16" spans="1:19" ht="15" customHeight="1">
      <c r="A16" s="134" t="s">
        <v>97</v>
      </c>
      <c r="B16" s="135">
        <v>248531</v>
      </c>
      <c r="C16" s="132">
        <v>49867182</v>
      </c>
      <c r="D16" s="136">
        <v>37867182</v>
      </c>
      <c r="E16" s="133">
        <v>152.36401897550004</v>
      </c>
      <c r="F16" s="133">
        <v>12000000</v>
      </c>
      <c r="G16" s="133">
        <v>48.283715109986282</v>
      </c>
      <c r="H16" s="132">
        <v>200.64773408548632</v>
      </c>
    </row>
    <row r="17" spans="1:10" ht="15" customHeight="1">
      <c r="A17" s="130" t="s">
        <v>19</v>
      </c>
      <c r="B17" s="131">
        <v>226908</v>
      </c>
      <c r="C17" s="132">
        <v>44394253</v>
      </c>
      <c r="D17" s="133">
        <v>36669808</v>
      </c>
      <c r="E17" s="133">
        <v>161.6065013133076</v>
      </c>
      <c r="F17" s="133">
        <v>7724445</v>
      </c>
      <c r="G17" s="133">
        <v>34.042188904754347</v>
      </c>
      <c r="H17" s="132">
        <v>195.64869021806194</v>
      </c>
    </row>
    <row r="18" spans="1:10" s="108" customFormat="1" ht="15" customHeight="1">
      <c r="A18" s="130" t="s">
        <v>48</v>
      </c>
      <c r="B18" s="131">
        <v>473577</v>
      </c>
      <c r="C18" s="132">
        <v>92573976</v>
      </c>
      <c r="D18" s="133">
        <v>52342712</v>
      </c>
      <c r="E18" s="133">
        <v>110.52629667403612</v>
      </c>
      <c r="F18" s="133">
        <v>40231264</v>
      </c>
      <c r="G18" s="133">
        <v>84.95189589021426</v>
      </c>
      <c r="H18" s="132">
        <v>195.47819256425038</v>
      </c>
      <c r="I18" s="106"/>
      <c r="J18" s="106"/>
    </row>
    <row r="19" spans="1:10" ht="15" customHeight="1">
      <c r="A19" s="130" t="s">
        <v>15</v>
      </c>
      <c r="B19" s="131">
        <v>298165</v>
      </c>
      <c r="C19" s="132">
        <v>55958281</v>
      </c>
      <c r="D19" s="133">
        <v>40787427</v>
      </c>
      <c r="E19" s="133">
        <v>136.79481830530077</v>
      </c>
      <c r="F19" s="133">
        <v>15170854</v>
      </c>
      <c r="G19" s="133">
        <v>50.880733821877151</v>
      </c>
      <c r="H19" s="132">
        <v>187.67555212717789</v>
      </c>
    </row>
    <row r="20" spans="1:10" ht="15" customHeight="1">
      <c r="A20" s="134" t="s">
        <v>20</v>
      </c>
      <c r="B20" s="135">
        <v>450980</v>
      </c>
      <c r="C20" s="132">
        <v>83664985</v>
      </c>
      <c r="D20" s="136">
        <v>62439988</v>
      </c>
      <c r="E20" s="133">
        <v>138.45400682957114</v>
      </c>
      <c r="F20" s="136">
        <v>21224997</v>
      </c>
      <c r="G20" s="133">
        <v>47.064164707969312</v>
      </c>
      <c r="H20" s="132">
        <v>185.51817153754047</v>
      </c>
    </row>
    <row r="21" spans="1:10" s="108" customFormat="1" ht="15" customHeight="1">
      <c r="A21" s="130" t="s">
        <v>16</v>
      </c>
      <c r="B21" s="131">
        <v>358699</v>
      </c>
      <c r="C21" s="132">
        <v>64192596</v>
      </c>
      <c r="D21" s="133">
        <v>55583814</v>
      </c>
      <c r="E21" s="133">
        <v>154.95948971142937</v>
      </c>
      <c r="F21" s="133">
        <v>8608782</v>
      </c>
      <c r="G21" s="133">
        <v>24.000016727116609</v>
      </c>
      <c r="H21" s="132">
        <v>178.95950643854596</v>
      </c>
    </row>
    <row r="22" spans="1:10" ht="15" customHeight="1">
      <c r="A22" s="130" t="s">
        <v>23</v>
      </c>
      <c r="B22" s="131">
        <v>2722389</v>
      </c>
      <c r="C22" s="132">
        <v>470727611</v>
      </c>
      <c r="D22" s="133">
        <v>363973801</v>
      </c>
      <c r="E22" s="133">
        <v>133.69647063663569</v>
      </c>
      <c r="F22" s="133">
        <v>106753810</v>
      </c>
      <c r="G22" s="133">
        <v>39.213282892341986</v>
      </c>
      <c r="H22" s="132">
        <v>172.90975352897766</v>
      </c>
    </row>
    <row r="23" spans="1:10" ht="15" customHeight="1">
      <c r="A23" s="130" t="s">
        <v>39</v>
      </c>
      <c r="B23" s="131">
        <v>619360</v>
      </c>
      <c r="C23" s="132">
        <v>106261275</v>
      </c>
      <c r="D23" s="133">
        <v>94744705</v>
      </c>
      <c r="E23" s="133">
        <v>152.97194684835961</v>
      </c>
      <c r="F23" s="133">
        <v>11516570</v>
      </c>
      <c r="G23" s="133">
        <v>18.59430702660811</v>
      </c>
      <c r="H23" s="132">
        <v>171.56625387496771</v>
      </c>
    </row>
    <row r="24" spans="1:10" ht="15" customHeight="1">
      <c r="A24" s="134" t="s">
        <v>14</v>
      </c>
      <c r="B24" s="135">
        <v>277440</v>
      </c>
      <c r="C24" s="132">
        <v>44977300</v>
      </c>
      <c r="D24" s="136">
        <v>33802000</v>
      </c>
      <c r="E24" s="133">
        <v>121.83535178777393</v>
      </c>
      <c r="F24" s="136">
        <v>11175300</v>
      </c>
      <c r="G24" s="133">
        <v>40.28006055363322</v>
      </c>
      <c r="H24" s="132">
        <v>162.11541234140716</v>
      </c>
      <c r="I24" s="108"/>
      <c r="J24" s="108"/>
    </row>
    <row r="25" spans="1:10" ht="15" customHeight="1">
      <c r="A25" s="134" t="s">
        <v>22</v>
      </c>
      <c r="B25" s="135">
        <v>439896</v>
      </c>
      <c r="C25" s="132">
        <v>69750674</v>
      </c>
      <c r="D25" s="136">
        <v>47497240</v>
      </c>
      <c r="E25" s="133">
        <v>107.97379380580864</v>
      </c>
      <c r="F25" s="136">
        <v>22253434</v>
      </c>
      <c r="G25" s="133">
        <v>50.587943513921473</v>
      </c>
      <c r="H25" s="132">
        <v>158.56173731973013</v>
      </c>
    </row>
    <row r="26" spans="1:10" ht="15" customHeight="1">
      <c r="A26" s="130" t="s">
        <v>25</v>
      </c>
      <c r="B26" s="131">
        <v>278480</v>
      </c>
      <c r="C26" s="132">
        <v>43761808</v>
      </c>
      <c r="D26" s="133">
        <v>26540663</v>
      </c>
      <c r="E26" s="133">
        <v>95.305454610744036</v>
      </c>
      <c r="F26" s="133">
        <v>17221145</v>
      </c>
      <c r="G26" s="133">
        <v>61.839791008330941</v>
      </c>
      <c r="H26" s="132">
        <v>157.14524561907498</v>
      </c>
    </row>
    <row r="27" spans="1:10" ht="15" customHeight="1">
      <c r="A27" s="130" t="s">
        <v>28</v>
      </c>
      <c r="B27" s="131">
        <v>456002</v>
      </c>
      <c r="C27" s="132">
        <v>66824811</v>
      </c>
      <c r="D27" s="133">
        <v>54738461</v>
      </c>
      <c r="E27" s="133">
        <v>120.03995815807825</v>
      </c>
      <c r="F27" s="133">
        <v>12086350</v>
      </c>
      <c r="G27" s="133">
        <v>26.505037258608514</v>
      </c>
      <c r="H27" s="132">
        <v>146.54499541668676</v>
      </c>
    </row>
    <row r="28" spans="1:10" ht="15" customHeight="1">
      <c r="A28" s="130" t="s">
        <v>32</v>
      </c>
      <c r="B28" s="131">
        <v>353108</v>
      </c>
      <c r="C28" s="132">
        <v>48824606</v>
      </c>
      <c r="D28" s="133">
        <v>37309348</v>
      </c>
      <c r="E28" s="133">
        <v>105.65987743126749</v>
      </c>
      <c r="F28" s="133">
        <v>11515258</v>
      </c>
      <c r="G28" s="133">
        <v>32.611150129705358</v>
      </c>
      <c r="H28" s="132">
        <v>138.27102756097284</v>
      </c>
    </row>
    <row r="29" spans="1:10" s="108" customFormat="1" ht="15" customHeight="1">
      <c r="A29" s="130" t="s">
        <v>45</v>
      </c>
      <c r="B29" s="131">
        <v>413775</v>
      </c>
      <c r="C29" s="132">
        <v>56689622</v>
      </c>
      <c r="D29" s="133">
        <v>42768187</v>
      </c>
      <c r="E29" s="133">
        <v>103.36097395927739</v>
      </c>
      <c r="F29" s="133">
        <v>13921435</v>
      </c>
      <c r="G29" s="133">
        <v>33.644939882786538</v>
      </c>
      <c r="H29" s="132">
        <v>137.00591384206393</v>
      </c>
      <c r="I29" s="106"/>
      <c r="J29" s="106"/>
    </row>
    <row r="30" spans="1:10" s="108" customFormat="1" ht="15" customHeight="1">
      <c r="A30" s="130" t="s">
        <v>88</v>
      </c>
      <c r="B30" s="131">
        <v>613599</v>
      </c>
      <c r="C30" s="132">
        <v>83163021</v>
      </c>
      <c r="D30" s="133">
        <v>58556035</v>
      </c>
      <c r="E30" s="133">
        <v>95.430460284322493</v>
      </c>
      <c r="F30" s="133">
        <v>24606986</v>
      </c>
      <c r="G30" s="133">
        <v>40.102715291256992</v>
      </c>
      <c r="H30" s="132">
        <v>135.53317557557949</v>
      </c>
      <c r="I30" s="106"/>
      <c r="J30" s="106"/>
    </row>
    <row r="31" spans="1:10" ht="15" customHeight="1">
      <c r="A31" s="130" t="s">
        <v>50</v>
      </c>
      <c r="B31" s="131">
        <v>485199</v>
      </c>
      <c r="C31" s="132">
        <v>65617131</v>
      </c>
      <c r="D31" s="133">
        <v>50081422</v>
      </c>
      <c r="E31" s="133">
        <v>103.218312486217</v>
      </c>
      <c r="F31" s="133">
        <v>15535709</v>
      </c>
      <c r="G31" s="133">
        <v>32.019251894583462</v>
      </c>
      <c r="H31" s="132">
        <v>135.23756438080045</v>
      </c>
    </row>
    <row r="32" spans="1:10" ht="15" customHeight="1">
      <c r="A32" s="130" t="s">
        <v>68</v>
      </c>
      <c r="B32" s="131">
        <v>1015785</v>
      </c>
      <c r="C32" s="132">
        <v>137213857</v>
      </c>
      <c r="D32" s="133">
        <v>64147095</v>
      </c>
      <c r="E32" s="133">
        <v>63.150268019315114</v>
      </c>
      <c r="F32" s="133">
        <v>73066762</v>
      </c>
      <c r="G32" s="133">
        <v>71.931326018793342</v>
      </c>
      <c r="H32" s="132">
        <v>135.08159403810845</v>
      </c>
      <c r="I32" s="108"/>
      <c r="J32" s="108"/>
    </row>
    <row r="33" spans="1:10" ht="15" customHeight="1">
      <c r="A33" s="130" t="s">
        <v>113</v>
      </c>
      <c r="B33" s="131">
        <v>262372</v>
      </c>
      <c r="C33" s="132">
        <v>34157935</v>
      </c>
      <c r="D33" s="133">
        <v>32018236</v>
      </c>
      <c r="E33" s="133">
        <v>122.03373835622703</v>
      </c>
      <c r="F33" s="133">
        <v>2139699</v>
      </c>
      <c r="G33" s="133">
        <v>8.1552109218971545</v>
      </c>
      <c r="H33" s="132">
        <v>130.1889492781242</v>
      </c>
      <c r="I33" s="108"/>
      <c r="J33" s="108"/>
    </row>
    <row r="34" spans="1:10" s="108" customFormat="1" ht="15" customHeight="1">
      <c r="A34" s="130" t="s">
        <v>35</v>
      </c>
      <c r="B34" s="131">
        <v>470800</v>
      </c>
      <c r="C34" s="132">
        <v>61014734</v>
      </c>
      <c r="D34" s="133">
        <v>43692274</v>
      </c>
      <c r="E34" s="133">
        <v>92.804320305862362</v>
      </c>
      <c r="F34" s="133">
        <v>17322460</v>
      </c>
      <c r="G34" s="133">
        <v>36.793670348343248</v>
      </c>
      <c r="H34" s="132">
        <v>129.5979906542056</v>
      </c>
      <c r="I34" s="106"/>
      <c r="J34" s="106"/>
    </row>
    <row r="35" spans="1:10" s="108" customFormat="1" ht="15" customHeight="1">
      <c r="A35" s="134" t="s">
        <v>17</v>
      </c>
      <c r="B35" s="135">
        <v>253693</v>
      </c>
      <c r="C35" s="132">
        <v>32854144</v>
      </c>
      <c r="D35" s="136">
        <v>32789189</v>
      </c>
      <c r="E35" s="133">
        <v>129.24751175633543</v>
      </c>
      <c r="F35" s="133">
        <v>64955</v>
      </c>
      <c r="G35" s="133">
        <v>0.25603780947838528</v>
      </c>
      <c r="H35" s="132">
        <v>129.50354956581378</v>
      </c>
      <c r="I35" s="106"/>
      <c r="J35" s="106"/>
    </row>
    <row r="36" spans="1:10" ht="15" customHeight="1">
      <c r="A36" s="130" t="s">
        <v>41</v>
      </c>
      <c r="B36" s="131">
        <v>245691</v>
      </c>
      <c r="C36" s="132">
        <v>31172072</v>
      </c>
      <c r="D36" s="133">
        <v>23351579</v>
      </c>
      <c r="E36" s="133">
        <v>95.044503054649951</v>
      </c>
      <c r="F36" s="133">
        <v>7820493</v>
      </c>
      <c r="G36" s="133">
        <v>31.830604295639645</v>
      </c>
      <c r="H36" s="132">
        <v>126.8751073502896</v>
      </c>
    </row>
    <row r="37" spans="1:10" ht="15" customHeight="1">
      <c r="A37" s="130" t="s">
        <v>33</v>
      </c>
      <c r="B37" s="131">
        <v>663862</v>
      </c>
      <c r="C37" s="132">
        <v>81147125</v>
      </c>
      <c r="D37" s="133">
        <v>61055551</v>
      </c>
      <c r="E37" s="133">
        <v>91.970245322069943</v>
      </c>
      <c r="F37" s="133">
        <v>20091574</v>
      </c>
      <c r="G37" s="133">
        <v>30.264684527808491</v>
      </c>
      <c r="H37" s="132">
        <v>122.23492984987844</v>
      </c>
    </row>
    <row r="38" spans="1:10" ht="15" customHeight="1">
      <c r="A38" s="130" t="s">
        <v>432</v>
      </c>
      <c r="B38" s="131">
        <v>655884</v>
      </c>
      <c r="C38" s="132">
        <v>78897976</v>
      </c>
      <c r="D38" s="133">
        <v>55430921</v>
      </c>
      <c r="E38" s="133">
        <v>84.513299607857491</v>
      </c>
      <c r="F38" s="133">
        <v>23467055</v>
      </c>
      <c r="G38" s="133">
        <v>35.779276518408743</v>
      </c>
      <c r="H38" s="132">
        <v>120.29257612626623</v>
      </c>
      <c r="I38" s="108"/>
      <c r="J38" s="108"/>
    </row>
    <row r="39" spans="1:10" ht="15" customHeight="1">
      <c r="A39" s="130" t="s">
        <v>95</v>
      </c>
      <c r="B39" s="131">
        <v>228758</v>
      </c>
      <c r="C39" s="132">
        <v>27469907</v>
      </c>
      <c r="D39" s="133">
        <v>21716365</v>
      </c>
      <c r="E39" s="133">
        <v>94.931608949195223</v>
      </c>
      <c r="F39" s="133">
        <v>5753542</v>
      </c>
      <c r="G39" s="133">
        <v>25.151216569475167</v>
      </c>
      <c r="H39" s="132">
        <v>120.08282551867039</v>
      </c>
    </row>
    <row r="40" spans="1:10" ht="15" customHeight="1">
      <c r="A40" s="134" t="s">
        <v>49</v>
      </c>
      <c r="B40" s="135">
        <v>1381069</v>
      </c>
      <c r="C40" s="132">
        <v>162694063</v>
      </c>
      <c r="D40" s="136">
        <v>145059200</v>
      </c>
      <c r="E40" s="133">
        <v>105.03399902539265</v>
      </c>
      <c r="F40" s="133">
        <v>17634863</v>
      </c>
      <c r="G40" s="133">
        <v>12.768994887293829</v>
      </c>
      <c r="H40" s="132">
        <v>117.80299391268647</v>
      </c>
      <c r="I40" s="108"/>
      <c r="J40" s="108"/>
    </row>
    <row r="41" spans="1:10" ht="15" customHeight="1">
      <c r="A41" s="134" t="s">
        <v>116</v>
      </c>
      <c r="B41" s="135">
        <v>384320</v>
      </c>
      <c r="C41" s="132">
        <v>42346928</v>
      </c>
      <c r="D41" s="136">
        <v>27240904</v>
      </c>
      <c r="E41" s="133">
        <v>70.880786844296424</v>
      </c>
      <c r="F41" s="133">
        <v>15106024</v>
      </c>
      <c r="G41" s="133">
        <v>39.305849292256454</v>
      </c>
      <c r="H41" s="132">
        <v>110.18663613655288</v>
      </c>
    </row>
    <row r="42" spans="1:10" ht="15" customHeight="1">
      <c r="A42" s="130" t="s">
        <v>431</v>
      </c>
      <c r="B42" s="131">
        <v>668347</v>
      </c>
      <c r="C42" s="132">
        <v>68937732</v>
      </c>
      <c r="D42" s="133">
        <v>35711754</v>
      </c>
      <c r="E42" s="133">
        <v>53.432953241355165</v>
      </c>
      <c r="F42" s="137">
        <v>33225978</v>
      </c>
      <c r="G42" s="133">
        <v>49.713663710617389</v>
      </c>
      <c r="H42" s="132">
        <v>103.14661695197255</v>
      </c>
    </row>
    <row r="43" spans="1:10" ht="15" customHeight="1">
      <c r="A43" s="130" t="s">
        <v>63</v>
      </c>
      <c r="B43" s="131">
        <v>835957</v>
      </c>
      <c r="C43" s="132">
        <v>84223628</v>
      </c>
      <c r="D43" s="133">
        <v>40836165</v>
      </c>
      <c r="E43" s="133">
        <v>48.849599919613091</v>
      </c>
      <c r="F43" s="133">
        <v>43387463</v>
      </c>
      <c r="G43" s="133">
        <v>51.901548763871823</v>
      </c>
      <c r="H43" s="132">
        <v>100.75114868348491</v>
      </c>
    </row>
    <row r="44" spans="1:10" ht="15" customHeight="1">
      <c r="A44" s="130" t="s">
        <v>121</v>
      </c>
      <c r="B44" s="131">
        <v>233371</v>
      </c>
      <c r="C44" s="132">
        <v>23309579</v>
      </c>
      <c r="D44" s="133">
        <v>18709732</v>
      </c>
      <c r="E44" s="133">
        <v>80.171623723598898</v>
      </c>
      <c r="F44" s="133">
        <v>4599847</v>
      </c>
      <c r="G44" s="133">
        <v>19.710448170509618</v>
      </c>
      <c r="H44" s="132">
        <v>99.88207189410852</v>
      </c>
    </row>
    <row r="45" spans="1:10" ht="15" customHeight="1">
      <c r="A45" s="130" t="s">
        <v>117</v>
      </c>
      <c r="B45" s="131">
        <v>230512</v>
      </c>
      <c r="C45" s="132">
        <v>22679992</v>
      </c>
      <c r="D45" s="133">
        <v>22679992</v>
      </c>
      <c r="E45" s="133">
        <v>98.389636982022623</v>
      </c>
      <c r="F45" s="133">
        <v>0</v>
      </c>
      <c r="G45" s="133">
        <v>0</v>
      </c>
      <c r="H45" s="132">
        <v>98.389636982022623</v>
      </c>
    </row>
    <row r="46" spans="1:10" s="108" customFormat="1" ht="15" customHeight="1">
      <c r="A46" s="130" t="s">
        <v>430</v>
      </c>
      <c r="B46" s="131">
        <v>599642</v>
      </c>
      <c r="C46" s="132">
        <v>58510340</v>
      </c>
      <c r="D46" s="133">
        <v>42384500</v>
      </c>
      <c r="E46" s="133">
        <v>70.683007527824941</v>
      </c>
      <c r="F46" s="133">
        <v>16125840</v>
      </c>
      <c r="G46" s="133">
        <v>26.892445826009521</v>
      </c>
      <c r="H46" s="132">
        <v>97.575453353834448</v>
      </c>
      <c r="I46" s="106"/>
      <c r="J46" s="106"/>
    </row>
    <row r="47" spans="1:10" ht="15" customHeight="1">
      <c r="A47" s="130" t="s">
        <v>67</v>
      </c>
      <c r="B47" s="131">
        <v>3928864</v>
      </c>
      <c r="C47" s="132">
        <v>369154975</v>
      </c>
      <c r="D47" s="133">
        <v>284515525</v>
      </c>
      <c r="E47" s="133">
        <v>72.416740564193617</v>
      </c>
      <c r="F47" s="133">
        <v>84639450</v>
      </c>
      <c r="G47" s="133">
        <v>21.542982908036521</v>
      </c>
      <c r="H47" s="132">
        <v>93.959723472230138</v>
      </c>
    </row>
    <row r="48" spans="1:10" s="108" customFormat="1" ht="15" customHeight="1">
      <c r="A48" s="130" t="s">
        <v>55</v>
      </c>
      <c r="B48" s="131">
        <v>383204</v>
      </c>
      <c r="C48" s="132">
        <v>35123651</v>
      </c>
      <c r="D48" s="133">
        <v>29069148</v>
      </c>
      <c r="E48" s="133">
        <v>75.858153881483489</v>
      </c>
      <c r="F48" s="133">
        <v>6054503</v>
      </c>
      <c r="G48" s="133">
        <v>15.799686328952724</v>
      </c>
      <c r="H48" s="132">
        <v>91.65784021043622</v>
      </c>
      <c r="I48" s="106"/>
      <c r="J48" s="106"/>
    </row>
    <row r="49" spans="1:10" ht="15" customHeight="1">
      <c r="A49" s="134" t="s">
        <v>82</v>
      </c>
      <c r="B49" s="135">
        <v>301010</v>
      </c>
      <c r="C49" s="132">
        <v>27347177</v>
      </c>
      <c r="D49" s="136">
        <v>23495435</v>
      </c>
      <c r="E49" s="133">
        <v>78.055330387694767</v>
      </c>
      <c r="F49" s="133">
        <v>3851742</v>
      </c>
      <c r="G49" s="133">
        <v>12.796059931563736</v>
      </c>
      <c r="H49" s="132">
        <v>90.851390319258499</v>
      </c>
      <c r="I49" s="108"/>
      <c r="J49" s="108"/>
    </row>
    <row r="50" spans="1:10" ht="15" customHeight="1">
      <c r="A50" s="134" t="s">
        <v>114</v>
      </c>
      <c r="B50" s="135">
        <v>389521</v>
      </c>
      <c r="C50" s="132">
        <v>34954503</v>
      </c>
      <c r="D50" s="136">
        <v>31516409</v>
      </c>
      <c r="E50" s="133">
        <v>80.910680040357263</v>
      </c>
      <c r="F50" s="133">
        <v>3438094</v>
      </c>
      <c r="G50" s="133">
        <v>8.8264663522634201</v>
      </c>
      <c r="H50" s="132">
        <v>89.737146392620687</v>
      </c>
    </row>
    <row r="51" spans="1:10" s="108" customFormat="1" ht="15" customHeight="1">
      <c r="A51" s="130" t="s">
        <v>433</v>
      </c>
      <c r="B51" s="131">
        <v>912791</v>
      </c>
      <c r="C51" s="132">
        <v>80674484</v>
      </c>
      <c r="D51" s="133">
        <v>57856575</v>
      </c>
      <c r="E51" s="133">
        <v>63.384252254897341</v>
      </c>
      <c r="F51" s="133">
        <v>22817909</v>
      </c>
      <c r="G51" s="133">
        <v>24.997955720422308</v>
      </c>
      <c r="H51" s="132">
        <v>88.382207975319645</v>
      </c>
    </row>
    <row r="52" spans="1:10" s="108" customFormat="1" ht="15" customHeight="1">
      <c r="A52" s="130" t="s">
        <v>51</v>
      </c>
      <c r="B52" s="131">
        <v>622793</v>
      </c>
      <c r="C52" s="132">
        <v>52955302</v>
      </c>
      <c r="D52" s="133">
        <v>35813302</v>
      </c>
      <c r="E52" s="133">
        <v>57.50434253435732</v>
      </c>
      <c r="F52" s="133">
        <v>17142000</v>
      </c>
      <c r="G52" s="133">
        <v>27.524394140589248</v>
      </c>
      <c r="H52" s="132">
        <v>85.028736674946572</v>
      </c>
      <c r="I52" s="106"/>
      <c r="J52" s="106"/>
    </row>
    <row r="53" spans="1:10" ht="15" customHeight="1">
      <c r="A53" s="134" t="s">
        <v>398</v>
      </c>
      <c r="B53" s="135">
        <v>310797</v>
      </c>
      <c r="C53" s="132">
        <v>25608000</v>
      </c>
      <c r="D53" s="136">
        <v>23308000</v>
      </c>
      <c r="E53" s="133">
        <v>74.994288876662253</v>
      </c>
      <c r="F53" s="133">
        <v>2300000</v>
      </c>
      <c r="G53" s="133">
        <v>7.4003288320028826</v>
      </c>
      <c r="H53" s="132">
        <v>82.394617708665137</v>
      </c>
    </row>
    <row r="54" spans="1:10" ht="15" customHeight="1">
      <c r="A54" s="134" t="s">
        <v>52</v>
      </c>
      <c r="B54" s="135">
        <v>272996</v>
      </c>
      <c r="C54" s="132">
        <v>22116380</v>
      </c>
      <c r="D54" s="136">
        <v>16530245</v>
      </c>
      <c r="E54" s="133">
        <v>60.551235182933084</v>
      </c>
      <c r="F54" s="136">
        <v>5586135</v>
      </c>
      <c r="G54" s="133">
        <v>20.462332781432696</v>
      </c>
      <c r="H54" s="132">
        <v>81.013567964365777</v>
      </c>
      <c r="I54" s="108"/>
      <c r="J54" s="108"/>
    </row>
    <row r="55" spans="1:10" ht="15" customHeight="1">
      <c r="A55" s="134" t="s">
        <v>54</v>
      </c>
      <c r="B55" s="135">
        <v>1436697</v>
      </c>
      <c r="C55" s="132">
        <v>113799144</v>
      </c>
      <c r="D55" s="136">
        <v>88995606</v>
      </c>
      <c r="E55" s="133">
        <v>61.944589568990537</v>
      </c>
      <c r="F55" s="136">
        <v>24803538</v>
      </c>
      <c r="G55" s="133">
        <v>17.264279106868045</v>
      </c>
      <c r="H55" s="132">
        <v>79.208868675858582</v>
      </c>
      <c r="I55" s="108"/>
      <c r="J55" s="108"/>
    </row>
    <row r="56" spans="1:10" ht="15" customHeight="1">
      <c r="A56" s="130" t="s">
        <v>40</v>
      </c>
      <c r="B56" s="131">
        <v>1537058</v>
      </c>
      <c r="C56" s="132">
        <v>121089185</v>
      </c>
      <c r="D56" s="133">
        <v>99298476</v>
      </c>
      <c r="E56" s="133">
        <v>64.602946668245437</v>
      </c>
      <c r="F56" s="133">
        <v>21790709</v>
      </c>
      <c r="G56" s="133">
        <v>14.17689443078921</v>
      </c>
      <c r="H56" s="132">
        <v>78.779841099034655</v>
      </c>
    </row>
    <row r="57" spans="1:10" s="108" customFormat="1" ht="15" customHeight="1">
      <c r="A57" s="130" t="s">
        <v>37</v>
      </c>
      <c r="B57" s="131">
        <v>1281047</v>
      </c>
      <c r="C57" s="132">
        <v>97520012</v>
      </c>
      <c r="D57" s="133">
        <v>66577209</v>
      </c>
      <c r="E57" s="133">
        <v>51.970933931385815</v>
      </c>
      <c r="F57" s="133">
        <v>30942803</v>
      </c>
      <c r="G57" s="133">
        <v>24.15430737513924</v>
      </c>
      <c r="H57" s="132">
        <v>76.125241306525055</v>
      </c>
      <c r="I57" s="106"/>
      <c r="J57" s="106"/>
    </row>
    <row r="58" spans="1:10" s="108" customFormat="1" ht="15" customHeight="1">
      <c r="A58" s="130" t="s">
        <v>101</v>
      </c>
      <c r="B58" s="131">
        <v>217853</v>
      </c>
      <c r="C58" s="132">
        <v>16489444</v>
      </c>
      <c r="D58" s="133">
        <v>16489444</v>
      </c>
      <c r="E58" s="133">
        <v>75.690690511491695</v>
      </c>
      <c r="F58" s="133">
        <v>0</v>
      </c>
      <c r="G58" s="133">
        <v>0</v>
      </c>
      <c r="H58" s="132">
        <v>75.690690511491695</v>
      </c>
      <c r="I58" s="106"/>
      <c r="J58" s="106"/>
    </row>
    <row r="59" spans="1:10" ht="15" customHeight="1">
      <c r="A59" s="130" t="s">
        <v>24</v>
      </c>
      <c r="B59" s="131">
        <v>245428</v>
      </c>
      <c r="C59" s="132">
        <v>18339680</v>
      </c>
      <c r="D59" s="133">
        <v>16370631</v>
      </c>
      <c r="E59" s="133">
        <v>66.702377071890737</v>
      </c>
      <c r="F59" s="133">
        <v>1969049</v>
      </c>
      <c r="G59" s="133">
        <v>8.0229191453297908</v>
      </c>
      <c r="H59" s="132">
        <v>74.725296217220532</v>
      </c>
    </row>
    <row r="60" spans="1:10" ht="15" customHeight="1">
      <c r="A60" s="130" t="s">
        <v>94</v>
      </c>
      <c r="B60" s="131">
        <v>254276</v>
      </c>
      <c r="C60" s="132">
        <v>18919819</v>
      </c>
      <c r="D60" s="133">
        <v>12537879</v>
      </c>
      <c r="E60" s="133">
        <v>49.308149412449467</v>
      </c>
      <c r="F60" s="133">
        <v>6381940</v>
      </c>
      <c r="G60" s="133">
        <v>25.098475672104328</v>
      </c>
      <c r="H60" s="132">
        <v>74.406625084553795</v>
      </c>
      <c r="I60" s="108"/>
      <c r="J60" s="108"/>
    </row>
    <row r="61" spans="1:10" ht="15" customHeight="1">
      <c r="A61" s="130" t="s">
        <v>434</v>
      </c>
      <c r="B61" s="131">
        <v>368759</v>
      </c>
      <c r="C61" s="132">
        <v>27211792</v>
      </c>
      <c r="D61" s="133">
        <v>24188921</v>
      </c>
      <c r="E61" s="133">
        <v>65.595472924050668</v>
      </c>
      <c r="F61" s="133">
        <v>3022871</v>
      </c>
      <c r="G61" s="133">
        <v>8.1974161986554908</v>
      </c>
      <c r="H61" s="132">
        <v>73.792889122706157</v>
      </c>
      <c r="I61" s="108"/>
      <c r="J61" s="108"/>
    </row>
    <row r="62" spans="1:10" ht="15" customHeight="1">
      <c r="A62" s="130" t="s">
        <v>56</v>
      </c>
      <c r="B62" s="131">
        <v>258522</v>
      </c>
      <c r="C62" s="132">
        <v>19036465</v>
      </c>
      <c r="D62" s="133">
        <v>16529740</v>
      </c>
      <c r="E62" s="133">
        <v>63.939393939393938</v>
      </c>
      <c r="F62" s="133">
        <v>2506725</v>
      </c>
      <c r="G62" s="133">
        <v>9.6963701348434554</v>
      </c>
      <c r="H62" s="132">
        <v>73.6357640742374</v>
      </c>
    </row>
    <row r="63" spans="1:10" ht="15" customHeight="1">
      <c r="A63" s="130" t="s">
        <v>60</v>
      </c>
      <c r="B63" s="131">
        <v>430332</v>
      </c>
      <c r="C63" s="132">
        <v>31430251</v>
      </c>
      <c r="D63" s="133">
        <v>30287355</v>
      </c>
      <c r="E63" s="133">
        <v>70.38136833886395</v>
      </c>
      <c r="F63" s="133">
        <v>1142896</v>
      </c>
      <c r="G63" s="133">
        <v>2.6558471133915211</v>
      </c>
      <c r="H63" s="132">
        <v>73.037215452255467</v>
      </c>
    </row>
    <row r="64" spans="1:10" ht="15" customHeight="1">
      <c r="A64" s="134" t="s">
        <v>69</v>
      </c>
      <c r="B64" s="135">
        <v>446599</v>
      </c>
      <c r="C64" s="132">
        <v>32170543</v>
      </c>
      <c r="D64" s="136">
        <v>26313403</v>
      </c>
      <c r="E64" s="133">
        <v>58.919529600379761</v>
      </c>
      <c r="F64" s="136">
        <v>5857140</v>
      </c>
      <c r="G64" s="133">
        <v>13.114986822630593</v>
      </c>
      <c r="H64" s="132">
        <v>72.034516423010345</v>
      </c>
    </row>
    <row r="65" spans="1:10" s="108" customFormat="1" ht="15" customHeight="1">
      <c r="A65" s="130" t="s">
        <v>47</v>
      </c>
      <c r="B65" s="131">
        <v>812238</v>
      </c>
      <c r="C65" s="132">
        <v>57529029</v>
      </c>
      <c r="D65" s="133">
        <v>55443143</v>
      </c>
      <c r="E65" s="133">
        <v>68.259725597669643</v>
      </c>
      <c r="F65" s="133">
        <v>2085886</v>
      </c>
      <c r="G65" s="133">
        <v>2.5680724122732501</v>
      </c>
      <c r="H65" s="132">
        <v>70.827798009942896</v>
      </c>
      <c r="I65" s="106"/>
      <c r="J65" s="106"/>
    </row>
    <row r="66" spans="1:10" ht="15" customHeight="1">
      <c r="A66" s="130" t="s">
        <v>58</v>
      </c>
      <c r="B66" s="131">
        <v>251893</v>
      </c>
      <c r="C66" s="132">
        <v>17507130</v>
      </c>
      <c r="D66" s="133">
        <v>12790530</v>
      </c>
      <c r="E66" s="133">
        <v>50.777631772220744</v>
      </c>
      <c r="F66" s="133">
        <v>4716600</v>
      </c>
      <c r="G66" s="133">
        <v>18.72461719857241</v>
      </c>
      <c r="H66" s="132">
        <v>69.502248970793161</v>
      </c>
    </row>
    <row r="67" spans="1:10" ht="15" customHeight="1">
      <c r="A67" s="130" t="s">
        <v>31</v>
      </c>
      <c r="B67" s="131">
        <v>320434</v>
      </c>
      <c r="C67" s="132">
        <v>22237643</v>
      </c>
      <c r="D67" s="133">
        <v>20572804</v>
      </c>
      <c r="E67" s="133">
        <v>64.20293726633254</v>
      </c>
      <c r="F67" s="133">
        <v>1664839</v>
      </c>
      <c r="G67" s="133">
        <v>5.19557537589644</v>
      </c>
      <c r="H67" s="132">
        <v>69.39851264222898</v>
      </c>
    </row>
    <row r="68" spans="1:10" ht="15" customHeight="1">
      <c r="A68" s="134" t="s">
        <v>123</v>
      </c>
      <c r="B68" s="135">
        <v>235501</v>
      </c>
      <c r="C68" s="132">
        <v>16180830</v>
      </c>
      <c r="D68" s="136">
        <v>10794708</v>
      </c>
      <c r="E68" s="133">
        <v>45.83720663606524</v>
      </c>
      <c r="F68" s="136">
        <v>5386122</v>
      </c>
      <c r="G68" s="133">
        <v>22.870909253039265</v>
      </c>
      <c r="H68" s="132">
        <v>68.708115889104505</v>
      </c>
      <c r="I68" s="108"/>
      <c r="J68" s="108"/>
    </row>
    <row r="69" spans="1:10" ht="15" customHeight="1">
      <c r="A69" s="130" t="s">
        <v>75</v>
      </c>
      <c r="B69" s="131">
        <v>464704</v>
      </c>
      <c r="C69" s="132">
        <v>31617738</v>
      </c>
      <c r="D69" s="133">
        <v>24727271</v>
      </c>
      <c r="E69" s="133">
        <v>53.210798701969424</v>
      </c>
      <c r="F69" s="133">
        <v>6890467</v>
      </c>
      <c r="G69" s="133">
        <v>14.82764727654593</v>
      </c>
      <c r="H69" s="132">
        <v>68.038445978515355</v>
      </c>
    </row>
    <row r="70" spans="1:10" ht="15" customHeight="1">
      <c r="A70" s="130" t="s">
        <v>44</v>
      </c>
      <c r="B70" s="131">
        <v>319504</v>
      </c>
      <c r="C70" s="132">
        <v>21562163</v>
      </c>
      <c r="D70" s="133">
        <v>18377566</v>
      </c>
      <c r="E70" s="133">
        <v>57.519048274825977</v>
      </c>
      <c r="F70" s="133">
        <v>3184597</v>
      </c>
      <c r="G70" s="133">
        <v>9.9673149631929494</v>
      </c>
      <c r="H70" s="132">
        <v>67.486363238018924</v>
      </c>
    </row>
    <row r="71" spans="1:10" ht="15" customHeight="1">
      <c r="A71" s="130" t="s">
        <v>70</v>
      </c>
      <c r="B71" s="131">
        <v>445830</v>
      </c>
      <c r="C71" s="132">
        <v>30011098</v>
      </c>
      <c r="D71" s="133">
        <v>23392359</v>
      </c>
      <c r="E71" s="133">
        <v>52.46923491016755</v>
      </c>
      <c r="F71" s="133">
        <v>6618739</v>
      </c>
      <c r="G71" s="133">
        <v>14.845880716865173</v>
      </c>
      <c r="H71" s="132">
        <v>67.315115627032725</v>
      </c>
    </row>
    <row r="72" spans="1:10" s="108" customFormat="1" ht="15" customHeight="1">
      <c r="A72" s="130" t="s">
        <v>42</v>
      </c>
      <c r="B72" s="131">
        <v>282586</v>
      </c>
      <c r="C72" s="132">
        <v>18960724</v>
      </c>
      <c r="D72" s="133">
        <v>18575411</v>
      </c>
      <c r="E72" s="133">
        <v>65.733656302860012</v>
      </c>
      <c r="F72" s="133">
        <v>385313</v>
      </c>
      <c r="G72" s="133">
        <v>1.3635247322938857</v>
      </c>
      <c r="H72" s="132">
        <v>67.097181035153895</v>
      </c>
      <c r="I72" s="106"/>
      <c r="J72" s="106"/>
    </row>
    <row r="73" spans="1:10" s="108" customFormat="1" ht="15" customHeight="1">
      <c r="A73" s="130" t="s">
        <v>79</v>
      </c>
      <c r="B73" s="131">
        <v>239277</v>
      </c>
      <c r="C73" s="132">
        <v>15769925</v>
      </c>
      <c r="D73" s="133">
        <v>11274614</v>
      </c>
      <c r="E73" s="133">
        <v>47.119505844690465</v>
      </c>
      <c r="F73" s="133">
        <v>4495311</v>
      </c>
      <c r="G73" s="133">
        <v>18.787058513772742</v>
      </c>
      <c r="H73" s="132">
        <v>65.9065643584632</v>
      </c>
      <c r="I73" s="106"/>
      <c r="J73" s="106"/>
    </row>
    <row r="74" spans="1:10" ht="15" customHeight="1">
      <c r="A74" s="134" t="s">
        <v>30</v>
      </c>
      <c r="B74" s="135">
        <v>346997</v>
      </c>
      <c r="C74" s="132">
        <v>22767384</v>
      </c>
      <c r="D74" s="136">
        <v>15443966</v>
      </c>
      <c r="E74" s="133">
        <v>44.507491419234171</v>
      </c>
      <c r="F74" s="136">
        <v>7323418</v>
      </c>
      <c r="G74" s="133">
        <v>21.10513347377643</v>
      </c>
      <c r="H74" s="132">
        <v>65.612624893010604</v>
      </c>
    </row>
    <row r="75" spans="1:10" ht="15" customHeight="1">
      <c r="A75" s="130" t="s">
        <v>46</v>
      </c>
      <c r="B75" s="131">
        <v>527972</v>
      </c>
      <c r="C75" s="132">
        <v>32460129</v>
      </c>
      <c r="D75" s="132">
        <v>31135268</v>
      </c>
      <c r="E75" s="133">
        <v>58.971437879281474</v>
      </c>
      <c r="F75" s="133">
        <v>1324861</v>
      </c>
      <c r="G75" s="133">
        <v>2.5093395104285832</v>
      </c>
      <c r="H75" s="132">
        <v>61.480777389710063</v>
      </c>
      <c r="I75" s="108"/>
      <c r="J75" s="108"/>
    </row>
    <row r="76" spans="1:10" ht="15" customHeight="1">
      <c r="A76" s="130" t="s">
        <v>435</v>
      </c>
      <c r="B76" s="131">
        <v>760026</v>
      </c>
      <c r="C76" s="132">
        <v>46687583</v>
      </c>
      <c r="D76" s="133">
        <v>28199309</v>
      </c>
      <c r="E76" s="133">
        <v>37.103084631315241</v>
      </c>
      <c r="F76" s="133">
        <v>18488274</v>
      </c>
      <c r="G76" s="133">
        <v>24.325844115859194</v>
      </c>
      <c r="H76" s="132">
        <v>61.428928747174439</v>
      </c>
      <c r="I76" s="108"/>
      <c r="J76" s="108"/>
    </row>
    <row r="77" spans="1:10" s="105" customFormat="1" ht="15" customHeight="1">
      <c r="A77" s="130" t="s">
        <v>80</v>
      </c>
      <c r="B77" s="131">
        <v>399682</v>
      </c>
      <c r="C77" s="132">
        <v>24461359</v>
      </c>
      <c r="D77" s="133">
        <v>21690659</v>
      </c>
      <c r="E77" s="133">
        <v>54.26979198462778</v>
      </c>
      <c r="F77" s="133">
        <v>2770700</v>
      </c>
      <c r="G77" s="133">
        <v>6.9322611476123521</v>
      </c>
      <c r="H77" s="132">
        <v>61.202053132240131</v>
      </c>
      <c r="I77" s="108"/>
      <c r="J77" s="108"/>
    </row>
    <row r="78" spans="1:10" ht="15" customHeight="1">
      <c r="A78" s="130" t="s">
        <v>98</v>
      </c>
      <c r="B78" s="131">
        <v>232406</v>
      </c>
      <c r="C78" s="132">
        <v>13400000</v>
      </c>
      <c r="D78" s="133">
        <v>13000000</v>
      </c>
      <c r="E78" s="133">
        <v>55.936593719611366</v>
      </c>
      <c r="F78" s="133">
        <v>400000</v>
      </c>
      <c r="G78" s="133">
        <v>1.7211259606034268</v>
      </c>
      <c r="H78" s="132">
        <v>57.657719680214797</v>
      </c>
    </row>
    <row r="79" spans="1:10" ht="15" customHeight="1">
      <c r="A79" s="130" t="s">
        <v>64</v>
      </c>
      <c r="B79" s="131">
        <v>1560297</v>
      </c>
      <c r="C79" s="132">
        <v>89845579</v>
      </c>
      <c r="D79" s="133">
        <v>87914191</v>
      </c>
      <c r="E79" s="133">
        <v>56.344523510588047</v>
      </c>
      <c r="F79" s="133">
        <v>1931388</v>
      </c>
      <c r="G79" s="133">
        <v>1.2378335663018003</v>
      </c>
      <c r="H79" s="132">
        <v>57.582357076889849</v>
      </c>
    </row>
    <row r="80" spans="1:10" s="108" customFormat="1" ht="15" customHeight="1">
      <c r="A80" s="130" t="s">
        <v>436</v>
      </c>
      <c r="B80" s="131">
        <v>350399</v>
      </c>
      <c r="C80" s="132">
        <v>19903772</v>
      </c>
      <c r="D80" s="133">
        <v>19096174</v>
      </c>
      <c r="E80" s="133">
        <v>54.498369002194643</v>
      </c>
      <c r="F80" s="133">
        <v>807598</v>
      </c>
      <c r="G80" s="133">
        <v>2.3047953903978038</v>
      </c>
      <c r="H80" s="132">
        <v>56.803164392592443</v>
      </c>
      <c r="I80" s="106"/>
      <c r="J80" s="106"/>
    </row>
    <row r="81" spans="1:10" ht="15" customHeight="1">
      <c r="A81" s="130" t="s">
        <v>73</v>
      </c>
      <c r="B81" s="131">
        <v>620602</v>
      </c>
      <c r="C81" s="132">
        <v>33575783</v>
      </c>
      <c r="D81" s="133">
        <v>25266308</v>
      </c>
      <c r="E81" s="133">
        <v>40.712579076445131</v>
      </c>
      <c r="F81" s="133">
        <v>8309475</v>
      </c>
      <c r="G81" s="133">
        <v>13.389378377768683</v>
      </c>
      <c r="H81" s="132">
        <v>54.10195745421381</v>
      </c>
      <c r="I81" s="105"/>
      <c r="J81" s="105"/>
    </row>
    <row r="82" spans="1:10" s="108" customFormat="1" ht="15" customHeight="1">
      <c r="A82" s="130" t="s">
        <v>119</v>
      </c>
      <c r="B82" s="131">
        <v>656861</v>
      </c>
      <c r="C82" s="132">
        <v>34356225</v>
      </c>
      <c r="D82" s="133">
        <v>29891225</v>
      </c>
      <c r="E82" s="133">
        <v>45.506164926826223</v>
      </c>
      <c r="F82" s="133">
        <v>4465000</v>
      </c>
      <c r="G82" s="133">
        <v>6.7974807455458617</v>
      </c>
      <c r="H82" s="132">
        <v>52.303645672372085</v>
      </c>
      <c r="I82" s="106"/>
      <c r="J82" s="106"/>
    </row>
    <row r="83" spans="1:10" ht="15" customHeight="1">
      <c r="A83" s="130" t="s">
        <v>76</v>
      </c>
      <c r="B83" s="131">
        <v>228895</v>
      </c>
      <c r="C83" s="132">
        <v>11202164</v>
      </c>
      <c r="D83" s="133">
        <v>10899130</v>
      </c>
      <c r="E83" s="133">
        <v>47.616286943795188</v>
      </c>
      <c r="F83" s="133">
        <v>303034</v>
      </c>
      <c r="G83" s="133">
        <v>1.3238996046222067</v>
      </c>
      <c r="H83" s="132">
        <v>48.940186548417394</v>
      </c>
    </row>
    <row r="84" spans="1:10" ht="15" customHeight="1">
      <c r="A84" s="130" t="s">
        <v>87</v>
      </c>
      <c r="B84" s="131">
        <v>260988</v>
      </c>
      <c r="C84" s="132">
        <v>12625513</v>
      </c>
      <c r="D84" s="133">
        <v>10371370</v>
      </c>
      <c r="E84" s="133">
        <v>39.73887688322835</v>
      </c>
      <c r="F84" s="133">
        <v>2254143</v>
      </c>
      <c r="G84" s="133">
        <v>8.6369603200147136</v>
      </c>
      <c r="H84" s="132">
        <v>48.375837203243059</v>
      </c>
      <c r="I84" s="108"/>
      <c r="J84" s="108"/>
    </row>
    <row r="85" spans="1:10" s="108" customFormat="1" ht="15" customHeight="1">
      <c r="A85" s="130" t="s">
        <v>62</v>
      </c>
      <c r="B85" s="131">
        <v>388413</v>
      </c>
      <c r="C85" s="132">
        <v>18221796</v>
      </c>
      <c r="D85" s="133">
        <v>16869616</v>
      </c>
      <c r="E85" s="133">
        <v>43.432161127459686</v>
      </c>
      <c r="F85" s="133">
        <v>1352180</v>
      </c>
      <c r="G85" s="133">
        <v>3.4812943953987121</v>
      </c>
      <c r="H85" s="132">
        <v>46.913455522858399</v>
      </c>
      <c r="I85" s="106"/>
      <c r="J85" s="106"/>
    </row>
    <row r="86" spans="1:10" ht="15" customHeight="1">
      <c r="A86" s="130" t="s">
        <v>81</v>
      </c>
      <c r="B86" s="131">
        <v>258703</v>
      </c>
      <c r="C86" s="132">
        <v>11864522</v>
      </c>
      <c r="D86" s="133">
        <v>7830157</v>
      </c>
      <c r="E86" s="133">
        <v>30.266974097710502</v>
      </c>
      <c r="F86" s="133">
        <v>4034365</v>
      </c>
      <c r="G86" s="133">
        <v>15.594581431216492</v>
      </c>
      <c r="H86" s="132">
        <v>45.861555528926992</v>
      </c>
      <c r="I86" s="108"/>
      <c r="J86" s="108"/>
    </row>
    <row r="87" spans="1:10" s="108" customFormat="1" ht="15" customHeight="1">
      <c r="A87" s="130" t="s">
        <v>72</v>
      </c>
      <c r="B87" s="131">
        <v>281031</v>
      </c>
      <c r="C87" s="132">
        <v>12860583</v>
      </c>
      <c r="D87" s="133">
        <v>11849583</v>
      </c>
      <c r="E87" s="133">
        <v>42.16468289975127</v>
      </c>
      <c r="F87" s="133">
        <v>1011000</v>
      </c>
      <c r="G87" s="133">
        <v>3.5974678950009076</v>
      </c>
      <c r="H87" s="132">
        <v>45.762150794752181</v>
      </c>
      <c r="I87" s="106"/>
      <c r="J87" s="106"/>
    </row>
    <row r="88" spans="1:10" s="108" customFormat="1" ht="15" customHeight="1">
      <c r="A88" s="134" t="s">
        <v>120</v>
      </c>
      <c r="B88" s="135">
        <v>243839</v>
      </c>
      <c r="C88" s="132">
        <v>11150884</v>
      </c>
      <c r="D88" s="136">
        <v>9574562</v>
      </c>
      <c r="E88" s="133">
        <v>39.265917265080645</v>
      </c>
      <c r="F88" s="133">
        <v>1576322</v>
      </c>
      <c r="G88" s="133">
        <v>6.464601642887315</v>
      </c>
      <c r="H88" s="132">
        <v>45.730518907967962</v>
      </c>
      <c r="I88" s="106"/>
      <c r="J88" s="106"/>
    </row>
    <row r="89" spans="1:10" ht="15" customHeight="1">
      <c r="A89" s="134" t="s">
        <v>59</v>
      </c>
      <c r="B89" s="135">
        <v>557169</v>
      </c>
      <c r="C89" s="132">
        <v>24672085</v>
      </c>
      <c r="D89" s="136">
        <v>22141782</v>
      </c>
      <c r="E89" s="133">
        <v>39.73979528652886</v>
      </c>
      <c r="F89" s="133">
        <v>2530303</v>
      </c>
      <c r="G89" s="133">
        <v>4.5413563927641345</v>
      </c>
      <c r="H89" s="132">
        <v>44.281151679292996</v>
      </c>
      <c r="I89" s="108"/>
      <c r="J89" s="108"/>
    </row>
    <row r="90" spans="1:10" ht="15" customHeight="1">
      <c r="A90" s="130" t="s">
        <v>85</v>
      </c>
      <c r="B90" s="131">
        <v>515986</v>
      </c>
      <c r="C90" s="132">
        <v>22801309</v>
      </c>
      <c r="D90" s="133">
        <v>12506912</v>
      </c>
      <c r="E90" s="133">
        <v>24.238859193854097</v>
      </c>
      <c r="F90" s="133">
        <v>10294397</v>
      </c>
      <c r="G90" s="133">
        <v>19.950923087060502</v>
      </c>
      <c r="H90" s="132">
        <v>44.189782280914599</v>
      </c>
    </row>
    <row r="91" spans="1:10" s="107" customFormat="1" ht="15" customHeight="1">
      <c r="A91" s="134" t="s">
        <v>83</v>
      </c>
      <c r="B91" s="135">
        <v>334909</v>
      </c>
      <c r="C91" s="132">
        <v>14696450</v>
      </c>
      <c r="D91" s="136">
        <v>14153386</v>
      </c>
      <c r="E91" s="133">
        <v>42.260393121713662</v>
      </c>
      <c r="F91" s="136">
        <v>543064</v>
      </c>
      <c r="G91" s="133">
        <v>1.6215270416740071</v>
      </c>
      <c r="H91" s="132">
        <v>43.881920163387669</v>
      </c>
      <c r="I91" s="108"/>
      <c r="J91" s="108"/>
    </row>
    <row r="92" spans="1:10" s="108" customFormat="1" ht="15" customHeight="1">
      <c r="A92" s="130" t="s">
        <v>65</v>
      </c>
      <c r="B92" s="131">
        <v>239269</v>
      </c>
      <c r="C92" s="132">
        <v>10058468</v>
      </c>
      <c r="D92" s="133">
        <v>9192702</v>
      </c>
      <c r="E92" s="133">
        <v>38.419945751434575</v>
      </c>
      <c r="F92" s="133">
        <v>865766</v>
      </c>
      <c r="G92" s="133">
        <v>3.6183793136595215</v>
      </c>
      <c r="H92" s="132">
        <v>42.038325065094099</v>
      </c>
      <c r="I92" s="106"/>
      <c r="J92" s="106"/>
    </row>
    <row r="93" spans="1:10" ht="15" customHeight="1">
      <c r="A93" s="134" t="s">
        <v>84</v>
      </c>
      <c r="B93" s="135">
        <v>236995</v>
      </c>
      <c r="C93" s="132">
        <v>9725227</v>
      </c>
      <c r="D93" s="136">
        <v>9304759</v>
      </c>
      <c r="E93" s="133">
        <v>39.261414797780546</v>
      </c>
      <c r="F93" s="133">
        <v>420468</v>
      </c>
      <c r="G93" s="133">
        <v>1.7741640118989852</v>
      </c>
      <c r="H93" s="132">
        <v>41.035578809679528</v>
      </c>
    </row>
    <row r="94" spans="1:10" ht="15" customHeight="1">
      <c r="A94" s="130" t="s">
        <v>399</v>
      </c>
      <c r="B94" s="131">
        <v>1012539</v>
      </c>
      <c r="C94" s="132">
        <v>40418368</v>
      </c>
      <c r="D94" s="133">
        <v>35818368</v>
      </c>
      <c r="E94" s="133">
        <v>35.37480334090835</v>
      </c>
      <c r="F94" s="133">
        <v>4600000</v>
      </c>
      <c r="G94" s="133">
        <v>4.5430348855698401</v>
      </c>
      <c r="H94" s="132">
        <v>39.917838226478189</v>
      </c>
    </row>
    <row r="95" spans="1:10" ht="15" customHeight="1">
      <c r="A95" s="134" t="s">
        <v>66</v>
      </c>
      <c r="B95" s="135">
        <v>2239558</v>
      </c>
      <c r="C95" s="132">
        <v>80883069</v>
      </c>
      <c r="D95" s="136">
        <v>64758821</v>
      </c>
      <c r="E95" s="133">
        <v>28.915893671876326</v>
      </c>
      <c r="F95" s="136">
        <v>16124248</v>
      </c>
      <c r="G95" s="133">
        <v>7.1997456640997912</v>
      </c>
      <c r="H95" s="132">
        <v>36.11563933597612</v>
      </c>
      <c r="I95" s="107"/>
      <c r="J95" s="107"/>
    </row>
    <row r="96" spans="1:10" ht="15" customHeight="1">
      <c r="A96" s="130" t="s">
        <v>78</v>
      </c>
      <c r="B96" s="131">
        <v>853382</v>
      </c>
      <c r="C96" s="132">
        <v>28897197</v>
      </c>
      <c r="D96" s="133">
        <v>28117197</v>
      </c>
      <c r="E96" s="133">
        <v>32.947961170964469</v>
      </c>
      <c r="F96" s="133">
        <v>780000</v>
      </c>
      <c r="G96" s="133">
        <v>0.91401037284592368</v>
      </c>
      <c r="H96" s="132">
        <v>33.861971543810391</v>
      </c>
      <c r="I96" s="108"/>
      <c r="J96" s="108"/>
    </row>
    <row r="97" spans="1:10" ht="15" customHeight="1">
      <c r="A97" s="134" t="s">
        <v>437</v>
      </c>
      <c r="B97" s="135">
        <v>679036</v>
      </c>
      <c r="C97" s="132">
        <v>22397585</v>
      </c>
      <c r="D97" s="136">
        <v>22387085</v>
      </c>
      <c r="E97" s="133">
        <v>32.968922119003999</v>
      </c>
      <c r="F97" s="133">
        <v>10500</v>
      </c>
      <c r="G97" s="133">
        <v>1.5463097685542446E-2</v>
      </c>
      <c r="H97" s="132">
        <v>32.984385216689539</v>
      </c>
    </row>
    <row r="98" spans="1:10" ht="15" customHeight="1">
      <c r="A98" s="130" t="s">
        <v>71</v>
      </c>
      <c r="B98" s="131">
        <v>235563</v>
      </c>
      <c r="C98" s="132">
        <v>7697328</v>
      </c>
      <c r="D98" s="133">
        <v>7697328</v>
      </c>
      <c r="E98" s="133">
        <v>32.676303154570114</v>
      </c>
      <c r="F98" s="133">
        <v>0</v>
      </c>
      <c r="G98" s="133">
        <v>0</v>
      </c>
      <c r="H98" s="132">
        <v>32.676303154570114</v>
      </c>
    </row>
    <row r="99" spans="1:10" s="108" customFormat="1" ht="15" customHeight="1">
      <c r="A99" s="130" t="s">
        <v>86</v>
      </c>
      <c r="B99" s="131">
        <v>848788</v>
      </c>
      <c r="C99" s="132">
        <v>26823538</v>
      </c>
      <c r="D99" s="133">
        <v>23160324</v>
      </c>
      <c r="E99" s="133">
        <v>27.286347120835828</v>
      </c>
      <c r="F99" s="133">
        <v>3663214</v>
      </c>
      <c r="G99" s="133">
        <v>4.3158173772485</v>
      </c>
      <c r="H99" s="132">
        <v>31.602164498084328</v>
      </c>
      <c r="I99" s="106"/>
      <c r="J99" s="106"/>
    </row>
    <row r="100" spans="1:10" ht="15" customHeight="1">
      <c r="A100" s="130" t="s">
        <v>122</v>
      </c>
      <c r="B100" s="131">
        <v>262146</v>
      </c>
      <c r="C100" s="132">
        <v>8275000</v>
      </c>
      <c r="D100" s="133">
        <v>3600000</v>
      </c>
      <c r="E100" s="133">
        <v>13.732805383259711</v>
      </c>
      <c r="F100" s="133">
        <v>4675000</v>
      </c>
      <c r="G100" s="133">
        <v>17.833573657427539</v>
      </c>
      <c r="H100" s="132">
        <v>31.566379040687252</v>
      </c>
    </row>
    <row r="101" spans="1:10" ht="15" customHeight="1">
      <c r="A101" s="130" t="s">
        <v>77</v>
      </c>
      <c r="B101" s="131">
        <v>237517</v>
      </c>
      <c r="C101" s="132">
        <v>6935947</v>
      </c>
      <c r="D101" s="133">
        <v>6935947</v>
      </c>
      <c r="E101" s="133">
        <v>29.201897127363516</v>
      </c>
      <c r="F101" s="133">
        <v>0</v>
      </c>
      <c r="G101" s="133">
        <v>0</v>
      </c>
      <c r="H101" s="133">
        <v>29.201897127363516</v>
      </c>
    </row>
    <row r="102" spans="1:10" ht="15" customHeight="1">
      <c r="A102" s="130" t="s">
        <v>27</v>
      </c>
      <c r="B102" s="131">
        <v>305412</v>
      </c>
      <c r="C102" s="132">
        <v>8121251</v>
      </c>
      <c r="D102" s="133">
        <v>6621251</v>
      </c>
      <c r="E102" s="133">
        <v>21.679734260605347</v>
      </c>
      <c r="F102" s="133">
        <v>1500000</v>
      </c>
      <c r="G102" s="133">
        <v>4.9113983733448592</v>
      </c>
      <c r="H102" s="133">
        <v>26.591132633950206</v>
      </c>
      <c r="I102" s="108"/>
      <c r="J102" s="108"/>
    </row>
    <row r="103" spans="1:10" ht="15" customHeight="1">
      <c r="A103" s="130" t="s">
        <v>90</v>
      </c>
      <c r="B103" s="131">
        <v>280579</v>
      </c>
      <c r="C103" s="132">
        <v>6005197</v>
      </c>
      <c r="D103" s="133">
        <v>2172269</v>
      </c>
      <c r="E103" s="133">
        <v>7.74209402699418</v>
      </c>
      <c r="F103" s="133">
        <v>3832928</v>
      </c>
      <c r="G103" s="133">
        <v>13.66078002986681</v>
      </c>
      <c r="H103" s="133">
        <v>21.402874056860991</v>
      </c>
    </row>
    <row r="104" spans="1:10" ht="15" customHeight="1">
      <c r="A104" s="130" t="s">
        <v>89</v>
      </c>
      <c r="B104" s="131">
        <v>302389</v>
      </c>
      <c r="C104" s="132">
        <v>5367226</v>
      </c>
      <c r="D104" s="133">
        <v>5179226</v>
      </c>
      <c r="E104" s="133">
        <v>17.127693136985805</v>
      </c>
      <c r="F104" s="133">
        <v>188000</v>
      </c>
      <c r="G104" s="133">
        <v>0.62171573701424321</v>
      </c>
      <c r="H104" s="133">
        <v>17.749408874000046</v>
      </c>
    </row>
    <row r="105" spans="1:10" ht="13.5" customHeight="1">
      <c r="A105" s="130" t="s">
        <v>439</v>
      </c>
      <c r="B105" s="131">
        <v>680250</v>
      </c>
      <c r="C105" s="132">
        <v>11652000</v>
      </c>
      <c r="D105" s="133">
        <v>11289000</v>
      </c>
      <c r="E105" s="133">
        <v>16.595369349503859</v>
      </c>
      <c r="F105" s="133">
        <v>363000</v>
      </c>
      <c r="G105" s="133">
        <v>0.53362734288864389</v>
      </c>
      <c r="H105" s="133">
        <v>17.128996692392501</v>
      </c>
    </row>
    <row r="106" spans="1:10" s="101" customFormat="1" ht="26.45" customHeight="1">
      <c r="A106" s="130" t="s">
        <v>92</v>
      </c>
      <c r="B106" s="131">
        <v>216282</v>
      </c>
      <c r="C106" s="132" t="s">
        <v>93</v>
      </c>
      <c r="D106" s="133"/>
      <c r="E106" s="133"/>
      <c r="F106" s="133"/>
      <c r="G106" s="133"/>
      <c r="H106" s="133" t="s">
        <v>93</v>
      </c>
      <c r="I106" s="106"/>
      <c r="J106" s="106"/>
    </row>
    <row r="107" spans="1:10" s="101" customFormat="1">
      <c r="A107" s="130" t="s">
        <v>99</v>
      </c>
      <c r="B107" s="131">
        <v>252309</v>
      </c>
      <c r="C107" s="132" t="s">
        <v>93</v>
      </c>
      <c r="D107" s="133"/>
      <c r="E107" s="133"/>
      <c r="F107" s="133">
        <v>0</v>
      </c>
      <c r="G107" s="133"/>
      <c r="H107" s="133" t="s">
        <v>93</v>
      </c>
      <c r="I107" s="106"/>
      <c r="J107" s="106"/>
    </row>
    <row r="108" spans="1:10">
      <c r="A108" s="130" t="s">
        <v>100</v>
      </c>
      <c r="B108" s="131">
        <v>230788</v>
      </c>
      <c r="C108" s="138" t="s">
        <v>93</v>
      </c>
      <c r="D108" s="133"/>
      <c r="E108" s="133"/>
      <c r="F108" s="138"/>
      <c r="G108" s="132"/>
      <c r="H108" s="132" t="s">
        <v>93</v>
      </c>
    </row>
    <row r="109" spans="1:10">
      <c r="A109" s="139" t="s">
        <v>440</v>
      </c>
      <c r="B109" s="140">
        <v>63147711</v>
      </c>
      <c r="C109" s="141">
        <v>6996135608</v>
      </c>
      <c r="D109" s="141">
        <v>5032169101</v>
      </c>
      <c r="E109" s="141"/>
      <c r="F109" s="141">
        <v>1963966507</v>
      </c>
      <c r="G109" s="142"/>
      <c r="H109" s="142"/>
      <c r="I109" s="101"/>
      <c r="J109" s="101"/>
    </row>
    <row r="110" spans="1:10">
      <c r="A110" s="139" t="s">
        <v>441</v>
      </c>
      <c r="B110" s="140"/>
      <c r="C110" s="143"/>
      <c r="D110" s="142"/>
      <c r="E110" s="141">
        <v>63.384252254897341</v>
      </c>
      <c r="F110" s="143"/>
      <c r="G110" s="141">
        <v>15.799686328952724</v>
      </c>
      <c r="H110" s="141">
        <v>76.125241306525055</v>
      </c>
      <c r="I110" s="101"/>
      <c r="J110" s="101"/>
    </row>
    <row r="111" spans="1:10">
      <c r="A111" s="144"/>
      <c r="B111" s="145"/>
      <c r="C111" s="146"/>
      <c r="D111" s="147"/>
      <c r="E111" s="147"/>
      <c r="F111" s="146"/>
      <c r="G111" s="147"/>
      <c r="H111" s="147"/>
    </row>
    <row r="112" spans="1:10">
      <c r="A112" s="107"/>
      <c r="B112" s="117"/>
      <c r="D112" s="118"/>
      <c r="F112" s="107"/>
    </row>
    <row r="113" spans="1:6">
      <c r="A113" s="107" t="s">
        <v>442</v>
      </c>
      <c r="B113" s="117"/>
      <c r="D113" s="118"/>
      <c r="F113" s="107"/>
    </row>
    <row r="114" spans="1:6">
      <c r="A114" s="106" t="s">
        <v>443</v>
      </c>
    </row>
  </sheetData>
  <mergeCells count="4">
    <mergeCell ref="A3:H3"/>
    <mergeCell ref="A4:H4"/>
    <mergeCell ref="A5:H5"/>
    <mergeCell ref="A6:H6"/>
  </mergeCells>
  <pageMargins left="0.75" right="0.75" top="1" bottom="1" header="0.5" footer="0.5"/>
  <pageSetup scale="79" fitToHeight="0" orientation="landscape" r:id="rId1"/>
  <headerFooter>
    <oddHeader>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3"/>
  <sheetViews>
    <sheetView workbookViewId="0">
      <selection activeCell="B1" sqref="B1"/>
    </sheetView>
  </sheetViews>
  <sheetFormatPr defaultColWidth="8.85546875" defaultRowHeight="12.75"/>
  <cols>
    <col min="1" max="1" width="4.42578125" style="12" customWidth="1"/>
    <col min="2" max="2" width="65.42578125" style="11" customWidth="1"/>
    <col min="3" max="3" width="7.42578125" style="85" customWidth="1"/>
    <col min="4" max="4" width="14.140625" style="36" customWidth="1"/>
    <col min="5" max="5" width="15.28515625" style="36" customWidth="1"/>
    <col min="6" max="6" width="15.42578125" style="36" customWidth="1"/>
    <col min="7" max="7" width="11.7109375" style="11" bestFit="1" customWidth="1"/>
    <col min="8" max="8" width="11.140625" style="11" bestFit="1" customWidth="1"/>
    <col min="9" max="16384" width="8.85546875" style="11"/>
  </cols>
  <sheetData>
    <row r="1" spans="1:14" ht="20.25">
      <c r="A1" s="35" t="s">
        <v>168</v>
      </c>
      <c r="E1" s="39"/>
    </row>
    <row r="2" spans="1:14">
      <c r="A2" s="7" t="s">
        <v>8</v>
      </c>
      <c r="B2" s="40"/>
      <c r="E2" s="39"/>
      <c r="F2" s="11"/>
      <c r="G2" s="36"/>
    </row>
    <row r="3" spans="1:14" ht="48.75" customHeight="1">
      <c r="A3" s="121" t="s">
        <v>563</v>
      </c>
      <c r="B3" s="121"/>
      <c r="C3" s="121"/>
      <c r="D3" s="121"/>
      <c r="E3" s="121"/>
      <c r="F3" s="121"/>
      <c r="G3" s="121"/>
      <c r="H3" s="121"/>
      <c r="I3" s="106"/>
      <c r="J3" s="120"/>
      <c r="K3" s="120"/>
      <c r="L3" s="120"/>
      <c r="M3" s="120"/>
      <c r="N3" s="120"/>
    </row>
    <row r="4" spans="1:14" s="37" customFormat="1" ht="30" customHeight="1">
      <c r="A4" s="121" t="s">
        <v>564</v>
      </c>
      <c r="B4" s="121"/>
      <c r="C4" s="121"/>
      <c r="D4" s="121"/>
      <c r="E4" s="121"/>
      <c r="F4" s="121"/>
      <c r="G4" s="121"/>
      <c r="H4" s="121"/>
      <c r="I4" s="120"/>
      <c r="J4" s="120"/>
      <c r="K4" s="120"/>
      <c r="L4" s="120"/>
      <c r="M4" s="120"/>
      <c r="N4" s="120"/>
    </row>
    <row r="5" spans="1:14" ht="15" customHeight="1">
      <c r="A5" s="121" t="s">
        <v>565</v>
      </c>
      <c r="B5" s="121"/>
      <c r="C5" s="121"/>
      <c r="D5" s="121"/>
      <c r="E5" s="121"/>
      <c r="F5" s="121"/>
      <c r="G5" s="121"/>
      <c r="H5" s="121"/>
      <c r="I5" s="120"/>
      <c r="J5" s="120"/>
      <c r="K5" s="120"/>
      <c r="L5" s="120"/>
      <c r="M5" s="120"/>
      <c r="N5" s="120"/>
    </row>
    <row r="6" spans="1:14" ht="15" customHeight="1">
      <c r="A6" s="94"/>
      <c r="B6" s="95"/>
      <c r="C6" s="95"/>
      <c r="D6" s="95"/>
      <c r="E6" s="95"/>
      <c r="F6" s="95"/>
      <c r="G6" s="95"/>
    </row>
    <row r="7" spans="1:14" ht="26.25" customHeight="1">
      <c r="A7" s="41" t="s">
        <v>107</v>
      </c>
      <c r="B7" s="41" t="s">
        <v>9</v>
      </c>
      <c r="C7" s="86" t="s">
        <v>169</v>
      </c>
      <c r="D7" s="42" t="s">
        <v>164</v>
      </c>
      <c r="E7" s="42" t="s">
        <v>166</v>
      </c>
      <c r="F7" s="42" t="s">
        <v>108</v>
      </c>
      <c r="G7" s="37"/>
      <c r="H7" s="37"/>
      <c r="I7" s="37"/>
      <c r="J7" s="37"/>
      <c r="K7" s="37"/>
      <c r="L7" s="37"/>
      <c r="M7" s="37"/>
      <c r="N7" s="37"/>
    </row>
    <row r="8" spans="1:14" ht="15" customHeight="1">
      <c r="A8" s="49" t="s">
        <v>444</v>
      </c>
      <c r="B8" s="43"/>
      <c r="C8" s="87"/>
      <c r="D8" s="44"/>
      <c r="E8" s="44"/>
      <c r="F8" s="44"/>
    </row>
    <row r="9" spans="1:14" ht="15" customHeight="1">
      <c r="A9" s="43"/>
      <c r="B9" s="45" t="s">
        <v>170</v>
      </c>
      <c r="C9" s="88" t="s">
        <v>445</v>
      </c>
      <c r="D9" s="46">
        <v>20041782</v>
      </c>
      <c r="E9" s="46">
        <v>630303</v>
      </c>
      <c r="F9" s="46">
        <v>20672085</v>
      </c>
    </row>
    <row r="10" spans="1:14" ht="15" customHeight="1">
      <c r="A10" s="43"/>
      <c r="B10" s="45" t="s">
        <v>174</v>
      </c>
      <c r="C10" s="88" t="s">
        <v>445</v>
      </c>
      <c r="D10" s="46">
        <v>1700000</v>
      </c>
      <c r="E10" s="46">
        <v>0</v>
      </c>
      <c r="F10" s="46">
        <v>1700000</v>
      </c>
    </row>
    <row r="11" spans="1:14" s="10" customFormat="1" ht="15" customHeight="1">
      <c r="A11" s="43"/>
      <c r="B11" s="45" t="s">
        <v>172</v>
      </c>
      <c r="C11" s="88" t="s">
        <v>173</v>
      </c>
      <c r="D11" s="46">
        <v>400000</v>
      </c>
      <c r="E11" s="46">
        <v>1900000</v>
      </c>
      <c r="F11" s="46">
        <v>2300000</v>
      </c>
      <c r="G11" s="11"/>
      <c r="H11" s="11"/>
      <c r="I11" s="11"/>
      <c r="J11" s="11"/>
      <c r="K11" s="11"/>
      <c r="L11" s="11"/>
      <c r="M11" s="11"/>
      <c r="N11" s="11"/>
    </row>
    <row r="12" spans="1:14" ht="15" customHeight="1">
      <c r="A12" s="43"/>
      <c r="B12" s="43"/>
      <c r="C12" s="87"/>
      <c r="D12" s="44"/>
      <c r="E12" s="44"/>
      <c r="F12" s="46"/>
    </row>
    <row r="13" spans="1:14" ht="15" customHeight="1">
      <c r="A13" s="49" t="s">
        <v>446</v>
      </c>
      <c r="B13" s="43"/>
      <c r="C13" s="87"/>
      <c r="D13" s="44"/>
      <c r="E13" s="44"/>
      <c r="F13" s="44"/>
    </row>
    <row r="14" spans="1:14" ht="15" customHeight="1">
      <c r="A14" s="49"/>
      <c r="B14" s="45" t="s">
        <v>176</v>
      </c>
      <c r="C14" s="88" t="s">
        <v>171</v>
      </c>
      <c r="D14" s="46">
        <v>13556688</v>
      </c>
      <c r="E14" s="46">
        <v>6902546</v>
      </c>
      <c r="F14" s="46">
        <f>SUM(D14,E14)</f>
        <v>20459234</v>
      </c>
      <c r="G14" s="10"/>
      <c r="H14" s="10"/>
      <c r="I14" s="10"/>
      <c r="J14" s="10"/>
      <c r="K14" s="10"/>
      <c r="L14" s="10"/>
      <c r="M14" s="10"/>
      <c r="N14" s="10"/>
    </row>
    <row r="15" spans="1:14" ht="15" customHeight="1">
      <c r="A15" s="43"/>
      <c r="B15" s="45" t="s">
        <v>177</v>
      </c>
      <c r="C15" s="88" t="s">
        <v>175</v>
      </c>
      <c r="D15" s="46">
        <v>1887278</v>
      </c>
      <c r="E15" s="46">
        <v>420872</v>
      </c>
      <c r="F15" s="46">
        <v>2308150</v>
      </c>
    </row>
    <row r="16" spans="1:14" ht="15" customHeight="1">
      <c r="A16" s="49"/>
      <c r="B16" s="45" t="s">
        <v>178</v>
      </c>
      <c r="C16" s="87"/>
      <c r="D16" s="46"/>
      <c r="E16" s="46"/>
      <c r="F16" s="46" t="s">
        <v>93</v>
      </c>
    </row>
    <row r="17" spans="1:6" ht="26.25" customHeight="1">
      <c r="A17" s="43"/>
      <c r="B17" s="43"/>
      <c r="C17" s="87"/>
      <c r="D17" s="44"/>
      <c r="E17" s="44"/>
      <c r="F17" s="46"/>
    </row>
    <row r="18" spans="1:6" ht="15" customHeight="1">
      <c r="A18" s="49" t="s">
        <v>447</v>
      </c>
      <c r="B18" s="43"/>
      <c r="C18" s="87"/>
      <c r="D18" s="44"/>
      <c r="E18" s="44"/>
      <c r="F18" s="44"/>
    </row>
    <row r="19" spans="1:6" ht="15" customHeight="1">
      <c r="A19" s="43"/>
      <c r="B19" s="45" t="s">
        <v>179</v>
      </c>
      <c r="C19" s="88" t="s">
        <v>175</v>
      </c>
      <c r="D19" s="46">
        <v>23495435</v>
      </c>
      <c r="E19" s="46">
        <v>3851742</v>
      </c>
      <c r="F19" s="46">
        <v>27347177</v>
      </c>
    </row>
    <row r="20" spans="1:6" ht="15" customHeight="1">
      <c r="A20" s="43"/>
      <c r="B20" s="45" t="s">
        <v>448</v>
      </c>
      <c r="C20" s="87"/>
      <c r="D20" s="46"/>
      <c r="E20" s="46"/>
      <c r="F20" s="46" t="s">
        <v>93</v>
      </c>
    </row>
    <row r="21" spans="1:6" ht="15" customHeight="1">
      <c r="A21" s="43"/>
      <c r="B21" s="45" t="s">
        <v>449</v>
      </c>
      <c r="C21" s="87"/>
      <c r="D21" s="46"/>
      <c r="E21" s="46"/>
      <c r="F21" s="46" t="s">
        <v>93</v>
      </c>
    </row>
    <row r="22" spans="1:6" ht="15" customHeight="1">
      <c r="A22" s="43"/>
      <c r="B22" s="45" t="s">
        <v>450</v>
      </c>
      <c r="C22" s="87"/>
      <c r="D22" s="46"/>
      <c r="E22" s="46"/>
      <c r="F22" s="46" t="s">
        <v>93</v>
      </c>
    </row>
    <row r="23" spans="1:6" ht="15" customHeight="1">
      <c r="A23" s="43"/>
      <c r="B23" s="43"/>
      <c r="C23" s="87"/>
      <c r="D23" s="44"/>
      <c r="E23" s="44"/>
      <c r="F23" s="46"/>
    </row>
    <row r="24" spans="1:6" ht="15" customHeight="1">
      <c r="A24" s="49" t="s">
        <v>55</v>
      </c>
      <c r="B24" s="43"/>
      <c r="C24" s="87"/>
      <c r="D24" s="44"/>
      <c r="E24" s="44"/>
      <c r="F24" s="44"/>
    </row>
    <row r="25" spans="1:6" ht="15" customHeight="1">
      <c r="A25" s="43"/>
      <c r="B25" s="45" t="s">
        <v>180</v>
      </c>
      <c r="C25" s="88" t="s">
        <v>175</v>
      </c>
      <c r="D25" s="46">
        <v>29069148</v>
      </c>
      <c r="E25" s="46">
        <v>6054503</v>
      </c>
      <c r="F25" s="46">
        <v>35123651</v>
      </c>
    </row>
    <row r="26" spans="1:6" ht="15" customHeight="1">
      <c r="A26" s="43"/>
      <c r="B26" s="43"/>
      <c r="C26" s="87"/>
      <c r="D26" s="44"/>
      <c r="E26" s="44"/>
      <c r="F26" s="46"/>
    </row>
    <row r="27" spans="1:6" ht="15" customHeight="1">
      <c r="A27" s="49" t="s">
        <v>181</v>
      </c>
      <c r="B27" s="43"/>
      <c r="C27" s="87"/>
      <c r="D27" s="44"/>
      <c r="E27" s="44"/>
      <c r="F27" s="44"/>
    </row>
    <row r="28" spans="1:6" ht="15" customHeight="1">
      <c r="A28" s="43"/>
      <c r="B28" s="45" t="s">
        <v>182</v>
      </c>
      <c r="C28" s="88" t="s">
        <v>445</v>
      </c>
      <c r="D28" s="46">
        <v>34661303</v>
      </c>
      <c r="E28" s="46">
        <v>7156359</v>
      </c>
      <c r="F28" s="46">
        <v>41817662</v>
      </c>
    </row>
    <row r="29" spans="1:6" ht="15" customHeight="1">
      <c r="A29" s="43"/>
      <c r="B29" s="45" t="s">
        <v>183</v>
      </c>
      <c r="C29" s="88" t="s">
        <v>175</v>
      </c>
      <c r="D29" s="46">
        <v>1307581</v>
      </c>
      <c r="E29" s="46">
        <v>0</v>
      </c>
      <c r="F29" s="46">
        <v>1307581</v>
      </c>
    </row>
    <row r="30" spans="1:6" ht="15" customHeight="1">
      <c r="A30" s="43"/>
      <c r="B30" s="45" t="s">
        <v>184</v>
      </c>
      <c r="C30" s="88" t="s">
        <v>175</v>
      </c>
      <c r="D30" s="46">
        <v>700924</v>
      </c>
      <c r="E30" s="46">
        <v>568086</v>
      </c>
      <c r="F30" s="46">
        <v>1269010</v>
      </c>
    </row>
    <row r="31" spans="1:6" ht="15" customHeight="1">
      <c r="A31" s="43"/>
      <c r="B31" s="43"/>
      <c r="C31" s="87"/>
      <c r="D31" s="44"/>
      <c r="E31" s="44"/>
      <c r="F31" s="46"/>
    </row>
    <row r="32" spans="1:6" ht="15" customHeight="1">
      <c r="A32" s="49" t="s">
        <v>451</v>
      </c>
      <c r="B32" s="43"/>
      <c r="C32" s="87"/>
      <c r="D32" s="44"/>
      <c r="E32" s="44"/>
      <c r="F32" s="44"/>
    </row>
    <row r="33" spans="1:14" ht="15" customHeight="1">
      <c r="A33" s="43"/>
      <c r="B33" s="45" t="s">
        <v>185</v>
      </c>
      <c r="C33" s="88" t="s">
        <v>445</v>
      </c>
      <c r="D33" s="46">
        <v>47140461</v>
      </c>
      <c r="E33" s="46">
        <v>12086350</v>
      </c>
      <c r="F33" s="46">
        <v>59226811</v>
      </c>
    </row>
    <row r="34" spans="1:14" ht="15" customHeight="1">
      <c r="A34" s="43"/>
      <c r="B34" s="45" t="s">
        <v>187</v>
      </c>
      <c r="C34" s="88" t="s">
        <v>445</v>
      </c>
      <c r="D34" s="46">
        <v>4100000</v>
      </c>
      <c r="E34" s="46">
        <v>0</v>
      </c>
      <c r="F34" s="46">
        <v>4100000</v>
      </c>
    </row>
    <row r="35" spans="1:14" ht="15" customHeight="1">
      <c r="A35" s="43"/>
      <c r="B35" s="45" t="s">
        <v>186</v>
      </c>
      <c r="C35" s="88" t="s">
        <v>445</v>
      </c>
      <c r="D35" s="46">
        <v>3498000</v>
      </c>
      <c r="E35" s="46">
        <v>0</v>
      </c>
      <c r="F35" s="46">
        <v>3498000</v>
      </c>
    </row>
    <row r="36" spans="1:14" ht="15" customHeight="1">
      <c r="A36" s="43"/>
      <c r="B36" s="43"/>
      <c r="C36" s="87"/>
      <c r="D36" s="44"/>
      <c r="E36" s="44"/>
      <c r="F36" s="46"/>
    </row>
    <row r="37" spans="1:14" ht="15" customHeight="1">
      <c r="A37" s="49" t="s">
        <v>452</v>
      </c>
      <c r="B37" s="43"/>
      <c r="C37" s="87"/>
      <c r="D37" s="44"/>
      <c r="E37" s="44"/>
      <c r="F37" s="44"/>
    </row>
    <row r="38" spans="1:14" ht="15" customHeight="1">
      <c r="A38" s="43"/>
      <c r="B38" s="45" t="s">
        <v>188</v>
      </c>
      <c r="C38" s="88" t="s">
        <v>175</v>
      </c>
      <c r="D38" s="46">
        <v>37309348</v>
      </c>
      <c r="E38" s="46">
        <v>11515258</v>
      </c>
      <c r="F38" s="46">
        <v>48824606</v>
      </c>
    </row>
    <row r="39" spans="1:14" ht="15" customHeight="1">
      <c r="A39" s="43"/>
      <c r="B39" s="43"/>
      <c r="C39" s="87"/>
      <c r="D39" s="44"/>
      <c r="E39" s="44"/>
      <c r="F39" s="46"/>
    </row>
    <row r="40" spans="1:14" ht="15" customHeight="1">
      <c r="A40" s="49" t="s">
        <v>453</v>
      </c>
      <c r="B40" s="43"/>
      <c r="C40" s="87"/>
      <c r="D40" s="44"/>
      <c r="E40" s="44"/>
      <c r="F40" s="44"/>
    </row>
    <row r="41" spans="1:14" ht="15" customHeight="1">
      <c r="A41" s="43"/>
      <c r="B41" s="45" t="s">
        <v>189</v>
      </c>
      <c r="C41" s="88" t="s">
        <v>445</v>
      </c>
      <c r="D41" s="46">
        <v>56993543</v>
      </c>
      <c r="E41" s="46">
        <v>22645132</v>
      </c>
      <c r="F41" s="46">
        <v>79638675</v>
      </c>
    </row>
    <row r="42" spans="1:14" ht="15" customHeight="1">
      <c r="A42" s="43"/>
      <c r="B42" s="45" t="s">
        <v>190</v>
      </c>
      <c r="C42" s="88" t="s">
        <v>445</v>
      </c>
      <c r="D42" s="46">
        <v>697418</v>
      </c>
      <c r="E42" s="46">
        <v>172777</v>
      </c>
      <c r="F42" s="46">
        <v>870195</v>
      </c>
    </row>
    <row r="43" spans="1:14" ht="15" customHeight="1">
      <c r="A43" s="43"/>
      <c r="B43" s="45" t="s">
        <v>191</v>
      </c>
      <c r="C43" s="88" t="s">
        <v>175</v>
      </c>
      <c r="D43" s="46">
        <v>165614</v>
      </c>
      <c r="E43" s="46">
        <v>0</v>
      </c>
      <c r="F43" s="46">
        <v>165614</v>
      </c>
    </row>
    <row r="44" spans="1:14" s="10" customFormat="1" ht="15" customHeight="1">
      <c r="A44" s="43"/>
      <c r="B44" s="45" t="s">
        <v>192</v>
      </c>
      <c r="C44" s="87"/>
      <c r="D44" s="46"/>
      <c r="E44" s="46"/>
      <c r="F44" s="46" t="s">
        <v>93</v>
      </c>
      <c r="G44" s="11"/>
      <c r="H44" s="11"/>
      <c r="I44" s="11"/>
      <c r="J44" s="11"/>
      <c r="K44" s="11"/>
      <c r="L44" s="11"/>
      <c r="M44" s="11"/>
      <c r="N44" s="11"/>
    </row>
    <row r="45" spans="1:14" ht="15" customHeight="1">
      <c r="A45" s="43"/>
      <c r="B45" s="43"/>
      <c r="C45" s="87"/>
      <c r="D45" s="44"/>
      <c r="E45" s="44"/>
      <c r="F45" s="46"/>
    </row>
    <row r="46" spans="1:14" ht="15" customHeight="1">
      <c r="A46" s="49" t="s">
        <v>454</v>
      </c>
      <c r="B46" s="43"/>
      <c r="C46" s="87"/>
      <c r="D46" s="44"/>
      <c r="E46" s="44"/>
      <c r="F46" s="44"/>
    </row>
    <row r="47" spans="1:14" ht="15" customHeight="1">
      <c r="A47" s="43"/>
      <c r="B47" s="45" t="s">
        <v>455</v>
      </c>
      <c r="C47" s="88" t="s">
        <v>445</v>
      </c>
      <c r="D47" s="46">
        <v>18908921</v>
      </c>
      <c r="E47" s="46">
        <v>2962871</v>
      </c>
      <c r="F47" s="46">
        <v>21871792</v>
      </c>
      <c r="G47" s="10"/>
      <c r="H47" s="10"/>
      <c r="I47" s="10"/>
      <c r="J47" s="10"/>
      <c r="K47" s="10"/>
      <c r="L47" s="10"/>
      <c r="M47" s="10"/>
      <c r="N47" s="10"/>
    </row>
    <row r="48" spans="1:14" ht="26.25" customHeight="1">
      <c r="A48" s="43"/>
      <c r="B48" s="45" t="s">
        <v>193</v>
      </c>
      <c r="C48" s="88" t="s">
        <v>175</v>
      </c>
      <c r="D48" s="46">
        <v>5100000</v>
      </c>
      <c r="E48" s="46">
        <v>60000</v>
      </c>
      <c r="F48" s="46">
        <v>5160000</v>
      </c>
    </row>
    <row r="49" spans="1:6" ht="15" customHeight="1">
      <c r="A49" s="43"/>
      <c r="B49" s="45" t="s">
        <v>194</v>
      </c>
      <c r="C49" s="88" t="s">
        <v>171</v>
      </c>
      <c r="D49" s="46">
        <v>180000</v>
      </c>
      <c r="E49" s="46">
        <v>0</v>
      </c>
      <c r="F49" s="46">
        <v>180000</v>
      </c>
    </row>
    <row r="50" spans="1:6" ht="15" customHeight="1">
      <c r="A50" s="43"/>
      <c r="B50" s="43"/>
      <c r="C50" s="87"/>
      <c r="D50" s="44"/>
      <c r="E50" s="44"/>
      <c r="F50" s="46"/>
    </row>
    <row r="51" spans="1:6" ht="15" customHeight="1">
      <c r="A51" s="49" t="s">
        <v>456</v>
      </c>
      <c r="B51" s="43"/>
      <c r="C51" s="87"/>
      <c r="D51" s="44"/>
      <c r="E51" s="44"/>
      <c r="F51" s="44"/>
    </row>
    <row r="52" spans="1:6" ht="15" customHeight="1">
      <c r="A52" s="43"/>
      <c r="B52" s="45" t="s">
        <v>195</v>
      </c>
      <c r="C52" s="88" t="s">
        <v>445</v>
      </c>
      <c r="D52" s="46">
        <v>32474102</v>
      </c>
      <c r="E52" s="46">
        <v>16642000</v>
      </c>
      <c r="F52" s="46">
        <v>49116102</v>
      </c>
    </row>
    <row r="53" spans="1:6" ht="15" customHeight="1">
      <c r="A53" s="43"/>
      <c r="B53" s="45" t="s">
        <v>196</v>
      </c>
      <c r="C53" s="88" t="s">
        <v>445</v>
      </c>
      <c r="D53" s="46">
        <v>3339200</v>
      </c>
      <c r="E53" s="46">
        <v>500000</v>
      </c>
      <c r="F53" s="46">
        <v>3839200</v>
      </c>
    </row>
    <row r="54" spans="1:6" ht="15" customHeight="1">
      <c r="A54" s="43"/>
      <c r="B54" s="43"/>
      <c r="C54" s="87"/>
      <c r="D54" s="44"/>
      <c r="E54" s="44"/>
      <c r="F54" s="46"/>
    </row>
    <row r="55" spans="1:6" ht="15" customHeight="1">
      <c r="A55" s="49" t="s">
        <v>457</v>
      </c>
      <c r="B55" s="43"/>
      <c r="C55" s="87"/>
      <c r="D55" s="44"/>
      <c r="E55" s="44"/>
      <c r="F55" s="44"/>
    </row>
    <row r="56" spans="1:6" ht="15" customHeight="1">
      <c r="A56" s="43"/>
      <c r="B56" s="45" t="s">
        <v>197</v>
      </c>
      <c r="C56" s="88" t="s">
        <v>171</v>
      </c>
      <c r="D56" s="46">
        <v>10899130</v>
      </c>
      <c r="E56" s="46">
        <v>303034</v>
      </c>
      <c r="F56" s="46">
        <v>11202164</v>
      </c>
    </row>
    <row r="57" spans="1:6" ht="15" customHeight="1">
      <c r="A57" s="43"/>
      <c r="B57" s="43"/>
      <c r="C57" s="87"/>
      <c r="D57" s="44"/>
      <c r="E57" s="44"/>
      <c r="F57" s="46"/>
    </row>
    <row r="58" spans="1:6" ht="26.25" customHeight="1">
      <c r="A58" s="49" t="s">
        <v>92</v>
      </c>
      <c r="B58" s="43"/>
      <c r="C58" s="87"/>
      <c r="D58" s="44"/>
      <c r="E58" s="44"/>
      <c r="F58" s="44"/>
    </row>
    <row r="59" spans="1:6" ht="15" customHeight="1">
      <c r="A59" s="50"/>
      <c r="B59" s="45" t="s">
        <v>198</v>
      </c>
      <c r="C59" s="88"/>
      <c r="D59" s="46"/>
      <c r="E59" s="46"/>
      <c r="F59" s="46" t="s">
        <v>93</v>
      </c>
    </row>
    <row r="60" spans="1:6" ht="15" customHeight="1">
      <c r="A60" s="50"/>
      <c r="B60" s="43"/>
      <c r="C60" s="87"/>
      <c r="D60" s="44"/>
      <c r="E60" s="44"/>
      <c r="F60" s="46"/>
    </row>
    <row r="61" spans="1:6" ht="15" customHeight="1">
      <c r="A61" s="49" t="s">
        <v>458</v>
      </c>
      <c r="B61" s="43"/>
      <c r="C61" s="87"/>
      <c r="D61" s="44"/>
      <c r="E61" s="44"/>
      <c r="F61" s="44"/>
    </row>
    <row r="62" spans="1:6" ht="15" customHeight="1">
      <c r="A62" s="43"/>
      <c r="B62" s="45" t="s">
        <v>199</v>
      </c>
      <c r="C62" s="88" t="s">
        <v>175</v>
      </c>
      <c r="D62" s="46">
        <v>22966953</v>
      </c>
      <c r="E62" s="46">
        <v>16938497</v>
      </c>
      <c r="F62" s="46">
        <v>39905450</v>
      </c>
    </row>
    <row r="63" spans="1:6" ht="15" customHeight="1">
      <c r="A63" s="43"/>
      <c r="B63" s="45" t="s">
        <v>201</v>
      </c>
      <c r="C63" s="88" t="s">
        <v>445</v>
      </c>
      <c r="D63" s="46">
        <v>9238207</v>
      </c>
      <c r="E63" s="46">
        <v>0</v>
      </c>
      <c r="F63" s="46">
        <v>9238207</v>
      </c>
    </row>
    <row r="64" spans="1:6" ht="15" customHeight="1">
      <c r="A64" s="43"/>
      <c r="B64" s="45" t="s">
        <v>202</v>
      </c>
      <c r="C64" s="88" t="s">
        <v>175</v>
      </c>
      <c r="D64" s="46">
        <v>2876002</v>
      </c>
      <c r="E64" s="46">
        <v>220000</v>
      </c>
      <c r="F64" s="46">
        <v>3096002</v>
      </c>
    </row>
    <row r="65" spans="1:6" ht="15" customHeight="1">
      <c r="A65" s="43"/>
      <c r="B65" s="45" t="s">
        <v>200</v>
      </c>
      <c r="C65" s="88" t="s">
        <v>171</v>
      </c>
      <c r="D65" s="46">
        <v>20349759</v>
      </c>
      <c r="E65" s="46">
        <v>6308558</v>
      </c>
      <c r="F65" s="46">
        <v>26658317</v>
      </c>
    </row>
    <row r="66" spans="1:6" ht="26.25" customHeight="1">
      <c r="A66" s="43"/>
      <c r="B66" s="45" t="s">
        <v>203</v>
      </c>
      <c r="C66" s="87"/>
      <c r="D66" s="46"/>
      <c r="E66" s="46"/>
      <c r="F66" s="46" t="s">
        <v>93</v>
      </c>
    </row>
    <row r="67" spans="1:6" ht="15" customHeight="1">
      <c r="A67" s="43"/>
      <c r="B67" s="43"/>
      <c r="C67" s="87"/>
      <c r="D67" s="44">
        <f>SUM(D62:D66)</f>
        <v>55430921</v>
      </c>
      <c r="E67" s="44"/>
      <c r="F67" s="46"/>
    </row>
    <row r="68" spans="1:6" ht="15" customHeight="1">
      <c r="A68" s="49" t="s">
        <v>459</v>
      </c>
      <c r="B68" s="43"/>
      <c r="C68" s="87"/>
      <c r="D68" s="44"/>
      <c r="E68" s="44"/>
      <c r="F68" s="44"/>
    </row>
    <row r="69" spans="1:6" ht="15" customHeight="1">
      <c r="A69" s="43"/>
      <c r="B69" s="45" t="s">
        <v>204</v>
      </c>
      <c r="C69" s="88">
        <v>2015</v>
      </c>
      <c r="D69" s="46">
        <v>7542157</v>
      </c>
      <c r="E69" s="46">
        <v>4034365</v>
      </c>
      <c r="F69" s="46">
        <v>11576522</v>
      </c>
    </row>
    <row r="70" spans="1:6" ht="15" customHeight="1">
      <c r="A70" s="43"/>
      <c r="B70" s="45" t="s">
        <v>205</v>
      </c>
      <c r="C70" s="88" t="s">
        <v>175</v>
      </c>
      <c r="D70" s="46">
        <v>288000</v>
      </c>
      <c r="E70" s="46">
        <v>0</v>
      </c>
      <c r="F70" s="46">
        <v>288000</v>
      </c>
    </row>
    <row r="71" spans="1:6" ht="15" customHeight="1">
      <c r="A71" s="43"/>
      <c r="B71" s="45" t="s">
        <v>206</v>
      </c>
      <c r="C71" s="87"/>
      <c r="D71" s="46"/>
      <c r="E71" s="46"/>
      <c r="F71" s="46" t="s">
        <v>93</v>
      </c>
    </row>
    <row r="72" spans="1:6" ht="15" customHeight="1">
      <c r="A72" s="43"/>
      <c r="B72" s="43"/>
      <c r="C72" s="87"/>
      <c r="D72" s="44"/>
      <c r="E72" s="44"/>
      <c r="F72" s="46"/>
    </row>
    <row r="73" spans="1:6" ht="15" customHeight="1">
      <c r="A73" s="49" t="s">
        <v>94</v>
      </c>
      <c r="B73" s="43"/>
      <c r="C73" s="87"/>
      <c r="D73" s="44"/>
      <c r="E73" s="44"/>
      <c r="F73" s="44"/>
    </row>
    <row r="74" spans="1:6" ht="15" customHeight="1">
      <c r="A74" s="50"/>
      <c r="B74" s="45" t="s">
        <v>207</v>
      </c>
      <c r="C74" s="88">
        <v>2015</v>
      </c>
      <c r="D74" s="46">
        <v>12537879</v>
      </c>
      <c r="E74" s="46">
        <v>6381940</v>
      </c>
      <c r="F74" s="46">
        <f>SUM(D74,E74)</f>
        <v>18919819</v>
      </c>
    </row>
    <row r="75" spans="1:6" ht="15" customHeight="1">
      <c r="A75" s="50"/>
      <c r="B75" s="43"/>
      <c r="C75" s="87"/>
      <c r="D75" s="44"/>
      <c r="E75" s="44"/>
      <c r="F75" s="46"/>
    </row>
    <row r="76" spans="1:6" ht="15" customHeight="1">
      <c r="A76" s="49" t="s">
        <v>460</v>
      </c>
      <c r="B76" s="43"/>
      <c r="C76" s="87"/>
      <c r="D76" s="44"/>
      <c r="E76" s="44"/>
      <c r="F76" s="44"/>
    </row>
    <row r="77" spans="1:6" ht="26.25" customHeight="1">
      <c r="A77" s="43"/>
      <c r="B77" s="45" t="s">
        <v>208</v>
      </c>
      <c r="C77" s="88" t="s">
        <v>445</v>
      </c>
      <c r="D77" s="46">
        <v>35818368</v>
      </c>
      <c r="E77" s="46">
        <v>4600000</v>
      </c>
      <c r="F77" s="46">
        <v>40418368</v>
      </c>
    </row>
    <row r="78" spans="1:6" ht="15" customHeight="1">
      <c r="A78" s="43"/>
      <c r="B78" s="43"/>
      <c r="C78" s="87"/>
      <c r="D78" s="44"/>
      <c r="E78" s="44"/>
      <c r="F78" s="46"/>
    </row>
    <row r="79" spans="1:6" ht="15" customHeight="1">
      <c r="A79" s="49" t="s">
        <v>461</v>
      </c>
      <c r="B79" s="43"/>
      <c r="C79" s="87"/>
      <c r="D79" s="44"/>
      <c r="E79" s="44"/>
      <c r="F79" s="44"/>
    </row>
    <row r="80" spans="1:6" ht="15" customHeight="1">
      <c r="A80" s="43"/>
      <c r="B80" s="45" t="s">
        <v>462</v>
      </c>
      <c r="C80" s="88" t="s">
        <v>445</v>
      </c>
      <c r="D80" s="46">
        <v>17598968</v>
      </c>
      <c r="E80" s="46">
        <v>4599847</v>
      </c>
      <c r="F80" s="46">
        <v>22198815</v>
      </c>
    </row>
    <row r="81" spans="1:14" ht="15" customHeight="1">
      <c r="A81" s="43"/>
      <c r="B81" s="45" t="s">
        <v>209</v>
      </c>
      <c r="C81" s="88" t="s">
        <v>445</v>
      </c>
      <c r="D81" s="46">
        <v>1101264</v>
      </c>
      <c r="E81" s="46">
        <v>0</v>
      </c>
      <c r="F81" s="46">
        <v>1101264</v>
      </c>
    </row>
    <row r="82" spans="1:14" s="10" customFormat="1" ht="15" customHeight="1">
      <c r="A82" s="43"/>
      <c r="B82" s="45" t="s">
        <v>210</v>
      </c>
      <c r="C82" s="88" t="s">
        <v>445</v>
      </c>
      <c r="D82" s="46">
        <v>9500</v>
      </c>
      <c r="E82" s="46">
        <v>0</v>
      </c>
      <c r="F82" s="46">
        <v>9500</v>
      </c>
      <c r="G82" s="11"/>
      <c r="H82" s="11"/>
      <c r="I82" s="11"/>
      <c r="J82" s="11"/>
      <c r="K82" s="11"/>
      <c r="L82" s="11"/>
      <c r="M82" s="11"/>
      <c r="N82" s="11"/>
    </row>
    <row r="83" spans="1:14" s="10" customFormat="1" ht="15" customHeight="1">
      <c r="A83" s="43"/>
      <c r="B83" s="43"/>
      <c r="C83" s="87"/>
      <c r="D83" s="44"/>
      <c r="E83" s="44"/>
      <c r="F83" s="46"/>
      <c r="G83" s="11"/>
      <c r="H83" s="11"/>
      <c r="I83" s="11"/>
      <c r="J83" s="11"/>
      <c r="K83" s="11"/>
      <c r="L83" s="11"/>
      <c r="M83" s="11"/>
      <c r="N83" s="11"/>
    </row>
    <row r="84" spans="1:14" ht="15" customHeight="1">
      <c r="A84" s="49" t="s">
        <v>211</v>
      </c>
      <c r="B84" s="43"/>
      <c r="C84" s="87"/>
      <c r="D84" s="44"/>
      <c r="E84" s="44"/>
      <c r="F84" s="44"/>
    </row>
    <row r="85" spans="1:14" ht="15" customHeight="1">
      <c r="A85" s="43"/>
      <c r="B85" s="45" t="s">
        <v>212</v>
      </c>
      <c r="C85" s="88" t="s">
        <v>175</v>
      </c>
      <c r="D85" s="46">
        <v>359799886</v>
      </c>
      <c r="E85" s="46">
        <v>103504091</v>
      </c>
      <c r="F85" s="46">
        <v>463303977</v>
      </c>
      <c r="G85" s="10"/>
      <c r="H85" s="10"/>
      <c r="I85" s="10"/>
      <c r="J85" s="10"/>
      <c r="K85" s="10"/>
      <c r="L85" s="10"/>
      <c r="M85" s="10"/>
      <c r="N85" s="10"/>
    </row>
    <row r="86" spans="1:14" ht="15" customHeight="1">
      <c r="A86" s="43"/>
      <c r="B86" s="45" t="s">
        <v>213</v>
      </c>
      <c r="C86" s="88" t="s">
        <v>175</v>
      </c>
      <c r="D86" s="46">
        <v>4173915</v>
      </c>
      <c r="E86" s="46">
        <v>3249719</v>
      </c>
      <c r="F86" s="46">
        <v>7423634</v>
      </c>
      <c r="G86" s="10"/>
      <c r="H86" s="10"/>
      <c r="I86" s="10"/>
      <c r="J86" s="10"/>
      <c r="K86" s="10"/>
      <c r="L86" s="10"/>
      <c r="M86" s="10"/>
      <c r="N86" s="10"/>
    </row>
    <row r="87" spans="1:14" ht="15" customHeight="1">
      <c r="A87" s="43"/>
      <c r="B87" s="45" t="s">
        <v>214</v>
      </c>
      <c r="C87" s="87"/>
      <c r="D87" s="46"/>
      <c r="E87" s="46"/>
      <c r="F87" s="46" t="s">
        <v>93</v>
      </c>
    </row>
    <row r="88" spans="1:14" ht="15" customHeight="1">
      <c r="A88" s="43"/>
      <c r="B88" s="43"/>
      <c r="C88" s="87"/>
      <c r="D88" s="44"/>
      <c r="E88" s="44"/>
      <c r="F88" s="46"/>
    </row>
    <row r="89" spans="1:14" ht="15" customHeight="1">
      <c r="A89" s="49" t="s">
        <v>463</v>
      </c>
      <c r="B89" s="43"/>
      <c r="C89" s="87"/>
      <c r="D89" s="44"/>
      <c r="E89" s="44"/>
      <c r="F89" s="44"/>
    </row>
    <row r="90" spans="1:14" ht="15" customHeight="1">
      <c r="A90" s="43"/>
      <c r="B90" s="45" t="s">
        <v>215</v>
      </c>
      <c r="C90" s="88" t="s">
        <v>445</v>
      </c>
      <c r="D90" s="46">
        <v>10071370</v>
      </c>
      <c r="E90" s="46">
        <v>2254143</v>
      </c>
      <c r="F90" s="46">
        <v>12325513</v>
      </c>
    </row>
    <row r="91" spans="1:14" ht="15" customHeight="1">
      <c r="A91" s="43"/>
      <c r="B91" s="45" t="s">
        <v>216</v>
      </c>
      <c r="C91" s="88" t="s">
        <v>171</v>
      </c>
      <c r="D91" s="46">
        <v>300000</v>
      </c>
      <c r="E91" s="46">
        <v>0</v>
      </c>
      <c r="F91" s="46">
        <v>300000</v>
      </c>
    </row>
    <row r="92" spans="1:14" ht="15" customHeight="1">
      <c r="A92" s="43"/>
      <c r="B92" s="45" t="s">
        <v>217</v>
      </c>
      <c r="C92" s="88"/>
      <c r="D92" s="46"/>
      <c r="E92" s="46"/>
      <c r="F92" s="46" t="s">
        <v>93</v>
      </c>
    </row>
    <row r="93" spans="1:14" ht="15" customHeight="1">
      <c r="A93" s="43"/>
      <c r="B93" s="43"/>
      <c r="C93" s="87"/>
      <c r="D93" s="44"/>
      <c r="E93" s="44"/>
      <c r="F93" s="46"/>
    </row>
    <row r="94" spans="1:14" s="10" customFormat="1" ht="15" customHeight="1">
      <c r="A94" s="49" t="s">
        <v>464</v>
      </c>
      <c r="B94" s="43"/>
      <c r="C94" s="87"/>
      <c r="D94" s="44"/>
      <c r="E94" s="44"/>
      <c r="F94" s="44"/>
      <c r="G94" s="11"/>
      <c r="H94" s="11"/>
      <c r="I94" s="11"/>
      <c r="J94" s="11"/>
      <c r="K94" s="11"/>
      <c r="L94" s="11"/>
      <c r="M94" s="11"/>
      <c r="N94" s="11"/>
    </row>
    <row r="95" spans="1:14" ht="15" customHeight="1">
      <c r="A95" s="43"/>
      <c r="B95" s="45" t="s">
        <v>218</v>
      </c>
      <c r="C95" s="88" t="s">
        <v>445</v>
      </c>
      <c r="D95" s="46">
        <v>25314736</v>
      </c>
      <c r="E95" s="46">
        <v>5040121</v>
      </c>
      <c r="F95" s="46">
        <v>30354857</v>
      </c>
    </row>
    <row r="96" spans="1:14" ht="15" customHeight="1">
      <c r="A96" s="43"/>
      <c r="B96" s="45" t="s">
        <v>219</v>
      </c>
      <c r="C96" s="88" t="s">
        <v>445</v>
      </c>
      <c r="D96" s="46">
        <v>15030481</v>
      </c>
      <c r="E96" s="46">
        <v>10074402</v>
      </c>
      <c r="F96" s="46">
        <v>25104883</v>
      </c>
    </row>
    <row r="97" spans="1:14" s="10" customFormat="1" ht="15" customHeight="1">
      <c r="A97" s="43"/>
      <c r="B97" s="45" t="s">
        <v>220</v>
      </c>
      <c r="C97" s="88" t="s">
        <v>175</v>
      </c>
      <c r="D97" s="46">
        <v>442210</v>
      </c>
      <c r="E97" s="46">
        <v>56331</v>
      </c>
      <c r="F97" s="46">
        <v>498541</v>
      </c>
    </row>
    <row r="98" spans="1:14" ht="15" customHeight="1">
      <c r="A98" s="43"/>
      <c r="B98" s="45" t="s">
        <v>221</v>
      </c>
      <c r="C98" s="88"/>
      <c r="D98" s="46"/>
      <c r="E98" s="46"/>
      <c r="F98" s="46" t="s">
        <v>93</v>
      </c>
    </row>
    <row r="99" spans="1:14" ht="15" customHeight="1">
      <c r="A99" s="43"/>
      <c r="B99" s="43"/>
      <c r="C99" s="87"/>
      <c r="D99" s="44"/>
      <c r="E99" s="44"/>
      <c r="F99" s="46"/>
    </row>
    <row r="100" spans="1:14" ht="15" customHeight="1">
      <c r="A100" s="49" t="s">
        <v>465</v>
      </c>
      <c r="B100" s="43"/>
      <c r="C100" s="87"/>
      <c r="D100" s="44"/>
      <c r="E100" s="44"/>
      <c r="F100" s="44"/>
      <c r="G100" s="10"/>
      <c r="H100" s="10"/>
      <c r="I100" s="10"/>
      <c r="J100" s="10"/>
      <c r="K100" s="10"/>
      <c r="L100" s="10"/>
      <c r="M100" s="10"/>
      <c r="N100" s="10"/>
    </row>
    <row r="101" spans="1:14" ht="15" customHeight="1">
      <c r="A101" s="43"/>
      <c r="B101" s="45" t="s">
        <v>222</v>
      </c>
      <c r="C101" s="88" t="s">
        <v>175</v>
      </c>
      <c r="D101" s="46">
        <v>27413881</v>
      </c>
      <c r="E101" s="46">
        <v>0</v>
      </c>
      <c r="F101" s="46">
        <v>27413881</v>
      </c>
      <c r="H101" s="36"/>
    </row>
    <row r="102" spans="1:14" ht="15" customHeight="1">
      <c r="A102" s="43"/>
      <c r="B102" s="45" t="s">
        <v>223</v>
      </c>
      <c r="C102" s="88" t="s">
        <v>175</v>
      </c>
      <c r="D102" s="46">
        <v>4102528</v>
      </c>
      <c r="E102" s="46">
        <v>3438094</v>
      </c>
      <c r="F102" s="46">
        <v>7540622</v>
      </c>
      <c r="H102" s="36"/>
    </row>
    <row r="103" spans="1:14" ht="15" customHeight="1">
      <c r="A103" s="43"/>
      <c r="B103" s="43"/>
      <c r="C103" s="87"/>
      <c r="D103" s="44"/>
      <c r="E103" s="44"/>
      <c r="F103" s="46"/>
    </row>
    <row r="104" spans="1:14" ht="15" customHeight="1">
      <c r="A104" s="49" t="s">
        <v>466</v>
      </c>
      <c r="B104" s="43"/>
      <c r="C104" s="87"/>
      <c r="D104" s="44"/>
      <c r="E104" s="44"/>
      <c r="F104" s="44"/>
    </row>
    <row r="105" spans="1:14" ht="15" customHeight="1">
      <c r="A105" s="43"/>
      <c r="B105" s="45" t="s">
        <v>224</v>
      </c>
      <c r="C105" s="88" t="s">
        <v>175</v>
      </c>
      <c r="D105" s="46">
        <v>22274017</v>
      </c>
      <c r="E105" s="46">
        <v>6392089</v>
      </c>
      <c r="F105" s="46">
        <v>28666106</v>
      </c>
    </row>
    <row r="106" spans="1:14" ht="15" customHeight="1">
      <c r="A106" s="43"/>
      <c r="B106" s="45" t="s">
        <v>226</v>
      </c>
      <c r="C106" s="88" t="s">
        <v>175</v>
      </c>
      <c r="D106" s="46">
        <v>471300</v>
      </c>
      <c r="E106" s="46">
        <v>226650</v>
      </c>
      <c r="F106" s="46">
        <v>697950</v>
      </c>
    </row>
    <row r="107" spans="1:14" ht="26.25" customHeight="1">
      <c r="A107" s="43"/>
      <c r="B107" s="45" t="s">
        <v>225</v>
      </c>
      <c r="C107" s="88" t="s">
        <v>445</v>
      </c>
      <c r="D107" s="46">
        <v>647042</v>
      </c>
      <c r="E107" s="46">
        <v>0</v>
      </c>
      <c r="F107" s="46">
        <v>647042</v>
      </c>
    </row>
    <row r="108" spans="1:14" ht="15" customHeight="1">
      <c r="A108" s="43"/>
      <c r="B108" s="43"/>
      <c r="C108" s="87"/>
      <c r="D108" s="44"/>
      <c r="E108" s="44"/>
      <c r="F108" s="46"/>
    </row>
    <row r="109" spans="1:14" ht="15" customHeight="1">
      <c r="A109" s="49" t="s">
        <v>467</v>
      </c>
      <c r="B109" s="43"/>
      <c r="C109" s="87"/>
      <c r="D109" s="44"/>
      <c r="E109" s="44"/>
      <c r="F109" s="44"/>
    </row>
    <row r="110" spans="1:14" ht="15" customHeight="1">
      <c r="A110" s="43"/>
      <c r="B110" s="45" t="s">
        <v>227</v>
      </c>
      <c r="C110" s="88" t="s">
        <v>175</v>
      </c>
      <c r="D110" s="46">
        <v>38400560</v>
      </c>
      <c r="E110" s="46">
        <v>43198000</v>
      </c>
      <c r="F110" s="46">
        <v>81598560</v>
      </c>
    </row>
    <row r="111" spans="1:14" ht="15" customHeight="1">
      <c r="A111" s="43"/>
      <c r="B111" s="45" t="s">
        <v>228</v>
      </c>
      <c r="C111" s="88" t="s">
        <v>175</v>
      </c>
      <c r="D111" s="46">
        <v>2435605</v>
      </c>
      <c r="E111" s="46">
        <v>189463</v>
      </c>
      <c r="F111" s="46">
        <v>2625068</v>
      </c>
    </row>
    <row r="112" spans="1:14" ht="15" customHeight="1">
      <c r="A112" s="43"/>
      <c r="B112" s="43"/>
      <c r="C112" s="87"/>
      <c r="D112" s="44"/>
      <c r="E112" s="44"/>
      <c r="F112" s="46"/>
    </row>
    <row r="113" spans="1:6" ht="15" customHeight="1">
      <c r="A113" s="49" t="s">
        <v>468</v>
      </c>
      <c r="B113" s="43"/>
      <c r="C113" s="87"/>
      <c r="D113" s="44"/>
      <c r="E113" s="44"/>
      <c r="F113" s="44"/>
    </row>
    <row r="114" spans="1:6" ht="15" customHeight="1">
      <c r="A114" s="43"/>
      <c r="B114" s="45" t="s">
        <v>229</v>
      </c>
      <c r="C114" s="88" t="s">
        <v>445</v>
      </c>
      <c r="D114" s="46">
        <v>19908286</v>
      </c>
      <c r="E114" s="46">
        <v>1663423</v>
      </c>
      <c r="F114" s="46">
        <v>21571709</v>
      </c>
    </row>
    <row r="115" spans="1:6" ht="15" customHeight="1">
      <c r="A115" s="43"/>
      <c r="B115" s="45" t="s">
        <v>230</v>
      </c>
      <c r="C115" s="88" t="s">
        <v>445</v>
      </c>
      <c r="D115" s="46">
        <v>664518</v>
      </c>
      <c r="E115" s="46">
        <v>1416</v>
      </c>
      <c r="F115" s="46">
        <v>665934</v>
      </c>
    </row>
    <row r="116" spans="1:6" ht="26.25" customHeight="1">
      <c r="A116" s="43"/>
      <c r="B116" s="43"/>
      <c r="C116" s="87"/>
      <c r="D116" s="44"/>
      <c r="E116" s="44"/>
      <c r="F116" s="46"/>
    </row>
    <row r="117" spans="1:6" ht="15" customHeight="1">
      <c r="A117" s="49" t="s">
        <v>469</v>
      </c>
      <c r="B117" s="43"/>
      <c r="C117" s="87"/>
      <c r="D117" s="44"/>
      <c r="E117" s="44"/>
      <c r="F117" s="44"/>
    </row>
    <row r="118" spans="1:6" ht="15" customHeight="1">
      <c r="A118" s="43"/>
      <c r="B118" s="45" t="s">
        <v>231</v>
      </c>
      <c r="C118" s="88" t="s">
        <v>175</v>
      </c>
      <c r="D118" s="46">
        <v>66577209</v>
      </c>
      <c r="E118" s="46">
        <v>30942803</v>
      </c>
      <c r="F118" s="46">
        <v>97520012</v>
      </c>
    </row>
    <row r="119" spans="1:6" ht="15" customHeight="1">
      <c r="A119" s="43"/>
      <c r="B119" s="45" t="s">
        <v>232</v>
      </c>
      <c r="C119" s="88"/>
      <c r="D119" s="46"/>
      <c r="E119" s="46"/>
      <c r="F119" s="46" t="s">
        <v>93</v>
      </c>
    </row>
    <row r="120" spans="1:6" ht="15" customHeight="1">
      <c r="A120" s="43"/>
      <c r="B120" s="43"/>
      <c r="C120" s="87"/>
      <c r="D120" s="44"/>
      <c r="E120" s="44"/>
      <c r="F120" s="46"/>
    </row>
    <row r="121" spans="1:6" ht="15" customHeight="1">
      <c r="A121" s="49" t="s">
        <v>470</v>
      </c>
      <c r="B121" s="43"/>
      <c r="C121" s="87"/>
      <c r="D121" s="44"/>
      <c r="E121" s="44"/>
      <c r="F121" s="44"/>
    </row>
    <row r="122" spans="1:6" ht="15" customHeight="1">
      <c r="A122" s="43"/>
      <c r="B122" s="45" t="s">
        <v>233</v>
      </c>
      <c r="C122" s="88" t="s">
        <v>175</v>
      </c>
      <c r="D122" s="46">
        <v>61055551</v>
      </c>
      <c r="E122" s="46">
        <v>20091574</v>
      </c>
      <c r="F122" s="46">
        <v>81147125</v>
      </c>
    </row>
    <row r="123" spans="1:6" ht="15" customHeight="1">
      <c r="A123" s="43"/>
      <c r="B123" s="43"/>
      <c r="C123" s="87"/>
      <c r="D123" s="44"/>
      <c r="E123" s="44"/>
      <c r="F123" s="46"/>
    </row>
    <row r="124" spans="1:6" ht="15" customHeight="1">
      <c r="A124" s="49" t="s">
        <v>471</v>
      </c>
      <c r="B124" s="43"/>
      <c r="C124" s="87"/>
      <c r="D124" s="44"/>
      <c r="E124" s="44"/>
      <c r="F124" s="44"/>
    </row>
    <row r="125" spans="1:6" ht="15" customHeight="1">
      <c r="A125" s="43"/>
      <c r="B125" s="45" t="s">
        <v>234</v>
      </c>
      <c r="C125" s="88" t="s">
        <v>175</v>
      </c>
      <c r="D125" s="46">
        <v>11108000</v>
      </c>
      <c r="E125" s="46">
        <v>363000</v>
      </c>
      <c r="F125" s="46">
        <v>11471000</v>
      </c>
    </row>
    <row r="126" spans="1:6" ht="15" customHeight="1">
      <c r="A126" s="43"/>
      <c r="B126" s="45" t="s">
        <v>235</v>
      </c>
      <c r="C126" s="88" t="s">
        <v>171</v>
      </c>
      <c r="D126" s="46">
        <v>181000</v>
      </c>
      <c r="E126" s="46">
        <v>0</v>
      </c>
      <c r="F126" s="46">
        <v>181000</v>
      </c>
    </row>
    <row r="127" spans="1:6" ht="15" customHeight="1">
      <c r="A127" s="43"/>
      <c r="B127" s="43"/>
      <c r="C127" s="87"/>
      <c r="D127" s="44"/>
      <c r="E127" s="44"/>
      <c r="F127" s="46"/>
    </row>
    <row r="128" spans="1:6" ht="15" customHeight="1">
      <c r="A128" s="49" t="s">
        <v>472</v>
      </c>
      <c r="B128" s="43"/>
      <c r="C128" s="87"/>
      <c r="D128" s="44"/>
      <c r="E128" s="44">
        <f>SUM(D125,D126)</f>
        <v>11289000</v>
      </c>
      <c r="F128" s="44"/>
    </row>
    <row r="129" spans="1:14" ht="15" customHeight="1">
      <c r="A129" s="43"/>
      <c r="B129" s="45" t="s">
        <v>473</v>
      </c>
      <c r="C129" s="88" t="s">
        <v>445</v>
      </c>
      <c r="D129" s="46">
        <v>12761530</v>
      </c>
      <c r="E129" s="46">
        <v>4716600</v>
      </c>
      <c r="F129" s="46">
        <v>17478130</v>
      </c>
    </row>
    <row r="130" spans="1:14" ht="15" customHeight="1">
      <c r="A130" s="43"/>
      <c r="B130" s="45" t="s">
        <v>236</v>
      </c>
      <c r="C130" s="88" t="s">
        <v>445</v>
      </c>
      <c r="D130" s="46">
        <v>29000</v>
      </c>
      <c r="E130" s="46">
        <v>0</v>
      </c>
      <c r="F130" s="46">
        <v>29000</v>
      </c>
    </row>
    <row r="131" spans="1:14" ht="15" customHeight="1">
      <c r="A131" s="43"/>
      <c r="B131" s="43"/>
      <c r="C131" s="87"/>
      <c r="D131" s="44"/>
      <c r="E131" s="44"/>
      <c r="F131" s="46"/>
    </row>
    <row r="132" spans="1:14" ht="15" customHeight="1">
      <c r="A132" s="49" t="s">
        <v>474</v>
      </c>
      <c r="B132" s="43"/>
      <c r="C132" s="87"/>
      <c r="D132" s="44"/>
      <c r="E132" s="44"/>
      <c r="F132" s="44"/>
    </row>
    <row r="133" spans="1:14" s="10" customFormat="1" ht="15" customHeight="1">
      <c r="A133" s="43"/>
      <c r="B133" s="45" t="s">
        <v>237</v>
      </c>
      <c r="C133" s="88" t="s">
        <v>445</v>
      </c>
      <c r="D133" s="46">
        <v>19099918</v>
      </c>
      <c r="E133" s="46">
        <v>0</v>
      </c>
      <c r="F133" s="46">
        <v>19099918</v>
      </c>
      <c r="G133" s="11"/>
      <c r="H133" s="11"/>
      <c r="I133" s="11"/>
      <c r="J133" s="11"/>
      <c r="K133" s="11"/>
      <c r="L133" s="11"/>
      <c r="M133" s="11"/>
      <c r="N133" s="11"/>
    </row>
    <row r="134" spans="1:14" ht="26.25" customHeight="1">
      <c r="A134" s="43"/>
      <c r="B134" s="45" t="s">
        <v>238</v>
      </c>
      <c r="C134" s="88" t="s">
        <v>445</v>
      </c>
      <c r="D134" s="46">
        <v>880463</v>
      </c>
      <c r="E134" s="46">
        <v>0</v>
      </c>
      <c r="F134" s="46">
        <v>880463</v>
      </c>
    </row>
    <row r="135" spans="1:14" ht="15" customHeight="1">
      <c r="A135" s="43"/>
      <c r="B135" s="45" t="s">
        <v>239</v>
      </c>
      <c r="C135" s="88">
        <v>2013</v>
      </c>
      <c r="D135" s="46">
        <f>2403754+2950</f>
        <v>2406704</v>
      </c>
      <c r="E135" s="46">
        <v>10500</v>
      </c>
      <c r="F135" s="46">
        <f>SUM(D135:E135)</f>
        <v>2417204</v>
      </c>
    </row>
    <row r="136" spans="1:14" ht="15" customHeight="1">
      <c r="A136" s="43"/>
      <c r="B136" s="43"/>
      <c r="C136" s="87"/>
      <c r="D136" s="44"/>
      <c r="E136" s="44"/>
      <c r="F136" s="46"/>
      <c r="G136" s="51">
        <f>SUM(F135:F136)</f>
        <v>2417204</v>
      </c>
      <c r="H136" s="10"/>
      <c r="I136" s="10"/>
      <c r="J136" s="10"/>
      <c r="K136" s="10"/>
      <c r="L136" s="10"/>
      <c r="M136" s="10"/>
      <c r="N136" s="10"/>
    </row>
    <row r="137" spans="1:14" ht="15" customHeight="1">
      <c r="A137" s="49" t="s">
        <v>475</v>
      </c>
      <c r="B137" s="43"/>
      <c r="C137" s="87"/>
      <c r="D137" s="44"/>
      <c r="E137" s="44"/>
      <c r="F137" s="44"/>
    </row>
    <row r="138" spans="1:14" ht="15" customHeight="1">
      <c r="A138" s="43"/>
      <c r="B138" s="45" t="s">
        <v>240</v>
      </c>
      <c r="C138" s="88" t="s">
        <v>175</v>
      </c>
      <c r="D138" s="46">
        <v>16529740</v>
      </c>
      <c r="E138" s="46">
        <v>2506725</v>
      </c>
      <c r="F138" s="46">
        <v>19036465</v>
      </c>
    </row>
    <row r="139" spans="1:14" ht="15" customHeight="1">
      <c r="A139" s="43"/>
      <c r="B139" s="43"/>
      <c r="C139" s="87"/>
      <c r="D139" s="44"/>
      <c r="E139" s="44"/>
      <c r="F139" s="46"/>
    </row>
    <row r="140" spans="1:14" ht="15" customHeight="1">
      <c r="A140" s="49" t="s">
        <v>476</v>
      </c>
      <c r="B140" s="43"/>
      <c r="C140" s="87"/>
      <c r="D140" s="44"/>
      <c r="E140" s="44"/>
      <c r="F140" s="44"/>
    </row>
    <row r="141" spans="1:14" ht="15" customHeight="1">
      <c r="A141" s="43"/>
      <c r="B141" s="45" t="s">
        <v>477</v>
      </c>
      <c r="C141" s="88" t="s">
        <v>445</v>
      </c>
      <c r="D141" s="46">
        <v>55443143</v>
      </c>
      <c r="E141" s="46">
        <v>2085886</v>
      </c>
      <c r="F141" s="46">
        <v>57529029</v>
      </c>
    </row>
    <row r="142" spans="1:14" ht="15" customHeight="1">
      <c r="A142" s="43"/>
      <c r="B142" s="45" t="s">
        <v>478</v>
      </c>
      <c r="C142" s="87"/>
      <c r="D142" s="46"/>
      <c r="E142" s="46"/>
      <c r="F142" s="46" t="s">
        <v>93</v>
      </c>
    </row>
    <row r="143" spans="1:14" ht="26.25" customHeight="1">
      <c r="A143" s="43"/>
      <c r="B143" s="43"/>
      <c r="C143" s="87"/>
      <c r="D143" s="44"/>
      <c r="E143" s="44"/>
      <c r="F143" s="46"/>
    </row>
    <row r="144" spans="1:14" s="10" customFormat="1" ht="15" customHeight="1">
      <c r="A144" s="49" t="s">
        <v>479</v>
      </c>
      <c r="B144" s="43"/>
      <c r="C144" s="87"/>
      <c r="D144" s="44"/>
      <c r="E144" s="44"/>
      <c r="F144" s="44"/>
      <c r="G144" s="11"/>
      <c r="H144" s="11"/>
      <c r="I144" s="11"/>
      <c r="J144" s="11"/>
      <c r="K144" s="11"/>
      <c r="L144" s="11"/>
      <c r="M144" s="11"/>
      <c r="N144" s="11"/>
    </row>
    <row r="145" spans="1:14" ht="15" customHeight="1">
      <c r="A145" s="43"/>
      <c r="B145" s="83" t="s">
        <v>243</v>
      </c>
      <c r="C145" s="87">
        <v>2015</v>
      </c>
      <c r="D145" s="44">
        <v>16196655</v>
      </c>
      <c r="E145" s="44">
        <v>5753542</v>
      </c>
      <c r="F145" s="84">
        <f>SUM(D145:E145)</f>
        <v>21950197</v>
      </c>
    </row>
    <row r="146" spans="1:14" ht="15" customHeight="1">
      <c r="A146" s="43"/>
      <c r="B146" s="45" t="s">
        <v>241</v>
      </c>
      <c r="C146" s="88" t="s">
        <v>445</v>
      </c>
      <c r="D146" s="46">
        <v>3373200</v>
      </c>
      <c r="E146" s="46">
        <v>0</v>
      </c>
      <c r="F146" s="84">
        <f>SUM(D146:E146)</f>
        <v>3373200</v>
      </c>
    </row>
    <row r="147" spans="1:14" ht="15" customHeight="1">
      <c r="A147" s="49"/>
      <c r="B147" s="45" t="s">
        <v>242</v>
      </c>
      <c r="C147" s="88" t="s">
        <v>445</v>
      </c>
      <c r="D147" s="46">
        <v>2146510</v>
      </c>
      <c r="E147" s="46">
        <v>0</v>
      </c>
      <c r="F147" s="84">
        <f>SUM(D147:E147)</f>
        <v>2146510</v>
      </c>
      <c r="G147" s="10"/>
      <c r="H147" s="10"/>
      <c r="I147" s="10"/>
      <c r="J147" s="10"/>
      <c r="K147" s="10"/>
      <c r="L147" s="10"/>
      <c r="M147" s="10"/>
      <c r="N147" s="10"/>
    </row>
    <row r="148" spans="1:14" ht="26.25" customHeight="1">
      <c r="A148" s="43"/>
      <c r="B148" s="43"/>
      <c r="C148" s="87"/>
      <c r="D148" s="44"/>
      <c r="E148" s="44"/>
      <c r="F148" s="46"/>
    </row>
    <row r="149" spans="1:14" ht="15" customHeight="1">
      <c r="A149" s="49" t="s">
        <v>480</v>
      </c>
      <c r="B149" s="43"/>
      <c r="C149" s="87"/>
      <c r="D149" s="44"/>
      <c r="E149" s="44"/>
      <c r="F149" s="44"/>
    </row>
    <row r="150" spans="1:14" ht="15" customHeight="1">
      <c r="A150" s="43"/>
      <c r="B150" s="45" t="s">
        <v>244</v>
      </c>
      <c r="C150" s="88" t="s">
        <v>445</v>
      </c>
      <c r="D150" s="46">
        <v>12506912</v>
      </c>
      <c r="E150" s="46">
        <v>10294397</v>
      </c>
      <c r="F150" s="46">
        <v>22801309</v>
      </c>
    </row>
    <row r="151" spans="1:14" ht="15" customHeight="1">
      <c r="A151" s="43"/>
      <c r="B151" s="45" t="s">
        <v>481</v>
      </c>
      <c r="C151" s="88"/>
      <c r="D151" s="46"/>
      <c r="E151" s="46"/>
      <c r="F151" s="46" t="s">
        <v>93</v>
      </c>
    </row>
    <row r="152" spans="1:14" ht="26.25" customHeight="1">
      <c r="A152" s="43"/>
      <c r="B152" s="43"/>
      <c r="C152" s="87"/>
      <c r="D152" s="44"/>
      <c r="E152" s="44"/>
      <c r="F152" s="46"/>
    </row>
    <row r="153" spans="1:14" ht="15" customHeight="1">
      <c r="A153" s="49" t="s">
        <v>482</v>
      </c>
      <c r="B153" s="43"/>
      <c r="C153" s="87"/>
      <c r="D153" s="44"/>
      <c r="E153" s="44"/>
      <c r="F153" s="44"/>
    </row>
    <row r="154" spans="1:14" ht="15" customHeight="1">
      <c r="A154" s="43"/>
      <c r="B154" s="45" t="s">
        <v>483</v>
      </c>
      <c r="C154" s="88" t="s">
        <v>445</v>
      </c>
      <c r="D154" s="46">
        <v>10794708</v>
      </c>
      <c r="E154" s="46">
        <v>5386122</v>
      </c>
      <c r="F154" s="46">
        <v>16180830</v>
      </c>
    </row>
    <row r="155" spans="1:14" ht="15" customHeight="1">
      <c r="A155" s="43"/>
      <c r="B155" s="45" t="s">
        <v>245</v>
      </c>
      <c r="C155" s="88"/>
      <c r="D155" s="46"/>
      <c r="E155" s="46"/>
      <c r="F155" s="46" t="s">
        <v>93</v>
      </c>
    </row>
    <row r="156" spans="1:14" ht="15" customHeight="1">
      <c r="A156" s="43"/>
      <c r="B156" s="43"/>
      <c r="C156" s="87"/>
      <c r="D156" s="44"/>
      <c r="E156" s="44"/>
      <c r="F156" s="46"/>
    </row>
    <row r="157" spans="1:14" ht="15" customHeight="1">
      <c r="A157" s="49" t="s">
        <v>484</v>
      </c>
      <c r="B157" s="43"/>
      <c r="C157" s="87"/>
      <c r="D157" s="44"/>
      <c r="E157" s="44"/>
      <c r="F157" s="44"/>
    </row>
    <row r="158" spans="1:14" ht="15" customHeight="1">
      <c r="A158" s="43"/>
      <c r="B158" s="45" t="s">
        <v>246</v>
      </c>
      <c r="C158" s="88" t="s">
        <v>445</v>
      </c>
      <c r="D158" s="46">
        <v>11274614</v>
      </c>
      <c r="E158" s="46">
        <v>4495311</v>
      </c>
      <c r="F158" s="46">
        <v>15769925</v>
      </c>
    </row>
    <row r="159" spans="1:14" ht="15" customHeight="1">
      <c r="A159" s="43"/>
      <c r="B159" s="43"/>
      <c r="C159" s="87"/>
      <c r="D159" s="44"/>
      <c r="E159" s="44"/>
      <c r="F159" s="46"/>
    </row>
    <row r="160" spans="1:14" ht="15" customHeight="1">
      <c r="A160" s="49" t="s">
        <v>485</v>
      </c>
      <c r="B160" s="43"/>
      <c r="C160" s="87"/>
      <c r="D160" s="44"/>
      <c r="E160" s="44"/>
      <c r="F160" s="44"/>
    </row>
    <row r="161" spans="1:14" ht="15" customHeight="1">
      <c r="A161" s="43"/>
      <c r="B161" s="45" t="s">
        <v>247</v>
      </c>
      <c r="C161" s="88" t="s">
        <v>445</v>
      </c>
      <c r="D161" s="46">
        <v>6935947</v>
      </c>
      <c r="E161" s="46">
        <v>0</v>
      </c>
      <c r="F161" s="46">
        <v>6935947</v>
      </c>
    </row>
    <row r="162" spans="1:14" ht="15" customHeight="1">
      <c r="A162" s="43"/>
      <c r="B162" s="43"/>
      <c r="C162" s="87"/>
      <c r="D162" s="44"/>
      <c r="E162" s="44"/>
      <c r="F162" s="46"/>
    </row>
    <row r="163" spans="1:14" ht="15" customHeight="1">
      <c r="A163" s="49" t="s">
        <v>486</v>
      </c>
      <c r="B163" s="43"/>
      <c r="C163" s="87"/>
      <c r="D163" s="44"/>
      <c r="E163" s="44"/>
      <c r="F163" s="44"/>
    </row>
    <row r="164" spans="1:14" ht="15" customHeight="1">
      <c r="A164" s="43"/>
      <c r="B164" s="45" t="s">
        <v>248</v>
      </c>
      <c r="C164" s="88" t="s">
        <v>445</v>
      </c>
      <c r="D164" s="46">
        <v>16166947</v>
      </c>
      <c r="E164" s="46">
        <v>59991</v>
      </c>
      <c r="F164" s="46">
        <v>16226938</v>
      </c>
    </row>
    <row r="165" spans="1:14" ht="15" customHeight="1">
      <c r="A165" s="43"/>
      <c r="B165" s="45" t="s">
        <v>249</v>
      </c>
      <c r="C165" s="88" t="s">
        <v>445</v>
      </c>
      <c r="D165" s="46">
        <v>2408464</v>
      </c>
      <c r="E165" s="46">
        <v>325322</v>
      </c>
      <c r="F165" s="46">
        <v>2733786</v>
      </c>
    </row>
    <row r="166" spans="1:14" ht="15" customHeight="1">
      <c r="A166" s="43"/>
      <c r="B166" s="43"/>
      <c r="C166" s="87"/>
      <c r="D166" s="44"/>
      <c r="E166" s="44"/>
      <c r="F166" s="46"/>
    </row>
    <row r="167" spans="1:14" ht="15" customHeight="1">
      <c r="A167" s="49" t="s">
        <v>487</v>
      </c>
      <c r="B167" s="43"/>
      <c r="C167" s="87"/>
      <c r="D167" s="44"/>
      <c r="E167" s="44"/>
      <c r="F167" s="44"/>
    </row>
    <row r="168" spans="1:14" ht="15" customHeight="1">
      <c r="A168" s="43"/>
      <c r="B168" s="45" t="s">
        <v>250</v>
      </c>
      <c r="C168" s="88" t="s">
        <v>445</v>
      </c>
      <c r="D168" s="46">
        <v>33802000</v>
      </c>
      <c r="E168" s="46">
        <v>11175300</v>
      </c>
      <c r="F168" s="46">
        <v>44977300</v>
      </c>
    </row>
    <row r="169" spans="1:14" ht="15" customHeight="1">
      <c r="A169" s="43"/>
      <c r="B169" s="45" t="s">
        <v>251</v>
      </c>
      <c r="C169" s="88"/>
      <c r="D169" s="46"/>
      <c r="E169" s="46"/>
      <c r="F169" s="46" t="s">
        <v>93</v>
      </c>
    </row>
    <row r="170" spans="1:14" ht="15" customHeight="1">
      <c r="A170" s="43"/>
      <c r="B170" s="45" t="s">
        <v>488</v>
      </c>
      <c r="C170" s="87"/>
      <c r="D170" s="46"/>
      <c r="E170" s="46"/>
      <c r="F170" s="46" t="s">
        <v>93</v>
      </c>
    </row>
    <row r="171" spans="1:14" ht="15" customHeight="1">
      <c r="A171" s="43"/>
      <c r="B171" s="43"/>
      <c r="C171" s="87"/>
      <c r="D171" s="44"/>
      <c r="E171" s="44"/>
      <c r="F171" s="46"/>
    </row>
    <row r="172" spans="1:14" s="10" customFormat="1" ht="26.25" customHeight="1">
      <c r="A172" s="49" t="s">
        <v>489</v>
      </c>
      <c r="B172" s="43"/>
      <c r="C172" s="87"/>
      <c r="D172" s="44"/>
      <c r="E172" s="44"/>
      <c r="F172" s="44"/>
      <c r="G172" s="11"/>
      <c r="H172" s="11"/>
      <c r="I172" s="11"/>
      <c r="J172" s="11"/>
      <c r="K172" s="11"/>
      <c r="L172" s="11"/>
      <c r="M172" s="11"/>
      <c r="N172" s="11"/>
    </row>
    <row r="173" spans="1:14" ht="15" customHeight="1">
      <c r="A173" s="43"/>
      <c r="B173" s="45" t="s">
        <v>490</v>
      </c>
      <c r="C173" s="88" t="s">
        <v>175</v>
      </c>
      <c r="D173" s="46">
        <v>7697328</v>
      </c>
      <c r="E173" s="46">
        <v>0</v>
      </c>
      <c r="F173" s="46">
        <v>7697328</v>
      </c>
    </row>
    <row r="174" spans="1:14" ht="15" customHeight="1">
      <c r="A174" s="43"/>
      <c r="B174" s="43"/>
      <c r="C174" s="87"/>
      <c r="D174" s="44"/>
      <c r="E174" s="44"/>
      <c r="F174" s="46"/>
    </row>
    <row r="175" spans="1:14" ht="15" customHeight="1">
      <c r="A175" s="49" t="s">
        <v>491</v>
      </c>
      <c r="B175" s="43"/>
      <c r="C175" s="87"/>
      <c r="D175" s="44"/>
      <c r="E175" s="44"/>
      <c r="F175" s="44"/>
      <c r="G175" s="10"/>
      <c r="H175" s="10"/>
      <c r="I175" s="10"/>
      <c r="J175" s="10"/>
      <c r="K175" s="10"/>
      <c r="L175" s="10"/>
      <c r="M175" s="10"/>
      <c r="N175" s="10"/>
    </row>
    <row r="176" spans="1:14" ht="15" customHeight="1">
      <c r="A176" s="43"/>
      <c r="B176" s="45" t="s">
        <v>252</v>
      </c>
      <c r="C176" s="87">
        <v>2014</v>
      </c>
      <c r="D176" s="46">
        <v>18710610</v>
      </c>
      <c r="E176" s="46">
        <v>0</v>
      </c>
      <c r="F176" s="46">
        <v>18710610</v>
      </c>
    </row>
    <row r="177" spans="1:14" ht="15" customHeight="1">
      <c r="A177" s="43"/>
      <c r="B177" s="45" t="s">
        <v>253</v>
      </c>
      <c r="C177" s="88" t="s">
        <v>175</v>
      </c>
      <c r="D177" s="46">
        <v>385564</v>
      </c>
      <c r="E177" s="46">
        <v>807598</v>
      </c>
      <c r="F177" s="46">
        <v>1193162</v>
      </c>
    </row>
    <row r="178" spans="1:14" s="10" customFormat="1" ht="15" customHeight="1">
      <c r="A178" s="43"/>
      <c r="B178" s="43"/>
      <c r="C178" s="87"/>
      <c r="D178" s="44"/>
      <c r="E178" s="44"/>
      <c r="F178" s="46"/>
      <c r="G178" s="11"/>
      <c r="H178" s="11"/>
      <c r="I178" s="11"/>
      <c r="J178" s="11"/>
      <c r="K178" s="11"/>
      <c r="L178" s="11"/>
      <c r="M178" s="11"/>
      <c r="N178" s="11"/>
    </row>
    <row r="179" spans="1:14" ht="26.25" customHeight="1">
      <c r="A179" s="49" t="s">
        <v>492</v>
      </c>
      <c r="B179" s="43"/>
      <c r="C179" s="87"/>
      <c r="D179" s="44"/>
      <c r="E179" s="44"/>
      <c r="F179" s="44"/>
    </row>
    <row r="180" spans="1:14" ht="15" customHeight="1">
      <c r="A180" s="43"/>
      <c r="B180" s="45" t="s">
        <v>254</v>
      </c>
      <c r="C180" s="88" t="s">
        <v>175</v>
      </c>
      <c r="D180" s="46">
        <v>64428740</v>
      </c>
      <c r="E180" s="46">
        <v>16124248</v>
      </c>
      <c r="F180" s="46">
        <v>80552988</v>
      </c>
    </row>
    <row r="181" spans="1:14" ht="26.25" customHeight="1">
      <c r="A181" s="43"/>
      <c r="B181" s="45" t="s">
        <v>256</v>
      </c>
      <c r="C181" s="87"/>
      <c r="D181" s="46">
        <v>330081</v>
      </c>
      <c r="E181" s="46">
        <v>0</v>
      </c>
      <c r="F181" s="46">
        <v>330081</v>
      </c>
      <c r="G181" s="10"/>
      <c r="H181" s="10"/>
      <c r="I181" s="10"/>
      <c r="J181" s="10"/>
      <c r="K181" s="10"/>
      <c r="L181" s="10"/>
      <c r="M181" s="10"/>
      <c r="N181" s="10"/>
    </row>
    <row r="182" spans="1:14" ht="15" customHeight="1">
      <c r="A182" s="43"/>
      <c r="B182" s="45" t="s">
        <v>257</v>
      </c>
      <c r="C182" s="88"/>
      <c r="D182" s="44"/>
      <c r="E182" s="46"/>
      <c r="F182" s="46" t="s">
        <v>93</v>
      </c>
    </row>
    <row r="183" spans="1:14" ht="15" customHeight="1">
      <c r="A183" s="43"/>
      <c r="B183" s="45" t="s">
        <v>255</v>
      </c>
      <c r="C183" s="88"/>
      <c r="D183" s="44"/>
      <c r="E183" s="46"/>
      <c r="F183" s="46" t="s">
        <v>93</v>
      </c>
    </row>
    <row r="184" spans="1:14" s="12" customFormat="1" ht="15" customHeight="1">
      <c r="A184" s="43"/>
      <c r="B184" s="43"/>
      <c r="C184" s="87"/>
      <c r="D184" s="44"/>
      <c r="E184" s="44"/>
      <c r="F184" s="46"/>
      <c r="G184" s="11"/>
      <c r="H184" s="11"/>
      <c r="I184" s="11"/>
      <c r="J184" s="11"/>
      <c r="K184" s="11"/>
      <c r="L184" s="11"/>
      <c r="M184" s="11"/>
      <c r="N184" s="11"/>
    </row>
    <row r="185" spans="1:14" ht="26.25" customHeight="1">
      <c r="A185" s="49" t="s">
        <v>493</v>
      </c>
      <c r="B185" s="43"/>
      <c r="C185" s="87"/>
      <c r="D185" s="44"/>
      <c r="E185" s="44"/>
      <c r="F185" s="44"/>
    </row>
    <row r="186" spans="1:14" ht="15" customHeight="1">
      <c r="A186" s="43"/>
      <c r="B186" s="45" t="s">
        <v>258</v>
      </c>
      <c r="C186" s="88" t="s">
        <v>175</v>
      </c>
      <c r="D186" s="46">
        <v>21844724</v>
      </c>
      <c r="E186" s="46">
        <v>3663214</v>
      </c>
      <c r="F186" s="46">
        <v>25507938</v>
      </c>
    </row>
    <row r="187" spans="1:14" ht="15" customHeight="1">
      <c r="A187" s="43"/>
      <c r="B187" s="45" t="s">
        <v>259</v>
      </c>
      <c r="C187" s="88" t="s">
        <v>175</v>
      </c>
      <c r="D187" s="46">
        <v>1315600</v>
      </c>
      <c r="E187" s="46">
        <v>0</v>
      </c>
      <c r="F187" s="46">
        <v>1315600</v>
      </c>
      <c r="G187" s="12"/>
      <c r="H187" s="12"/>
      <c r="I187" s="12"/>
      <c r="J187" s="12"/>
      <c r="K187" s="12"/>
      <c r="L187" s="12"/>
      <c r="M187" s="12"/>
      <c r="N187" s="12"/>
    </row>
    <row r="188" spans="1:14" ht="15" customHeight="1">
      <c r="A188" s="43"/>
      <c r="B188" s="43"/>
      <c r="C188" s="87"/>
      <c r="D188" s="44"/>
      <c r="E188" s="44"/>
      <c r="F188" s="46"/>
    </row>
    <row r="189" spans="1:14" ht="26.25" customHeight="1">
      <c r="A189" s="49" t="s">
        <v>494</v>
      </c>
      <c r="B189" s="43"/>
      <c r="C189" s="87"/>
      <c r="D189" s="44"/>
      <c r="E189" s="44"/>
      <c r="F189" s="44"/>
    </row>
    <row r="190" spans="1:14" ht="15" customHeight="1">
      <c r="A190" s="43"/>
      <c r="B190" s="45" t="s">
        <v>260</v>
      </c>
      <c r="C190" s="88" t="s">
        <v>445</v>
      </c>
      <c r="D190" s="46">
        <v>37867182</v>
      </c>
      <c r="E190" s="46">
        <v>12000000</v>
      </c>
      <c r="F190" s="46">
        <v>49867182</v>
      </c>
    </row>
    <row r="191" spans="1:14" ht="15" customHeight="1">
      <c r="A191" s="43"/>
      <c r="B191" s="43"/>
      <c r="C191" s="87"/>
      <c r="D191" s="44"/>
      <c r="E191" s="44"/>
      <c r="F191" s="46"/>
    </row>
    <row r="192" spans="1:14" ht="15" customHeight="1">
      <c r="A192" s="49" t="s">
        <v>495</v>
      </c>
      <c r="B192" s="43"/>
      <c r="C192" s="87"/>
      <c r="D192" s="44"/>
      <c r="E192" s="44"/>
      <c r="F192" s="44"/>
    </row>
    <row r="193" spans="1:14" ht="26.25" customHeight="1">
      <c r="A193" s="43"/>
      <c r="B193" s="45" t="s">
        <v>261</v>
      </c>
      <c r="C193" s="88">
        <v>2015</v>
      </c>
      <c r="D193" s="46">
        <v>13000000</v>
      </c>
      <c r="E193" s="46">
        <v>400000</v>
      </c>
      <c r="F193" s="46">
        <v>13400000</v>
      </c>
    </row>
    <row r="194" spans="1:14" ht="15" customHeight="1">
      <c r="A194" s="43"/>
      <c r="B194" s="45" t="s">
        <v>262</v>
      </c>
      <c r="C194" s="87"/>
      <c r="D194" s="44"/>
      <c r="E194" s="46"/>
      <c r="F194" s="46" t="s">
        <v>93</v>
      </c>
    </row>
    <row r="195" spans="1:14" ht="15" customHeight="1">
      <c r="A195" s="43"/>
      <c r="B195" s="43"/>
      <c r="C195" s="87"/>
      <c r="D195" s="44"/>
      <c r="E195" s="44"/>
      <c r="F195" s="46"/>
    </row>
    <row r="196" spans="1:14" ht="15" customHeight="1">
      <c r="A196" s="49" t="s">
        <v>496</v>
      </c>
      <c r="B196" s="43"/>
      <c r="C196" s="87"/>
      <c r="D196" s="44"/>
      <c r="E196" s="44"/>
      <c r="F196" s="44"/>
    </row>
    <row r="197" spans="1:14" ht="26.25" customHeight="1">
      <c r="A197" s="43"/>
      <c r="B197" s="45" t="s">
        <v>263</v>
      </c>
      <c r="C197" s="88" t="s">
        <v>445</v>
      </c>
      <c r="D197" s="46">
        <v>24162182</v>
      </c>
      <c r="E197" s="46">
        <v>780000</v>
      </c>
      <c r="F197" s="46">
        <v>24942182</v>
      </c>
    </row>
    <row r="198" spans="1:14" ht="15" customHeight="1">
      <c r="A198" s="43"/>
      <c r="B198" s="45" t="s">
        <v>264</v>
      </c>
      <c r="C198" s="88" t="s">
        <v>445</v>
      </c>
      <c r="D198" s="46">
        <v>2715700</v>
      </c>
      <c r="E198" s="46">
        <v>0</v>
      </c>
      <c r="F198" s="46">
        <v>2715700</v>
      </c>
    </row>
    <row r="199" spans="1:14" s="10" customFormat="1" ht="26.25" customHeight="1">
      <c r="A199" s="43"/>
      <c r="B199" s="45" t="s">
        <v>265</v>
      </c>
      <c r="C199" s="88" t="s">
        <v>445</v>
      </c>
      <c r="D199" s="46">
        <v>1029644</v>
      </c>
      <c r="E199" s="46">
        <v>0</v>
      </c>
      <c r="F199" s="46">
        <v>1029644</v>
      </c>
      <c r="G199" s="11"/>
      <c r="H199" s="11"/>
      <c r="I199" s="11"/>
      <c r="J199" s="11"/>
      <c r="K199" s="11"/>
      <c r="L199" s="11"/>
      <c r="M199" s="11"/>
      <c r="N199" s="11"/>
    </row>
    <row r="200" spans="1:14" ht="15" customHeight="1">
      <c r="A200" s="43"/>
      <c r="B200" s="45" t="s">
        <v>266</v>
      </c>
      <c r="C200" s="88" t="s">
        <v>445</v>
      </c>
      <c r="D200" s="46">
        <v>209671</v>
      </c>
      <c r="E200" s="46">
        <v>0</v>
      </c>
      <c r="F200" s="46">
        <v>209671</v>
      </c>
    </row>
    <row r="201" spans="1:14" ht="15" customHeight="1">
      <c r="A201" s="43"/>
      <c r="B201" s="45" t="s">
        <v>267</v>
      </c>
      <c r="C201" s="87"/>
      <c r="D201" s="44"/>
      <c r="E201" s="46"/>
      <c r="F201" s="46" t="s">
        <v>93</v>
      </c>
    </row>
    <row r="202" spans="1:14" ht="15" customHeight="1">
      <c r="A202" s="43"/>
      <c r="B202" s="43"/>
      <c r="C202" s="87"/>
      <c r="D202" s="44"/>
      <c r="E202" s="44"/>
      <c r="F202" s="46"/>
      <c r="G202" s="10"/>
      <c r="H202" s="10"/>
      <c r="I202" s="10"/>
      <c r="J202" s="10"/>
      <c r="K202" s="10"/>
      <c r="L202" s="10"/>
      <c r="M202" s="10"/>
      <c r="N202" s="10"/>
    </row>
    <row r="203" spans="1:14" ht="15" customHeight="1">
      <c r="A203" s="49" t="s">
        <v>497</v>
      </c>
      <c r="B203" s="43"/>
      <c r="C203" s="87"/>
      <c r="D203" s="44"/>
      <c r="E203" s="44"/>
      <c r="F203" s="44"/>
    </row>
    <row r="204" spans="1:14" ht="26.25" customHeight="1">
      <c r="A204" s="43"/>
      <c r="B204" s="45" t="s">
        <v>268</v>
      </c>
      <c r="C204" s="88" t="s">
        <v>445</v>
      </c>
      <c r="D204" s="46">
        <v>3400000</v>
      </c>
      <c r="E204" s="46">
        <v>4000000</v>
      </c>
      <c r="F204" s="46">
        <v>7400000</v>
      </c>
    </row>
    <row r="205" spans="1:14" s="10" customFormat="1" ht="15" customHeight="1">
      <c r="A205" s="43"/>
      <c r="B205" s="45" t="s">
        <v>269</v>
      </c>
      <c r="C205" s="88" t="s">
        <v>445</v>
      </c>
      <c r="D205" s="46">
        <v>200000</v>
      </c>
      <c r="E205" s="46">
        <v>675000</v>
      </c>
      <c r="F205" s="46">
        <v>875000</v>
      </c>
      <c r="G205" s="11"/>
      <c r="H205" s="11"/>
      <c r="I205" s="11"/>
      <c r="J205" s="11"/>
      <c r="K205" s="11"/>
      <c r="L205" s="11"/>
      <c r="M205" s="11"/>
      <c r="N205" s="11"/>
    </row>
    <row r="206" spans="1:14" ht="15" customHeight="1">
      <c r="A206" s="43"/>
      <c r="B206" s="43"/>
      <c r="C206" s="87"/>
      <c r="D206" s="44"/>
      <c r="E206" s="44"/>
      <c r="F206" s="46"/>
    </row>
    <row r="207" spans="1:14" ht="15" customHeight="1">
      <c r="A207" s="49" t="s">
        <v>498</v>
      </c>
      <c r="B207" s="43"/>
      <c r="C207" s="87"/>
      <c r="D207" s="44"/>
      <c r="E207" s="44"/>
      <c r="F207" s="44"/>
    </row>
    <row r="208" spans="1:14" ht="15" customHeight="1">
      <c r="A208" s="43"/>
      <c r="B208" s="45" t="s">
        <v>499</v>
      </c>
      <c r="C208" s="88" t="s">
        <v>445</v>
      </c>
      <c r="D208" s="46">
        <v>41686137</v>
      </c>
      <c r="E208" s="46">
        <v>17214960</v>
      </c>
      <c r="F208" s="46">
        <v>58901097</v>
      </c>
      <c r="G208" s="10"/>
      <c r="H208" s="10"/>
      <c r="I208" s="10"/>
      <c r="J208" s="10"/>
      <c r="K208" s="10"/>
      <c r="L208" s="10"/>
      <c r="M208" s="10"/>
      <c r="N208" s="10"/>
    </row>
    <row r="209" spans="1:6" ht="15" customHeight="1">
      <c r="A209" s="43"/>
      <c r="B209" s="45" t="s">
        <v>270</v>
      </c>
      <c r="C209" s="88" t="s">
        <v>175</v>
      </c>
      <c r="D209" s="46">
        <v>2006137</v>
      </c>
      <c r="E209" s="46">
        <v>107500</v>
      </c>
      <c r="F209" s="46">
        <v>2113637</v>
      </c>
    </row>
    <row r="210" spans="1:6" ht="15" customHeight="1">
      <c r="A210" s="43"/>
      <c r="B210" s="43"/>
      <c r="C210" s="87"/>
      <c r="D210" s="44"/>
      <c r="E210" s="44"/>
      <c r="F210" s="46"/>
    </row>
    <row r="211" spans="1:6" ht="15" customHeight="1">
      <c r="A211" s="49" t="s">
        <v>500</v>
      </c>
      <c r="B211" s="43"/>
      <c r="C211" s="87"/>
      <c r="D211" s="44"/>
      <c r="E211" s="44"/>
      <c r="F211" s="44"/>
    </row>
    <row r="212" spans="1:6" ht="15" customHeight="1">
      <c r="A212" s="43"/>
      <c r="B212" s="45" t="s">
        <v>501</v>
      </c>
      <c r="C212" s="88" t="s">
        <v>445</v>
      </c>
      <c r="D212" s="46">
        <v>796692</v>
      </c>
      <c r="E212" s="46">
        <v>0</v>
      </c>
      <c r="F212" s="46">
        <v>796692</v>
      </c>
    </row>
    <row r="213" spans="1:6" ht="15" customHeight="1">
      <c r="A213" s="43"/>
      <c r="B213" s="43"/>
      <c r="C213" s="87"/>
      <c r="D213" s="44"/>
      <c r="E213" s="44"/>
      <c r="F213" s="46"/>
    </row>
    <row r="214" spans="1:6" ht="15" customHeight="1">
      <c r="A214" s="49" t="s">
        <v>502</v>
      </c>
      <c r="B214" s="43"/>
      <c r="C214" s="87"/>
      <c r="D214" s="44"/>
      <c r="E214" s="44"/>
      <c r="F214" s="44"/>
    </row>
    <row r="215" spans="1:6" ht="15" customHeight="1">
      <c r="A215" s="43"/>
      <c r="B215" s="45" t="s">
        <v>503</v>
      </c>
      <c r="C215" s="88" t="s">
        <v>175</v>
      </c>
      <c r="D215" s="46">
        <v>58556035</v>
      </c>
      <c r="E215" s="46">
        <v>24606986</v>
      </c>
      <c r="F215" s="46">
        <v>83163021</v>
      </c>
    </row>
    <row r="216" spans="1:6" ht="15" customHeight="1">
      <c r="A216" s="43"/>
      <c r="B216" s="45" t="s">
        <v>271</v>
      </c>
      <c r="C216" s="88" t="s">
        <v>445</v>
      </c>
      <c r="D216" s="46"/>
      <c r="E216" s="46"/>
      <c r="F216" s="46" t="s">
        <v>93</v>
      </c>
    </row>
    <row r="217" spans="1:6" ht="15" customHeight="1">
      <c r="A217" s="43"/>
      <c r="B217" s="43"/>
      <c r="C217" s="87"/>
      <c r="D217" s="44"/>
      <c r="E217" s="44"/>
      <c r="F217" s="46"/>
    </row>
    <row r="218" spans="1:6" ht="15" customHeight="1">
      <c r="A218" s="49" t="s">
        <v>504</v>
      </c>
      <c r="B218" s="43"/>
      <c r="C218" s="87"/>
      <c r="D218" s="44"/>
      <c r="E218" s="44"/>
      <c r="F218" s="44"/>
    </row>
    <row r="219" spans="1:6" ht="15" customHeight="1">
      <c r="A219" s="43"/>
      <c r="B219" s="45" t="s">
        <v>272</v>
      </c>
      <c r="C219" s="88" t="s">
        <v>175</v>
      </c>
      <c r="D219" s="46">
        <v>23108000</v>
      </c>
      <c r="E219" s="46">
        <v>2300000</v>
      </c>
      <c r="F219" s="46">
        <v>25408000</v>
      </c>
    </row>
    <row r="220" spans="1:6" ht="26.25" customHeight="1">
      <c r="A220" s="43"/>
      <c r="B220" s="45" t="s">
        <v>273</v>
      </c>
      <c r="C220" s="88" t="s">
        <v>445</v>
      </c>
      <c r="D220" s="46">
        <v>200000</v>
      </c>
      <c r="E220" s="46">
        <v>0</v>
      </c>
      <c r="F220" s="46">
        <v>200000</v>
      </c>
    </row>
    <row r="221" spans="1:6" ht="15" customHeight="1">
      <c r="A221" s="43"/>
      <c r="B221" s="43"/>
      <c r="C221" s="87"/>
      <c r="D221" s="44"/>
      <c r="E221" s="44"/>
      <c r="F221" s="46"/>
    </row>
    <row r="222" spans="1:6" ht="15" customHeight="1">
      <c r="A222" s="49" t="s">
        <v>505</v>
      </c>
      <c r="B222" s="43"/>
      <c r="C222" s="87"/>
      <c r="D222" s="44"/>
      <c r="E222" s="44"/>
      <c r="F222" s="44"/>
    </row>
    <row r="223" spans="1:6" ht="15" customHeight="1">
      <c r="A223" s="43"/>
      <c r="B223" s="45" t="s">
        <v>274</v>
      </c>
      <c r="C223" s="88">
        <v>2015</v>
      </c>
      <c r="D223" s="46">
        <v>16530245</v>
      </c>
      <c r="E223" s="46">
        <v>5586135</v>
      </c>
      <c r="F223" s="46">
        <f>SUM(E223,D223)</f>
        <v>22116380</v>
      </c>
    </row>
    <row r="224" spans="1:6" ht="15" customHeight="1">
      <c r="A224" s="43"/>
      <c r="B224" s="43"/>
      <c r="C224" s="87"/>
      <c r="D224" s="44"/>
      <c r="E224" s="44"/>
      <c r="F224" s="46"/>
    </row>
    <row r="225" spans="1:14" ht="15" customHeight="1">
      <c r="A225" s="49" t="s">
        <v>506</v>
      </c>
      <c r="B225" s="43"/>
      <c r="C225" s="87"/>
      <c r="D225" s="44"/>
      <c r="E225" s="44"/>
      <c r="F225" s="44"/>
    </row>
    <row r="226" spans="1:14" ht="15" customHeight="1">
      <c r="A226" s="43"/>
      <c r="B226" s="45" t="s">
        <v>275</v>
      </c>
      <c r="C226" s="88" t="s">
        <v>175</v>
      </c>
      <c r="D226" s="46">
        <v>52342712</v>
      </c>
      <c r="E226" s="46">
        <v>40231264</v>
      </c>
      <c r="F226" s="46">
        <v>92573976</v>
      </c>
    </row>
    <row r="227" spans="1:14" ht="15" customHeight="1">
      <c r="A227" s="43"/>
      <c r="B227" s="43"/>
      <c r="C227" s="87"/>
      <c r="D227" s="44"/>
      <c r="E227" s="44"/>
      <c r="F227" s="46"/>
    </row>
    <row r="228" spans="1:14" ht="15" customHeight="1">
      <c r="A228" s="49" t="s">
        <v>507</v>
      </c>
      <c r="B228" s="43"/>
      <c r="C228" s="87"/>
      <c r="D228" s="44"/>
      <c r="E228" s="44"/>
      <c r="F228" s="44"/>
    </row>
    <row r="229" spans="1:14" ht="15" customHeight="1">
      <c r="A229" s="43"/>
      <c r="B229" s="45" t="s">
        <v>276</v>
      </c>
      <c r="C229" s="88" t="s">
        <v>445</v>
      </c>
      <c r="D229" s="46">
        <v>260029143</v>
      </c>
      <c r="E229" s="46">
        <v>52495472</v>
      </c>
      <c r="F229" s="46">
        <v>312524615</v>
      </c>
    </row>
    <row r="230" spans="1:14" ht="15" customHeight="1">
      <c r="A230" s="43"/>
      <c r="B230" s="45" t="s">
        <v>277</v>
      </c>
      <c r="C230" s="88" t="s">
        <v>171</v>
      </c>
      <c r="D230" s="46">
        <v>6016532</v>
      </c>
      <c r="E230" s="46">
        <v>18626706</v>
      </c>
      <c r="F230" s="46">
        <v>24643238</v>
      </c>
    </row>
    <row r="231" spans="1:14" ht="15" customHeight="1">
      <c r="A231" s="43"/>
      <c r="B231" s="45" t="s">
        <v>279</v>
      </c>
      <c r="C231" s="88" t="s">
        <v>445</v>
      </c>
      <c r="D231" s="46">
        <v>10267500</v>
      </c>
      <c r="E231" s="46">
        <v>10983500</v>
      </c>
      <c r="F231" s="46">
        <v>21251000</v>
      </c>
    </row>
    <row r="232" spans="1:14" ht="26.25" customHeight="1">
      <c r="A232" s="43"/>
      <c r="B232" s="45" t="s">
        <v>278</v>
      </c>
      <c r="C232" s="88" t="s">
        <v>445</v>
      </c>
      <c r="D232" s="46">
        <v>6667050</v>
      </c>
      <c r="E232" s="46">
        <v>2083772</v>
      </c>
      <c r="F232" s="46">
        <v>8750822</v>
      </c>
    </row>
    <row r="233" spans="1:14" s="10" customFormat="1" ht="26.25" customHeight="1">
      <c r="A233" s="43"/>
      <c r="B233" s="45" t="s">
        <v>280</v>
      </c>
      <c r="C233" s="88" t="s">
        <v>175</v>
      </c>
      <c r="D233" s="46">
        <v>1535300</v>
      </c>
      <c r="E233" s="46">
        <v>450000</v>
      </c>
      <c r="F233" s="46">
        <v>1985300</v>
      </c>
      <c r="G233" s="11"/>
      <c r="H233" s="11"/>
      <c r="I233" s="11"/>
      <c r="J233" s="11"/>
      <c r="K233" s="11"/>
      <c r="L233" s="11"/>
      <c r="M233" s="11"/>
      <c r="N233" s="11"/>
    </row>
    <row r="234" spans="1:14" ht="15" customHeight="1">
      <c r="A234" s="43"/>
      <c r="B234" s="45" t="s">
        <v>508</v>
      </c>
      <c r="C234" s="87"/>
      <c r="D234" s="44"/>
      <c r="E234" s="46"/>
      <c r="F234" s="46" t="s">
        <v>93</v>
      </c>
    </row>
    <row r="235" spans="1:14" ht="15" customHeight="1">
      <c r="A235" s="43"/>
      <c r="B235" s="43"/>
      <c r="C235" s="87"/>
      <c r="D235" s="44"/>
      <c r="E235" s="44"/>
      <c r="F235" s="46"/>
    </row>
    <row r="236" spans="1:14" ht="26.25" customHeight="1">
      <c r="A236" s="49" t="s">
        <v>509</v>
      </c>
      <c r="B236" s="43"/>
      <c r="C236" s="87"/>
      <c r="D236" s="44"/>
      <c r="E236" s="44"/>
      <c r="F236" s="44"/>
      <c r="G236" s="10"/>
      <c r="H236" s="10"/>
      <c r="I236" s="10"/>
      <c r="J236" s="10"/>
      <c r="K236" s="10"/>
      <c r="L236" s="10"/>
      <c r="M236" s="10"/>
      <c r="N236" s="10"/>
    </row>
    <row r="237" spans="1:14" ht="15" customHeight="1">
      <c r="A237" s="43"/>
      <c r="B237" s="45" t="s">
        <v>281</v>
      </c>
      <c r="C237" s="88" t="s">
        <v>445</v>
      </c>
      <c r="D237" s="46">
        <v>21900474</v>
      </c>
      <c r="E237" s="46">
        <v>4141951</v>
      </c>
      <c r="F237" s="46">
        <v>26042425</v>
      </c>
    </row>
    <row r="238" spans="1:14" ht="15" customHeight="1">
      <c r="A238" s="43"/>
      <c r="B238" s="45" t="s">
        <v>283</v>
      </c>
      <c r="C238" s="88" t="s">
        <v>445</v>
      </c>
      <c r="D238" s="46">
        <v>3941309</v>
      </c>
      <c r="E238" s="46">
        <v>11790007</v>
      </c>
      <c r="F238" s="46">
        <v>15731316</v>
      </c>
    </row>
    <row r="239" spans="1:14" ht="15" customHeight="1">
      <c r="A239" s="43"/>
      <c r="B239" s="45" t="s">
        <v>282</v>
      </c>
      <c r="C239" s="88" t="s">
        <v>445</v>
      </c>
      <c r="D239" s="46">
        <v>1969575</v>
      </c>
      <c r="E239" s="46">
        <v>2556316</v>
      </c>
      <c r="F239" s="46">
        <v>4525891</v>
      </c>
    </row>
    <row r="240" spans="1:14" ht="15" customHeight="1">
      <c r="A240" s="43"/>
      <c r="B240" s="45" t="s">
        <v>284</v>
      </c>
      <c r="C240" s="88" t="s">
        <v>175</v>
      </c>
      <c r="D240" s="46">
        <v>387951</v>
      </c>
      <c r="E240" s="46">
        <v>0</v>
      </c>
      <c r="F240" s="46">
        <v>387951</v>
      </c>
    </row>
    <row r="241" spans="1:14" ht="15" customHeight="1">
      <c r="A241" s="43"/>
      <c r="B241" s="43"/>
      <c r="C241" s="87"/>
      <c r="D241" s="44"/>
      <c r="E241" s="44"/>
      <c r="F241" s="46"/>
    </row>
    <row r="242" spans="1:14" ht="15" customHeight="1">
      <c r="A242" s="49" t="s">
        <v>510</v>
      </c>
      <c r="B242" s="43"/>
      <c r="C242" s="87"/>
      <c r="D242" s="44"/>
      <c r="E242" s="44"/>
      <c r="F242" s="44"/>
    </row>
    <row r="243" spans="1:14" ht="15" customHeight="1">
      <c r="A243" s="43"/>
      <c r="B243" s="45" t="s">
        <v>285</v>
      </c>
      <c r="C243" s="88" t="s">
        <v>511</v>
      </c>
      <c r="D243" s="46">
        <v>9574562</v>
      </c>
      <c r="E243" s="46">
        <v>1576322</v>
      </c>
      <c r="F243" s="46">
        <f>E243+D243</f>
        <v>11150884</v>
      </c>
    </row>
    <row r="244" spans="1:14" ht="15" customHeight="1">
      <c r="A244" s="43"/>
      <c r="B244" s="43"/>
      <c r="C244" s="87"/>
      <c r="D244" s="44"/>
      <c r="E244" s="44"/>
      <c r="F244" s="46"/>
    </row>
    <row r="245" spans="1:14" ht="15" customHeight="1">
      <c r="A245" s="49" t="s">
        <v>512</v>
      </c>
      <c r="B245" s="43"/>
      <c r="C245" s="87"/>
      <c r="D245" s="44"/>
      <c r="E245" s="44"/>
      <c r="F245" s="44"/>
    </row>
    <row r="246" spans="1:14" ht="15" customHeight="1">
      <c r="A246" s="43"/>
      <c r="B246" s="45" t="s">
        <v>286</v>
      </c>
      <c r="C246" s="88" t="s">
        <v>175</v>
      </c>
      <c r="D246" s="46">
        <v>22853579</v>
      </c>
      <c r="E246" s="46">
        <v>7760493</v>
      </c>
      <c r="F246" s="46">
        <v>30614072</v>
      </c>
    </row>
    <row r="247" spans="1:14" ht="15" customHeight="1">
      <c r="A247" s="43"/>
      <c r="B247" s="45" t="s">
        <v>287</v>
      </c>
      <c r="C247" s="88" t="s">
        <v>175</v>
      </c>
      <c r="D247" s="46">
        <v>498000</v>
      </c>
      <c r="E247" s="46">
        <v>60000</v>
      </c>
      <c r="F247" s="46">
        <v>558000</v>
      </c>
    </row>
    <row r="248" spans="1:14" ht="15" customHeight="1">
      <c r="A248" s="43"/>
      <c r="B248" s="43"/>
      <c r="C248" s="87"/>
      <c r="D248" s="44"/>
      <c r="E248" s="44"/>
      <c r="F248" s="46"/>
    </row>
    <row r="249" spans="1:14" ht="15" customHeight="1">
      <c r="A249" s="49" t="s">
        <v>513</v>
      </c>
      <c r="B249" s="43"/>
      <c r="C249" s="87"/>
      <c r="D249" s="44"/>
      <c r="E249" s="44"/>
      <c r="F249" s="44"/>
    </row>
    <row r="250" spans="1:14" ht="15" customHeight="1">
      <c r="A250" s="43"/>
      <c r="B250" s="45" t="s">
        <v>288</v>
      </c>
      <c r="C250" s="88" t="s">
        <v>445</v>
      </c>
      <c r="D250" s="46">
        <v>23644692</v>
      </c>
      <c r="E250" s="46">
        <v>4465000</v>
      </c>
      <c r="F250" s="46">
        <v>28109692</v>
      </c>
    </row>
    <row r="251" spans="1:14" ht="15" customHeight="1">
      <c r="A251" s="43"/>
      <c r="B251" s="45" t="s">
        <v>289</v>
      </c>
      <c r="C251" s="88" t="s">
        <v>445</v>
      </c>
      <c r="D251" s="46">
        <v>5678533</v>
      </c>
      <c r="E251" s="46">
        <v>0</v>
      </c>
      <c r="F251" s="46">
        <v>5678533</v>
      </c>
    </row>
    <row r="252" spans="1:14" s="10" customFormat="1" ht="15" customHeight="1">
      <c r="A252" s="43"/>
      <c r="B252" s="45" t="s">
        <v>290</v>
      </c>
      <c r="C252" s="88" t="s">
        <v>445</v>
      </c>
      <c r="D252" s="46">
        <v>568000</v>
      </c>
      <c r="E252" s="46">
        <v>0</v>
      </c>
      <c r="F252" s="46">
        <v>568000</v>
      </c>
      <c r="G252" s="11"/>
      <c r="H252" s="11"/>
      <c r="I252" s="11"/>
      <c r="J252" s="11"/>
      <c r="K252" s="11"/>
      <c r="L252" s="11"/>
      <c r="M252" s="11"/>
      <c r="N252" s="11"/>
    </row>
    <row r="253" spans="1:14" ht="15" customHeight="1">
      <c r="A253" s="43"/>
      <c r="B253" s="43"/>
      <c r="C253" s="87"/>
      <c r="D253" s="44"/>
      <c r="E253" s="44"/>
      <c r="F253" s="46"/>
    </row>
    <row r="254" spans="1:14" ht="15" customHeight="1">
      <c r="A254" s="49" t="s">
        <v>514</v>
      </c>
      <c r="B254" s="43"/>
      <c r="C254" s="87"/>
      <c r="D254" s="44"/>
      <c r="E254" s="44"/>
      <c r="F254" s="44"/>
    </row>
    <row r="255" spans="1:14" ht="15" customHeight="1">
      <c r="A255" s="43"/>
      <c r="B255" s="45" t="s">
        <v>291</v>
      </c>
      <c r="C255" s="88" t="s">
        <v>445</v>
      </c>
      <c r="D255" s="46">
        <v>24727271</v>
      </c>
      <c r="E255" s="46">
        <v>6890467</v>
      </c>
      <c r="F255" s="46">
        <v>31617738</v>
      </c>
      <c r="G255" s="10"/>
      <c r="H255" s="10"/>
      <c r="I255" s="10"/>
      <c r="J255" s="10"/>
      <c r="K255" s="10"/>
      <c r="L255" s="10"/>
      <c r="M255" s="10"/>
      <c r="N255" s="10"/>
    </row>
    <row r="256" spans="1:14" ht="15" customHeight="1">
      <c r="A256" s="43"/>
      <c r="B256" s="43"/>
      <c r="C256" s="87"/>
      <c r="D256" s="44"/>
      <c r="E256" s="44"/>
      <c r="F256" s="46"/>
      <c r="G256" s="36"/>
    </row>
    <row r="257" spans="1:14" ht="15" customHeight="1">
      <c r="A257" s="49" t="s">
        <v>515</v>
      </c>
      <c r="B257" s="43"/>
      <c r="C257" s="87"/>
      <c r="D257" s="44"/>
      <c r="E257" s="44"/>
      <c r="F257" s="44"/>
      <c r="G257" s="36"/>
    </row>
    <row r="258" spans="1:14" ht="15" customHeight="1">
      <c r="A258" s="43"/>
      <c r="B258" s="45" t="s">
        <v>292</v>
      </c>
      <c r="C258" s="88">
        <v>2014</v>
      </c>
      <c r="D258" s="46">
        <v>23318912</v>
      </c>
      <c r="E258" s="46">
        <v>0</v>
      </c>
      <c r="F258" s="46">
        <f>SUM(D258,E258)</f>
        <v>23318912</v>
      </c>
    </row>
    <row r="259" spans="1:14" ht="15" customHeight="1">
      <c r="A259" s="43"/>
      <c r="B259" s="45" t="s">
        <v>293</v>
      </c>
      <c r="C259" s="88" t="s">
        <v>445</v>
      </c>
      <c r="D259" s="46">
        <v>5317672</v>
      </c>
      <c r="E259" s="46">
        <v>414385</v>
      </c>
      <c r="F259" s="46">
        <v>5732057</v>
      </c>
    </row>
    <row r="260" spans="1:14" ht="15" customHeight="1">
      <c r="A260" s="43"/>
      <c r="B260" s="45" t="s">
        <v>294</v>
      </c>
      <c r="C260" s="88" t="s">
        <v>445</v>
      </c>
      <c r="D260" s="46">
        <v>1100771</v>
      </c>
      <c r="E260" s="46">
        <v>701511</v>
      </c>
      <c r="F260" s="46">
        <v>1802282</v>
      </c>
    </row>
    <row r="261" spans="1:14" s="10" customFormat="1" ht="15" customHeight="1">
      <c r="A261" s="43"/>
      <c r="B261" s="45" t="s">
        <v>295</v>
      </c>
      <c r="C261" s="88" t="s">
        <v>175</v>
      </c>
      <c r="D261" s="46">
        <v>550000</v>
      </c>
      <c r="E261" s="46">
        <v>27000</v>
      </c>
      <c r="F261" s="46">
        <v>577000</v>
      </c>
      <c r="G261" s="11"/>
      <c r="H261" s="11"/>
      <c r="I261" s="11"/>
      <c r="J261" s="11"/>
      <c r="K261" s="11"/>
      <c r="L261" s="11"/>
      <c r="M261" s="11"/>
      <c r="N261" s="11"/>
    </row>
    <row r="262" spans="1:14" ht="15" customHeight="1">
      <c r="A262" s="43"/>
      <c r="B262" s="43"/>
      <c r="C262" s="87"/>
      <c r="D262" s="44"/>
      <c r="E262" s="44"/>
      <c r="F262" s="46"/>
    </row>
    <row r="263" spans="1:14" ht="15" customHeight="1">
      <c r="A263" s="49" t="s">
        <v>516</v>
      </c>
      <c r="B263" s="43"/>
      <c r="C263" s="87"/>
      <c r="D263" s="44"/>
      <c r="E263" s="44"/>
      <c r="F263" s="44"/>
    </row>
    <row r="264" spans="1:14" ht="15" customHeight="1">
      <c r="A264" s="43"/>
      <c r="B264" s="45" t="s">
        <v>296</v>
      </c>
      <c r="C264" s="88" t="s">
        <v>171</v>
      </c>
      <c r="D264" s="46">
        <v>25174492</v>
      </c>
      <c r="E264" s="46">
        <v>15082073</v>
      </c>
      <c r="F264" s="46">
        <v>40256565</v>
      </c>
      <c r="G264" s="10"/>
      <c r="H264" s="10"/>
      <c r="I264" s="10"/>
      <c r="J264" s="10"/>
      <c r="K264" s="10"/>
      <c r="L264" s="10"/>
      <c r="M264" s="10"/>
      <c r="N264" s="10"/>
    </row>
    <row r="265" spans="1:14" ht="15" customHeight="1">
      <c r="A265" s="43"/>
      <c r="B265" s="45" t="s">
        <v>297</v>
      </c>
      <c r="C265" s="88" t="s">
        <v>445</v>
      </c>
      <c r="D265" s="46">
        <v>16956808</v>
      </c>
      <c r="E265" s="46">
        <v>863767</v>
      </c>
      <c r="F265" s="46">
        <v>17820575</v>
      </c>
    </row>
    <row r="266" spans="1:14" ht="15" customHeight="1">
      <c r="A266" s="43"/>
      <c r="B266" s="45" t="s">
        <v>298</v>
      </c>
      <c r="C266" s="88" t="s">
        <v>445</v>
      </c>
      <c r="D266" s="46">
        <v>253200</v>
      </c>
      <c r="E266" s="46">
        <v>0</v>
      </c>
      <c r="F266" s="46">
        <v>253200</v>
      </c>
    </row>
    <row r="267" spans="1:14" ht="26.25" customHeight="1">
      <c r="A267" s="43"/>
      <c r="B267" s="45" t="s">
        <v>299</v>
      </c>
      <c r="C267" s="88" t="s">
        <v>445</v>
      </c>
      <c r="D267" s="46">
        <v>0</v>
      </c>
      <c r="E267" s="46">
        <v>180000</v>
      </c>
      <c r="F267" s="46">
        <v>180000</v>
      </c>
    </row>
    <row r="268" spans="1:14" ht="15" customHeight="1">
      <c r="A268" s="43"/>
      <c r="B268" s="43"/>
      <c r="C268" s="87"/>
      <c r="D268" s="44"/>
      <c r="E268" s="44"/>
      <c r="F268" s="46"/>
    </row>
    <row r="269" spans="1:14" ht="15" customHeight="1">
      <c r="A269" s="49" t="s">
        <v>517</v>
      </c>
      <c r="B269" s="43"/>
      <c r="C269" s="87"/>
      <c r="D269" s="44"/>
      <c r="E269" s="44"/>
      <c r="F269" s="44"/>
    </row>
    <row r="270" spans="1:14" ht="15" customHeight="1">
      <c r="A270" s="43"/>
      <c r="B270" s="45" t="s">
        <v>300</v>
      </c>
      <c r="C270" s="88" t="s">
        <v>175</v>
      </c>
      <c r="D270" s="46">
        <v>75758873</v>
      </c>
      <c r="E270" s="46">
        <v>14729231</v>
      </c>
      <c r="F270" s="46">
        <v>90488104</v>
      </c>
    </row>
    <row r="271" spans="1:14" ht="15" customHeight="1">
      <c r="A271" s="43"/>
      <c r="B271" s="43"/>
      <c r="C271" s="87"/>
      <c r="D271" s="44"/>
      <c r="E271" s="44"/>
      <c r="F271" s="46"/>
    </row>
    <row r="272" spans="1:14" ht="15" customHeight="1">
      <c r="A272" s="49" t="s">
        <v>518</v>
      </c>
      <c r="B272" s="43"/>
      <c r="C272" s="87"/>
      <c r="D272" s="44"/>
      <c r="E272" s="44"/>
      <c r="F272" s="44"/>
    </row>
    <row r="273" spans="1:14" ht="15" customHeight="1">
      <c r="A273" s="43"/>
      <c r="B273" s="45" t="s">
        <v>301</v>
      </c>
      <c r="C273" s="88" t="s">
        <v>445</v>
      </c>
      <c r="D273" s="46">
        <v>32733570</v>
      </c>
      <c r="E273" s="46">
        <v>33225978</v>
      </c>
      <c r="F273" s="46">
        <f>SUM(D273,E273)</f>
        <v>65959548</v>
      </c>
    </row>
    <row r="274" spans="1:14" ht="15" customHeight="1">
      <c r="A274" s="43"/>
      <c r="B274" s="45" t="s">
        <v>302</v>
      </c>
      <c r="C274" s="88" t="s">
        <v>445</v>
      </c>
      <c r="D274" s="46">
        <v>2478459</v>
      </c>
      <c r="E274" s="46">
        <v>0</v>
      </c>
      <c r="F274" s="46">
        <v>2478459</v>
      </c>
    </row>
    <row r="275" spans="1:14" ht="15" customHeight="1">
      <c r="A275" s="43"/>
      <c r="B275" s="45" t="s">
        <v>303</v>
      </c>
      <c r="C275" s="88" t="s">
        <v>445</v>
      </c>
      <c r="D275" s="46">
        <v>380000</v>
      </c>
      <c r="E275" s="46">
        <v>0</v>
      </c>
      <c r="F275" s="46">
        <v>380000</v>
      </c>
    </row>
    <row r="276" spans="1:14" ht="15" customHeight="1">
      <c r="A276" s="43"/>
      <c r="B276" s="45" t="s">
        <v>304</v>
      </c>
      <c r="C276" s="88">
        <v>2012</v>
      </c>
      <c r="D276" s="46">
        <v>119725</v>
      </c>
      <c r="E276" s="46">
        <v>0</v>
      </c>
      <c r="F276" s="46">
        <v>119725</v>
      </c>
    </row>
    <row r="277" spans="1:14" ht="15" customHeight="1">
      <c r="A277" s="43"/>
      <c r="B277" s="43"/>
      <c r="C277" s="87"/>
      <c r="D277" s="44"/>
      <c r="E277" s="44"/>
      <c r="F277" s="46"/>
    </row>
    <row r="278" spans="1:14" ht="15" customHeight="1">
      <c r="A278" s="49" t="s">
        <v>519</v>
      </c>
      <c r="B278" s="43"/>
      <c r="C278" s="87"/>
      <c r="D278" s="44"/>
      <c r="E278" s="44"/>
      <c r="F278" s="44"/>
    </row>
    <row r="279" spans="1:14" s="10" customFormat="1" ht="15" customHeight="1">
      <c r="A279" s="43"/>
      <c r="B279" s="45" t="s">
        <v>307</v>
      </c>
      <c r="C279" s="88" t="s">
        <v>175</v>
      </c>
      <c r="D279" s="46">
        <v>7071248</v>
      </c>
      <c r="E279" s="46">
        <v>9105898</v>
      </c>
      <c r="F279" s="46">
        <v>16177146</v>
      </c>
      <c r="G279" s="11"/>
      <c r="H279" s="11"/>
      <c r="I279" s="11"/>
      <c r="J279" s="11"/>
      <c r="K279" s="11"/>
      <c r="L279" s="11"/>
      <c r="M279" s="11"/>
      <c r="N279" s="11"/>
    </row>
    <row r="280" spans="1:14" ht="15" customHeight="1">
      <c r="A280" s="43"/>
      <c r="B280" s="45" t="s">
        <v>305</v>
      </c>
      <c r="C280" s="88" t="s">
        <v>445</v>
      </c>
      <c r="D280" s="46">
        <v>12052616</v>
      </c>
      <c r="E280" s="46">
        <v>0</v>
      </c>
      <c r="F280" s="46">
        <v>12052616</v>
      </c>
    </row>
    <row r="281" spans="1:14" ht="15" customHeight="1">
      <c r="A281" s="43"/>
      <c r="B281" s="45" t="s">
        <v>306</v>
      </c>
      <c r="C281" s="88" t="s">
        <v>445</v>
      </c>
      <c r="D281" s="46">
        <v>4650000</v>
      </c>
      <c r="E281" s="46">
        <v>5347126</v>
      </c>
      <c r="F281" s="46">
        <v>9997126</v>
      </c>
    </row>
    <row r="282" spans="1:14" s="10" customFormat="1" ht="15" customHeight="1">
      <c r="A282" s="43"/>
      <c r="B282" s="45" t="s">
        <v>308</v>
      </c>
      <c r="C282" s="88" t="s">
        <v>175</v>
      </c>
      <c r="D282" s="46">
        <v>2453000</v>
      </c>
      <c r="E282" s="46">
        <v>553000</v>
      </c>
      <c r="F282" s="46">
        <v>3006000</v>
      </c>
    </row>
    <row r="283" spans="1:14" ht="15" customHeight="1">
      <c r="A283" s="43"/>
      <c r="B283" s="45" t="s">
        <v>311</v>
      </c>
      <c r="C283" s="88" t="s">
        <v>445</v>
      </c>
      <c r="D283" s="46">
        <v>500000</v>
      </c>
      <c r="E283" s="46">
        <v>100000</v>
      </c>
      <c r="F283" s="46">
        <v>600000</v>
      </c>
    </row>
    <row r="284" spans="1:14" ht="15" customHeight="1">
      <c r="A284" s="43"/>
      <c r="B284" s="45" t="s">
        <v>309</v>
      </c>
      <c r="C284" s="88" t="s">
        <v>445</v>
      </c>
      <c r="D284" s="46">
        <v>449146</v>
      </c>
      <c r="E284" s="46">
        <v>0</v>
      </c>
      <c r="F284" s="46">
        <v>449146</v>
      </c>
    </row>
    <row r="285" spans="1:14" ht="15" customHeight="1">
      <c r="A285" s="43"/>
      <c r="B285" s="45" t="s">
        <v>310</v>
      </c>
      <c r="C285" s="88" t="s">
        <v>175</v>
      </c>
      <c r="D285" s="46">
        <v>64894</v>
      </c>
      <c r="E285" s="46">
        <v>0</v>
      </c>
      <c r="F285" s="46">
        <v>64894</v>
      </c>
      <c r="G285" s="51">
        <f>SUM(F285,F286)</f>
        <v>64894</v>
      </c>
      <c r="H285" s="10"/>
      <c r="I285" s="10"/>
      <c r="J285" s="10"/>
      <c r="K285" s="10"/>
      <c r="L285" s="10"/>
      <c r="M285" s="10"/>
      <c r="N285" s="10"/>
    </row>
    <row r="286" spans="1:14" ht="15" customHeight="1">
      <c r="A286" s="43"/>
      <c r="B286" s="45" t="s">
        <v>312</v>
      </c>
      <c r="C286" s="88"/>
      <c r="D286" s="44"/>
      <c r="E286" s="46"/>
      <c r="F286" s="46" t="s">
        <v>93</v>
      </c>
      <c r="H286" s="36"/>
    </row>
    <row r="287" spans="1:14" ht="15" customHeight="1">
      <c r="A287" s="43"/>
      <c r="B287" s="43"/>
      <c r="C287" s="87"/>
      <c r="D287" s="44"/>
      <c r="E287" s="44"/>
      <c r="F287" s="46"/>
      <c r="H287" s="36"/>
    </row>
    <row r="288" spans="1:14" ht="26.25" customHeight="1">
      <c r="A288" s="49" t="s">
        <v>520</v>
      </c>
      <c r="B288" s="43"/>
      <c r="C288" s="87"/>
      <c r="D288" s="44"/>
      <c r="E288" s="44"/>
      <c r="F288" s="44"/>
    </row>
    <row r="289" spans="1:6" ht="26.25" customHeight="1">
      <c r="A289" s="43"/>
      <c r="B289" s="45" t="s">
        <v>313</v>
      </c>
      <c r="C289" s="88" t="s">
        <v>445</v>
      </c>
      <c r="D289" s="46">
        <v>947156428</v>
      </c>
      <c r="E289" s="46">
        <v>636047824</v>
      </c>
      <c r="F289" s="46">
        <v>1583204252</v>
      </c>
    </row>
    <row r="290" spans="1:6" ht="26.25" customHeight="1">
      <c r="A290" s="43"/>
      <c r="B290" s="45" t="s">
        <v>314</v>
      </c>
      <c r="C290" s="88" t="s">
        <v>445</v>
      </c>
      <c r="D290" s="46">
        <v>28000000</v>
      </c>
      <c r="E290" s="46">
        <v>75000000</v>
      </c>
      <c r="F290" s="46">
        <v>103000000</v>
      </c>
    </row>
    <row r="291" spans="1:6" ht="15" customHeight="1">
      <c r="A291" s="43"/>
      <c r="B291" s="45" t="s">
        <v>315</v>
      </c>
      <c r="C291" s="88" t="s">
        <v>445</v>
      </c>
      <c r="D291" s="46">
        <v>28134584</v>
      </c>
      <c r="E291" s="46">
        <v>0</v>
      </c>
      <c r="F291" s="46">
        <v>28134584</v>
      </c>
    </row>
    <row r="292" spans="1:6" ht="15" customHeight="1">
      <c r="A292" s="43"/>
      <c r="B292" s="45" t="s">
        <v>316</v>
      </c>
      <c r="C292" s="88" t="s">
        <v>175</v>
      </c>
      <c r="D292" s="46">
        <v>10884527</v>
      </c>
      <c r="E292" s="46">
        <v>5357126</v>
      </c>
      <c r="F292" s="46">
        <v>16241653</v>
      </c>
    </row>
    <row r="293" spans="1:6" ht="15" customHeight="1">
      <c r="A293" s="43"/>
      <c r="B293" s="45" t="s">
        <v>521</v>
      </c>
      <c r="C293" s="88" t="s">
        <v>445</v>
      </c>
      <c r="D293" s="46">
        <v>6000000</v>
      </c>
      <c r="E293" s="46">
        <v>3000000</v>
      </c>
      <c r="F293" s="46">
        <v>9000000</v>
      </c>
    </row>
    <row r="294" spans="1:6" ht="15" customHeight="1">
      <c r="A294" s="43"/>
      <c r="B294" s="45" t="s">
        <v>318</v>
      </c>
      <c r="C294" s="87">
        <v>2015</v>
      </c>
      <c r="D294" s="46">
        <v>50500</v>
      </c>
      <c r="E294" s="46">
        <v>1000000</v>
      </c>
      <c r="F294" s="46">
        <v>1050500</v>
      </c>
    </row>
    <row r="295" spans="1:6" ht="15" customHeight="1">
      <c r="A295" s="43"/>
      <c r="B295" s="45" t="s">
        <v>317</v>
      </c>
      <c r="C295" s="88" t="s">
        <v>175</v>
      </c>
      <c r="D295" s="44"/>
      <c r="E295" s="46"/>
      <c r="F295" s="46" t="s">
        <v>93</v>
      </c>
    </row>
    <row r="296" spans="1:6" ht="26.25" customHeight="1">
      <c r="A296" s="43"/>
      <c r="B296" s="43"/>
      <c r="C296" s="87"/>
      <c r="D296" s="44"/>
      <c r="E296" s="44"/>
      <c r="F296" s="46"/>
    </row>
    <row r="297" spans="1:6" ht="15" customHeight="1">
      <c r="A297" s="49" t="s">
        <v>522</v>
      </c>
      <c r="B297" s="43"/>
      <c r="C297" s="87"/>
      <c r="D297" s="44"/>
      <c r="E297" s="44"/>
      <c r="F297" s="44"/>
    </row>
    <row r="298" spans="1:6" ht="26.25" customHeight="1">
      <c r="A298" s="43"/>
      <c r="B298" s="45" t="s">
        <v>319</v>
      </c>
      <c r="C298" s="88" t="s">
        <v>175</v>
      </c>
      <c r="D298" s="46">
        <v>2172269</v>
      </c>
      <c r="E298" s="46">
        <v>3832928</v>
      </c>
      <c r="F298" s="46">
        <v>6005197</v>
      </c>
    </row>
    <row r="299" spans="1:6" ht="15" customHeight="1">
      <c r="A299" s="43"/>
      <c r="B299" s="43"/>
      <c r="C299" s="87"/>
      <c r="D299" s="44"/>
      <c r="E299" s="44"/>
      <c r="F299" s="46"/>
    </row>
    <row r="300" spans="1:6" ht="15" customHeight="1">
      <c r="A300" s="49" t="s">
        <v>523</v>
      </c>
      <c r="B300" s="43"/>
      <c r="C300" s="87"/>
      <c r="D300" s="44"/>
      <c r="E300" s="44"/>
      <c r="F300" s="44"/>
    </row>
    <row r="301" spans="1:6" ht="15" customHeight="1">
      <c r="A301" s="43"/>
      <c r="B301" s="45" t="s">
        <v>320</v>
      </c>
      <c r="C301" s="88" t="s">
        <v>175</v>
      </c>
      <c r="D301" s="46">
        <v>16370631</v>
      </c>
      <c r="E301" s="46">
        <v>1969049</v>
      </c>
      <c r="F301" s="46">
        <v>18339680</v>
      </c>
    </row>
    <row r="302" spans="1:6" ht="15" customHeight="1">
      <c r="A302" s="43"/>
      <c r="B302" s="43"/>
      <c r="C302" s="87"/>
      <c r="D302" s="44"/>
      <c r="E302" s="44"/>
      <c r="F302" s="46"/>
    </row>
    <row r="303" spans="1:6" ht="15" customHeight="1">
      <c r="A303" s="49" t="s">
        <v>524</v>
      </c>
      <c r="B303" s="43"/>
      <c r="C303" s="87"/>
      <c r="D303" s="44"/>
      <c r="E303" s="44"/>
      <c r="F303" s="44"/>
    </row>
    <row r="304" spans="1:6" ht="15" customHeight="1">
      <c r="A304" s="43"/>
      <c r="B304" s="45" t="s">
        <v>321</v>
      </c>
      <c r="C304" s="87">
        <v>2015</v>
      </c>
      <c r="D304" s="44">
        <v>12775731.24</v>
      </c>
      <c r="E304" s="46">
        <v>9154999</v>
      </c>
      <c r="F304" s="46">
        <f>SUM(D304:E304)</f>
        <v>21930730.240000002</v>
      </c>
    </row>
    <row r="305" spans="1:14" ht="15" customHeight="1">
      <c r="A305" s="43"/>
      <c r="B305" s="43"/>
      <c r="C305" s="87"/>
      <c r="D305" s="44"/>
      <c r="E305" s="44"/>
      <c r="F305" s="46"/>
    </row>
    <row r="306" spans="1:14" ht="15" customHeight="1">
      <c r="A306" s="49" t="s">
        <v>525</v>
      </c>
      <c r="B306" s="43"/>
      <c r="C306" s="87"/>
      <c r="D306" s="44"/>
      <c r="E306" s="44"/>
      <c r="F306" s="44"/>
    </row>
    <row r="307" spans="1:14" ht="15" customHeight="1">
      <c r="A307" s="43"/>
      <c r="B307" s="45" t="s">
        <v>322</v>
      </c>
      <c r="C307" s="88" t="s">
        <v>445</v>
      </c>
      <c r="D307" s="46">
        <v>39436015</v>
      </c>
      <c r="E307" s="46">
        <v>13354600</v>
      </c>
      <c r="F307" s="46">
        <v>52790615</v>
      </c>
    </row>
    <row r="308" spans="1:14" ht="15" customHeight="1">
      <c r="A308" s="43"/>
      <c r="B308" s="45" t="s">
        <v>323</v>
      </c>
      <c r="C308" s="88" t="s">
        <v>445</v>
      </c>
      <c r="D308" s="46">
        <v>550000</v>
      </c>
      <c r="E308" s="46">
        <v>0</v>
      </c>
      <c r="F308" s="46">
        <v>550000</v>
      </c>
    </row>
    <row r="309" spans="1:14" ht="15" customHeight="1">
      <c r="A309" s="43"/>
      <c r="B309" s="45" t="s">
        <v>324</v>
      </c>
      <c r="C309" s="88">
        <v>2013</v>
      </c>
      <c r="D309" s="46">
        <v>2782172</v>
      </c>
      <c r="E309" s="46">
        <v>566835</v>
      </c>
      <c r="F309" s="46">
        <f>D309+E309</f>
        <v>3349007</v>
      </c>
    </row>
    <row r="310" spans="1:14" ht="15" customHeight="1">
      <c r="A310" s="43"/>
      <c r="B310" s="43"/>
      <c r="C310" s="87"/>
      <c r="D310" s="44"/>
      <c r="E310" s="44"/>
      <c r="F310" s="46"/>
    </row>
    <row r="311" spans="1:14" ht="15" customHeight="1">
      <c r="A311" s="49" t="s">
        <v>526</v>
      </c>
      <c r="B311" s="43"/>
      <c r="C311" s="87"/>
      <c r="D311" s="44"/>
      <c r="E311" s="44"/>
      <c r="F311" s="44"/>
    </row>
    <row r="312" spans="1:14" ht="15" customHeight="1">
      <c r="A312" s="43"/>
      <c r="B312" s="45" t="s">
        <v>325</v>
      </c>
      <c r="C312" s="88" t="s">
        <v>445</v>
      </c>
      <c r="D312" s="46">
        <v>21847671</v>
      </c>
      <c r="E312" s="46">
        <v>7781706</v>
      </c>
      <c r="F312" s="46">
        <v>29629377</v>
      </c>
    </row>
    <row r="313" spans="1:14" s="10" customFormat="1" ht="15" customHeight="1">
      <c r="A313" s="43"/>
      <c r="B313" s="45" t="s">
        <v>154</v>
      </c>
      <c r="C313" s="88" t="s">
        <v>445</v>
      </c>
      <c r="D313" s="46">
        <v>3418637</v>
      </c>
      <c r="E313" s="46">
        <v>527769</v>
      </c>
      <c r="F313" s="46">
        <v>3946406</v>
      </c>
      <c r="G313" s="11"/>
      <c r="H313" s="11"/>
      <c r="I313" s="11"/>
      <c r="J313" s="11"/>
      <c r="K313" s="11"/>
      <c r="L313" s="11"/>
      <c r="M313" s="11"/>
      <c r="N313" s="11"/>
    </row>
    <row r="314" spans="1:14" ht="15" customHeight="1">
      <c r="A314" s="43"/>
      <c r="B314" s="43"/>
      <c r="C314" s="87"/>
      <c r="D314" s="44"/>
      <c r="E314" s="44"/>
      <c r="F314" s="46"/>
    </row>
    <row r="315" spans="1:14" ht="15" customHeight="1">
      <c r="A315" s="49" t="s">
        <v>527</v>
      </c>
      <c r="B315" s="43"/>
      <c r="C315" s="87"/>
      <c r="D315" s="44"/>
      <c r="E315" s="44"/>
      <c r="F315" s="44"/>
    </row>
    <row r="316" spans="1:14" ht="15" customHeight="1">
      <c r="A316" s="43"/>
      <c r="B316" s="45" t="s">
        <v>326</v>
      </c>
      <c r="C316" s="88" t="s">
        <v>175</v>
      </c>
      <c r="D316" s="46">
        <v>26313403</v>
      </c>
      <c r="E316" s="46">
        <v>5857140</v>
      </c>
      <c r="F316" s="46">
        <v>32170543</v>
      </c>
      <c r="G316" s="10"/>
      <c r="H316" s="10"/>
      <c r="I316" s="10"/>
      <c r="J316" s="10"/>
      <c r="K316" s="10"/>
      <c r="L316" s="10"/>
      <c r="M316" s="10"/>
      <c r="N316" s="10"/>
    </row>
    <row r="317" spans="1:14" s="10" customFormat="1" ht="15" customHeight="1">
      <c r="A317" s="43"/>
      <c r="B317" s="43"/>
      <c r="C317" s="87"/>
      <c r="D317" s="44"/>
      <c r="E317" s="44"/>
      <c r="F317" s="46"/>
      <c r="G317" s="11"/>
      <c r="H317" s="11"/>
      <c r="I317" s="11"/>
      <c r="J317" s="11"/>
      <c r="K317" s="11"/>
      <c r="L317" s="11"/>
      <c r="M317" s="11"/>
      <c r="N317" s="11"/>
    </row>
    <row r="318" spans="1:14" ht="15" customHeight="1">
      <c r="A318" s="49" t="s">
        <v>528</v>
      </c>
      <c r="B318" s="43"/>
      <c r="C318" s="87"/>
      <c r="D318" s="44"/>
      <c r="E318" s="44"/>
      <c r="F318" s="44"/>
    </row>
    <row r="319" spans="1:14" ht="15" customHeight="1">
      <c r="A319" s="43"/>
      <c r="B319" s="45" t="s">
        <v>327</v>
      </c>
      <c r="C319" s="88" t="s">
        <v>175</v>
      </c>
      <c r="D319" s="46">
        <v>31500152</v>
      </c>
      <c r="E319" s="46">
        <v>2139699</v>
      </c>
      <c r="F319" s="46">
        <v>33639851</v>
      </c>
    </row>
    <row r="320" spans="1:14" ht="15" customHeight="1">
      <c r="A320" s="43"/>
      <c r="B320" s="45" t="s">
        <v>328</v>
      </c>
      <c r="C320" s="88" t="s">
        <v>445</v>
      </c>
      <c r="D320" s="46">
        <v>518084</v>
      </c>
      <c r="E320" s="46">
        <v>0</v>
      </c>
      <c r="F320" s="46">
        <v>518084</v>
      </c>
      <c r="G320" s="10"/>
      <c r="H320" s="10"/>
      <c r="I320" s="10"/>
      <c r="J320" s="10"/>
      <c r="K320" s="10"/>
      <c r="L320" s="10"/>
      <c r="M320" s="10"/>
      <c r="N320" s="10"/>
    </row>
    <row r="321" spans="1:6" ht="15" customHeight="1">
      <c r="A321" s="43"/>
      <c r="B321" s="43"/>
      <c r="C321" s="87"/>
      <c r="D321" s="44"/>
      <c r="E321" s="44"/>
      <c r="F321" s="46"/>
    </row>
    <row r="322" spans="1:6" ht="15" customHeight="1">
      <c r="A322" s="49" t="s">
        <v>529</v>
      </c>
      <c r="B322" s="43"/>
      <c r="C322" s="87"/>
      <c r="D322" s="44"/>
      <c r="E322" s="44"/>
      <c r="F322" s="44"/>
    </row>
    <row r="323" spans="1:6" ht="15" customHeight="1">
      <c r="A323" s="43"/>
      <c r="B323" s="45" t="s">
        <v>329</v>
      </c>
      <c r="C323" s="88" t="s">
        <v>445</v>
      </c>
      <c r="D323" s="46">
        <v>65573225</v>
      </c>
      <c r="E323" s="46">
        <v>0</v>
      </c>
      <c r="F323" s="46">
        <v>65573225</v>
      </c>
    </row>
    <row r="324" spans="1:6" ht="15" customHeight="1">
      <c r="A324" s="43"/>
      <c r="B324" s="45" t="s">
        <v>330</v>
      </c>
      <c r="C324" s="88" t="s">
        <v>175</v>
      </c>
      <c r="D324" s="46">
        <v>22210966</v>
      </c>
      <c r="E324" s="46">
        <v>1931388</v>
      </c>
      <c r="F324" s="46">
        <v>24142354</v>
      </c>
    </row>
    <row r="325" spans="1:6" ht="15" customHeight="1">
      <c r="A325" s="43"/>
      <c r="B325" s="45" t="s">
        <v>333</v>
      </c>
      <c r="C325" s="88">
        <v>2015</v>
      </c>
      <c r="D325" s="46">
        <v>130000</v>
      </c>
      <c r="E325" s="46">
        <v>0</v>
      </c>
      <c r="F325" s="46">
        <v>130000</v>
      </c>
    </row>
    <row r="326" spans="1:6" ht="15" customHeight="1">
      <c r="A326" s="43"/>
      <c r="B326" s="45" t="s">
        <v>332</v>
      </c>
      <c r="C326" s="87"/>
      <c r="D326" s="44"/>
      <c r="E326" s="46"/>
      <c r="F326" s="46" t="s">
        <v>93</v>
      </c>
    </row>
    <row r="327" spans="1:6" ht="15" customHeight="1">
      <c r="A327" s="43"/>
      <c r="B327" s="45" t="s">
        <v>331</v>
      </c>
      <c r="C327" s="88"/>
      <c r="D327" s="44"/>
      <c r="E327" s="46"/>
      <c r="F327" s="46" t="s">
        <v>93</v>
      </c>
    </row>
    <row r="328" spans="1:6" ht="15" customHeight="1">
      <c r="A328" s="43"/>
      <c r="B328" s="43"/>
      <c r="C328" s="87"/>
      <c r="D328" s="44"/>
      <c r="E328" s="44"/>
      <c r="F328" s="46"/>
    </row>
    <row r="329" spans="1:6" ht="15" customHeight="1">
      <c r="A329" s="49" t="s">
        <v>530</v>
      </c>
      <c r="B329" s="43"/>
      <c r="C329" s="87"/>
      <c r="D329" s="44"/>
      <c r="E329" s="44"/>
      <c r="F329" s="44"/>
    </row>
    <row r="330" spans="1:6" ht="15" customHeight="1">
      <c r="A330" s="43"/>
      <c r="B330" s="45" t="s">
        <v>334</v>
      </c>
      <c r="C330" s="88" t="s">
        <v>445</v>
      </c>
      <c r="D330" s="46">
        <v>99177399</v>
      </c>
      <c r="E330" s="46">
        <v>21790709</v>
      </c>
      <c r="F330" s="46">
        <v>120968108</v>
      </c>
    </row>
    <row r="331" spans="1:6" ht="15" customHeight="1">
      <c r="A331" s="43"/>
      <c r="B331" s="45" t="s">
        <v>335</v>
      </c>
      <c r="C331" s="88" t="s">
        <v>445</v>
      </c>
      <c r="D331" s="46">
        <v>121077</v>
      </c>
      <c r="E331" s="46">
        <v>0</v>
      </c>
      <c r="F331" s="46">
        <v>121077</v>
      </c>
    </row>
    <row r="332" spans="1:6" ht="15" customHeight="1">
      <c r="A332" s="43"/>
      <c r="B332" s="43"/>
      <c r="C332" s="87"/>
      <c r="D332" s="44"/>
      <c r="E332" s="44"/>
      <c r="F332" s="46"/>
    </row>
    <row r="333" spans="1:6" ht="15" customHeight="1">
      <c r="A333" s="49" t="s">
        <v>531</v>
      </c>
      <c r="B333" s="43"/>
      <c r="C333" s="87"/>
      <c r="D333" s="44"/>
      <c r="E333" s="44"/>
      <c r="F333" s="44"/>
    </row>
    <row r="334" spans="1:6" ht="15" customHeight="1">
      <c r="A334" s="43"/>
      <c r="B334" s="45" t="s">
        <v>336</v>
      </c>
      <c r="C334" s="88" t="s">
        <v>445</v>
      </c>
      <c r="D334" s="46">
        <v>5500000</v>
      </c>
      <c r="E334" s="46">
        <v>1500000</v>
      </c>
      <c r="F334" s="46">
        <v>7000000</v>
      </c>
    </row>
    <row r="335" spans="1:6" ht="26.25" customHeight="1">
      <c r="A335" s="43"/>
      <c r="B335" s="45" t="s">
        <v>337</v>
      </c>
      <c r="C335" s="88" t="s">
        <v>175</v>
      </c>
      <c r="D335" s="46">
        <v>1121251</v>
      </c>
      <c r="E335" s="46">
        <v>0</v>
      </c>
      <c r="F335" s="46">
        <v>1121251</v>
      </c>
    </row>
    <row r="336" spans="1:6" ht="15" customHeight="1">
      <c r="A336" s="43"/>
      <c r="B336" s="43"/>
      <c r="C336" s="87"/>
      <c r="D336" s="44"/>
      <c r="E336" s="44"/>
      <c r="F336" s="46"/>
    </row>
    <row r="337" spans="1:14" ht="15" customHeight="1">
      <c r="A337" s="49" t="s">
        <v>532</v>
      </c>
      <c r="B337" s="43"/>
      <c r="C337" s="87"/>
      <c r="D337" s="44"/>
      <c r="E337" s="44"/>
      <c r="F337" s="44"/>
    </row>
    <row r="338" spans="1:14" ht="15" customHeight="1">
      <c r="A338" s="43"/>
      <c r="B338" s="45" t="s">
        <v>338</v>
      </c>
      <c r="C338" s="88" t="s">
        <v>445</v>
      </c>
      <c r="D338" s="46">
        <v>26540663</v>
      </c>
      <c r="E338" s="46">
        <v>17221145</v>
      </c>
      <c r="F338" s="46">
        <v>43761808</v>
      </c>
    </row>
    <row r="339" spans="1:14" ht="15" customHeight="1">
      <c r="A339" s="43"/>
      <c r="B339" s="43"/>
      <c r="C339" s="87"/>
      <c r="D339" s="44"/>
      <c r="E339" s="44"/>
      <c r="F339" s="46"/>
    </row>
    <row r="340" spans="1:14" ht="15" customHeight="1">
      <c r="A340" s="49" t="s">
        <v>533</v>
      </c>
      <c r="B340" s="43"/>
      <c r="C340" s="87"/>
      <c r="D340" s="44"/>
      <c r="E340" s="44"/>
      <c r="F340" s="44"/>
    </row>
    <row r="341" spans="1:14" ht="15" customHeight="1">
      <c r="A341" s="43"/>
      <c r="B341" s="45" t="s">
        <v>339</v>
      </c>
      <c r="C341" s="88" t="s">
        <v>445</v>
      </c>
      <c r="D341" s="46">
        <v>82817798</v>
      </c>
      <c r="E341" s="46">
        <v>8516570</v>
      </c>
      <c r="F341" s="46">
        <v>91334368</v>
      </c>
    </row>
    <row r="342" spans="1:14" ht="15" customHeight="1">
      <c r="A342" s="43"/>
      <c r="B342" s="45" t="s">
        <v>340</v>
      </c>
      <c r="C342" s="88" t="s">
        <v>445</v>
      </c>
      <c r="D342" s="46">
        <v>11500000</v>
      </c>
      <c r="E342" s="46">
        <v>3000000</v>
      </c>
      <c r="F342" s="46">
        <v>14500000</v>
      </c>
    </row>
    <row r="343" spans="1:14" ht="15" customHeight="1">
      <c r="A343" s="43"/>
      <c r="B343" s="45" t="s">
        <v>534</v>
      </c>
      <c r="C343" s="88" t="s">
        <v>175</v>
      </c>
      <c r="D343" s="46">
        <v>426907</v>
      </c>
      <c r="E343" s="46">
        <v>0</v>
      </c>
      <c r="F343" s="46">
        <v>426907</v>
      </c>
    </row>
    <row r="344" spans="1:14" ht="15" customHeight="1">
      <c r="A344" s="43"/>
      <c r="B344" s="43"/>
      <c r="C344" s="87"/>
      <c r="D344" s="44"/>
      <c r="E344" s="44"/>
      <c r="F344" s="46"/>
    </row>
    <row r="345" spans="1:14" ht="15" customHeight="1">
      <c r="A345" s="49" t="s">
        <v>535</v>
      </c>
      <c r="B345" s="43"/>
      <c r="C345" s="87"/>
      <c r="D345" s="44"/>
      <c r="E345" s="44"/>
      <c r="F345" s="44"/>
    </row>
    <row r="346" spans="1:14" ht="15" customHeight="1">
      <c r="A346" s="43"/>
      <c r="B346" s="45" t="s">
        <v>341</v>
      </c>
      <c r="C346" s="88" t="s">
        <v>445</v>
      </c>
      <c r="D346" s="46">
        <v>47497240</v>
      </c>
      <c r="E346" s="46">
        <v>22253434</v>
      </c>
      <c r="F346" s="46">
        <v>69750674</v>
      </c>
    </row>
    <row r="347" spans="1:14" s="10" customFormat="1" ht="15" customHeight="1">
      <c r="A347" s="43"/>
      <c r="B347" s="45" t="s">
        <v>342</v>
      </c>
      <c r="C347" s="87"/>
      <c r="D347" s="46"/>
      <c r="E347" s="46"/>
      <c r="F347" s="46" t="s">
        <v>93</v>
      </c>
      <c r="G347" s="11"/>
      <c r="H347" s="11"/>
      <c r="I347" s="11"/>
      <c r="J347" s="11"/>
      <c r="K347" s="11"/>
      <c r="L347" s="11"/>
      <c r="M347" s="11"/>
      <c r="N347" s="11"/>
    </row>
    <row r="348" spans="1:14" ht="15" customHeight="1">
      <c r="A348" s="43"/>
      <c r="B348" s="43"/>
      <c r="C348" s="87"/>
      <c r="D348" s="44"/>
      <c r="E348" s="44"/>
      <c r="F348" s="46"/>
    </row>
    <row r="349" spans="1:14" ht="15" customHeight="1">
      <c r="A349" s="49" t="s">
        <v>536</v>
      </c>
      <c r="B349" s="43"/>
      <c r="C349" s="87"/>
      <c r="D349" s="44"/>
      <c r="E349" s="44"/>
      <c r="F349" s="44"/>
    </row>
    <row r="350" spans="1:14" ht="15" customHeight="1">
      <c r="A350" s="43"/>
      <c r="B350" s="45" t="s">
        <v>343</v>
      </c>
      <c r="C350" s="88">
        <v>2015</v>
      </c>
      <c r="D350" s="46">
        <v>9304759</v>
      </c>
      <c r="E350" s="46">
        <v>420468</v>
      </c>
      <c r="F350" s="46">
        <f>D350+E350</f>
        <v>9725227</v>
      </c>
      <c r="G350" s="10"/>
      <c r="H350" s="10"/>
      <c r="I350" s="10"/>
      <c r="J350" s="10"/>
      <c r="K350" s="10"/>
      <c r="L350" s="10"/>
      <c r="M350" s="10"/>
      <c r="N350" s="10"/>
    </row>
    <row r="351" spans="1:14" ht="15" customHeight="1">
      <c r="A351" s="43"/>
      <c r="B351" s="43"/>
      <c r="C351" s="87"/>
      <c r="D351" s="44"/>
      <c r="E351" s="44"/>
      <c r="F351" s="46"/>
    </row>
    <row r="352" spans="1:14" ht="15" customHeight="1">
      <c r="A352" s="49" t="s">
        <v>537</v>
      </c>
      <c r="B352" s="43"/>
      <c r="C352" s="87"/>
      <c r="D352" s="44"/>
      <c r="E352" s="44"/>
      <c r="F352" s="44"/>
    </row>
    <row r="353" spans="1:6" ht="15" customHeight="1">
      <c r="A353" s="43"/>
      <c r="B353" s="45" t="s">
        <v>538</v>
      </c>
      <c r="C353" s="87">
        <v>2015</v>
      </c>
      <c r="D353" s="46">
        <v>16489444</v>
      </c>
      <c r="E353" s="46">
        <v>0</v>
      </c>
      <c r="F353" s="46">
        <f>D353+E353</f>
        <v>16489444</v>
      </c>
    </row>
    <row r="354" spans="1:6" ht="15" customHeight="1">
      <c r="A354" s="43"/>
      <c r="B354" s="43"/>
      <c r="C354" s="87"/>
      <c r="D354" s="44"/>
      <c r="E354" s="44"/>
      <c r="F354" s="46"/>
    </row>
    <row r="355" spans="1:6" ht="15" customHeight="1">
      <c r="A355" s="49" t="s">
        <v>539</v>
      </c>
      <c r="B355" s="43"/>
      <c r="C355" s="87"/>
      <c r="D355" s="44"/>
      <c r="E355" s="44"/>
      <c r="F355" s="44"/>
    </row>
    <row r="356" spans="1:6" ht="26.25" customHeight="1">
      <c r="A356" s="43"/>
      <c r="B356" s="45" t="s">
        <v>344</v>
      </c>
      <c r="C356" s="88" t="s">
        <v>175</v>
      </c>
      <c r="D356" s="46">
        <v>18347566</v>
      </c>
      <c r="E356" s="46">
        <v>2934597</v>
      </c>
      <c r="F356" s="46">
        <v>21282163</v>
      </c>
    </row>
    <row r="357" spans="1:6" ht="15" customHeight="1">
      <c r="A357" s="43"/>
      <c r="B357" s="45" t="s">
        <v>345</v>
      </c>
      <c r="C357" s="88" t="s">
        <v>175</v>
      </c>
      <c r="D357" s="46">
        <v>30000</v>
      </c>
      <c r="E357" s="46">
        <v>250000</v>
      </c>
      <c r="F357" s="46">
        <v>280000</v>
      </c>
    </row>
    <row r="358" spans="1:6" ht="15" customHeight="1">
      <c r="A358" s="43"/>
      <c r="B358" s="45" t="s">
        <v>346</v>
      </c>
      <c r="C358" s="88"/>
      <c r="D358" s="44"/>
      <c r="E358" s="46"/>
      <c r="F358" s="46" t="s">
        <v>93</v>
      </c>
    </row>
    <row r="359" spans="1:6" ht="15" customHeight="1">
      <c r="A359" s="43"/>
      <c r="B359" s="43"/>
      <c r="C359" s="87"/>
      <c r="D359" s="44"/>
      <c r="E359" s="44"/>
      <c r="F359" s="46"/>
    </row>
    <row r="360" spans="1:6" ht="15" customHeight="1">
      <c r="A360" s="49" t="s">
        <v>540</v>
      </c>
      <c r="B360" s="43"/>
      <c r="C360" s="87"/>
      <c r="D360" s="44"/>
      <c r="E360" s="44"/>
      <c r="F360" s="44"/>
    </row>
    <row r="361" spans="1:6" ht="15" customHeight="1">
      <c r="A361" s="43"/>
      <c r="B361" s="45" t="s">
        <v>347</v>
      </c>
      <c r="C361" s="88" t="s">
        <v>445</v>
      </c>
      <c r="D361" s="46">
        <v>40133192</v>
      </c>
      <c r="E361" s="46">
        <v>15535709</v>
      </c>
      <c r="F361" s="46">
        <v>55668901</v>
      </c>
    </row>
    <row r="362" spans="1:6" ht="15" customHeight="1">
      <c r="A362" s="43"/>
      <c r="B362" s="45" t="s">
        <v>348</v>
      </c>
      <c r="C362" s="88" t="s">
        <v>175</v>
      </c>
      <c r="D362" s="46">
        <v>7584542</v>
      </c>
      <c r="E362" s="46">
        <v>0</v>
      </c>
      <c r="F362" s="46">
        <v>7584542</v>
      </c>
    </row>
    <row r="363" spans="1:6" ht="15" customHeight="1">
      <c r="A363" s="43"/>
      <c r="B363" s="45" t="s">
        <v>349</v>
      </c>
      <c r="C363" s="88" t="s">
        <v>445</v>
      </c>
      <c r="D363" s="46">
        <v>2363688</v>
      </c>
      <c r="E363" s="46">
        <v>0</v>
      </c>
      <c r="F363" s="46">
        <v>2363688</v>
      </c>
    </row>
    <row r="364" spans="1:6" ht="26.25" customHeight="1">
      <c r="A364" s="43"/>
      <c r="B364" s="43"/>
      <c r="C364" s="87"/>
      <c r="D364" s="44"/>
      <c r="E364" s="44"/>
      <c r="F364" s="46"/>
    </row>
    <row r="365" spans="1:6" ht="15" customHeight="1">
      <c r="A365" s="49" t="s">
        <v>541</v>
      </c>
      <c r="B365" s="43"/>
      <c r="C365" s="87"/>
      <c r="D365" s="44"/>
      <c r="E365" s="44"/>
      <c r="F365" s="44"/>
    </row>
    <row r="366" spans="1:6" ht="15" customHeight="1">
      <c r="A366" s="43"/>
      <c r="B366" s="45" t="s">
        <v>350</v>
      </c>
      <c r="C366" s="88" t="s">
        <v>175</v>
      </c>
      <c r="D366" s="46">
        <v>79379146</v>
      </c>
      <c r="E366" s="46">
        <v>24080176</v>
      </c>
      <c r="F366" s="46">
        <v>103459322</v>
      </c>
    </row>
    <row r="367" spans="1:6" ht="15" customHeight="1">
      <c r="A367" s="43"/>
      <c r="B367" s="45" t="s">
        <v>352</v>
      </c>
      <c r="C367" s="88" t="s">
        <v>445</v>
      </c>
      <c r="D367" s="46">
        <v>3767600</v>
      </c>
      <c r="E367" s="46">
        <v>0</v>
      </c>
      <c r="F367" s="46">
        <v>3767600</v>
      </c>
    </row>
    <row r="368" spans="1:6" ht="15" customHeight="1">
      <c r="A368" s="43"/>
      <c r="B368" s="45" t="s">
        <v>351</v>
      </c>
      <c r="C368" s="88" t="s">
        <v>445</v>
      </c>
      <c r="D368" s="46">
        <v>2960919</v>
      </c>
      <c r="E368" s="46">
        <v>123835</v>
      </c>
      <c r="F368" s="46">
        <v>3084754</v>
      </c>
    </row>
    <row r="369" spans="1:14" ht="26.25" customHeight="1">
      <c r="A369" s="43"/>
      <c r="B369" s="45" t="s">
        <v>542</v>
      </c>
      <c r="C369" s="88" t="s">
        <v>445</v>
      </c>
      <c r="D369" s="46">
        <v>2366815</v>
      </c>
      <c r="E369" s="46">
        <v>426750</v>
      </c>
      <c r="F369" s="46">
        <v>2793565</v>
      </c>
    </row>
    <row r="370" spans="1:14" ht="15" customHeight="1">
      <c r="A370" s="43"/>
      <c r="B370" s="45" t="s">
        <v>353</v>
      </c>
      <c r="C370" s="88" t="s">
        <v>445</v>
      </c>
      <c r="D370" s="46">
        <v>521126</v>
      </c>
      <c r="E370" s="46">
        <v>172777</v>
      </c>
      <c r="F370" s="46">
        <v>693903</v>
      </c>
    </row>
    <row r="371" spans="1:14" ht="15" customHeight="1">
      <c r="A371" s="43"/>
      <c r="B371" s="43"/>
      <c r="C371" s="87"/>
      <c r="D371" s="44"/>
      <c r="E371" s="44"/>
      <c r="F371" s="46"/>
    </row>
    <row r="372" spans="1:14" ht="15" customHeight="1">
      <c r="A372" s="49" t="s">
        <v>543</v>
      </c>
      <c r="B372" s="43"/>
      <c r="C372" s="87"/>
      <c r="D372" s="44"/>
      <c r="E372" s="44"/>
      <c r="F372" s="44"/>
    </row>
    <row r="373" spans="1:14" ht="15" customHeight="1">
      <c r="A373" s="43"/>
      <c r="B373" s="45" t="s">
        <v>354</v>
      </c>
      <c r="C373" s="88" t="s">
        <v>445</v>
      </c>
      <c r="D373" s="46">
        <v>139250215</v>
      </c>
      <c r="E373" s="46">
        <v>17087165</v>
      </c>
      <c r="F373" s="46">
        <v>156337380</v>
      </c>
    </row>
    <row r="374" spans="1:14" ht="15" customHeight="1">
      <c r="A374" s="43"/>
      <c r="B374" s="45" t="s">
        <v>355</v>
      </c>
      <c r="C374" s="88" t="s">
        <v>445</v>
      </c>
      <c r="D374" s="46">
        <v>3639985</v>
      </c>
      <c r="E374" s="46">
        <v>547698</v>
      </c>
      <c r="F374" s="46">
        <v>4187683</v>
      </c>
    </row>
    <row r="375" spans="1:14" s="12" customFormat="1" ht="15" customHeight="1">
      <c r="A375" s="43"/>
      <c r="B375" s="45" t="s">
        <v>356</v>
      </c>
      <c r="C375" s="88" t="s">
        <v>445</v>
      </c>
      <c r="D375" s="46">
        <v>1669000</v>
      </c>
      <c r="E375" s="46">
        <v>0</v>
      </c>
      <c r="F375" s="46">
        <v>1669000</v>
      </c>
      <c r="G375" s="11"/>
      <c r="H375" s="11"/>
      <c r="I375" s="11"/>
      <c r="J375" s="11"/>
      <c r="K375" s="11"/>
      <c r="L375" s="11"/>
      <c r="M375" s="11"/>
      <c r="N375" s="11"/>
    </row>
    <row r="376" spans="1:14" ht="15" customHeight="1">
      <c r="A376" s="43"/>
      <c r="B376" s="45" t="s">
        <v>357</v>
      </c>
      <c r="C376" s="88" t="s">
        <v>171</v>
      </c>
      <c r="D376" s="46">
        <v>500000</v>
      </c>
      <c r="E376" s="46">
        <v>0</v>
      </c>
      <c r="F376" s="46">
        <v>500000</v>
      </c>
    </row>
    <row r="377" spans="1:14" ht="15" customHeight="1">
      <c r="A377" s="43"/>
      <c r="B377" s="45" t="s">
        <v>358</v>
      </c>
      <c r="C377" s="88" t="s">
        <v>171</v>
      </c>
      <c r="D377" s="44"/>
      <c r="E377" s="46"/>
      <c r="F377" s="46" t="s">
        <v>93</v>
      </c>
      <c r="H377" s="46"/>
      <c r="I377" s="46"/>
      <c r="J377" s="46"/>
    </row>
    <row r="378" spans="1:14" ht="15" customHeight="1">
      <c r="A378" s="43"/>
      <c r="B378" s="45" t="s">
        <v>359</v>
      </c>
      <c r="C378" s="88" t="s">
        <v>175</v>
      </c>
      <c r="D378" s="44"/>
      <c r="E378" s="46"/>
      <c r="F378" s="46" t="s">
        <v>93</v>
      </c>
      <c r="G378" s="12"/>
      <c r="H378" s="12"/>
      <c r="I378" s="12"/>
      <c r="J378" s="12"/>
      <c r="K378" s="12"/>
      <c r="L378" s="12"/>
      <c r="M378" s="12"/>
      <c r="N378" s="12"/>
    </row>
    <row r="379" spans="1:14" ht="15" customHeight="1">
      <c r="A379" s="43"/>
      <c r="B379" s="43"/>
      <c r="C379" s="87"/>
      <c r="D379" s="44"/>
      <c r="E379" s="44"/>
      <c r="F379" s="46"/>
    </row>
    <row r="380" spans="1:14" ht="15" customHeight="1">
      <c r="A380" s="49" t="s">
        <v>544</v>
      </c>
      <c r="B380" s="43"/>
      <c r="C380" s="87"/>
      <c r="D380" s="44"/>
      <c r="E380" s="44"/>
      <c r="F380" s="44"/>
    </row>
    <row r="381" spans="1:14" ht="15" customHeight="1">
      <c r="A381" s="43"/>
      <c r="B381" s="45" t="s">
        <v>360</v>
      </c>
      <c r="C381" s="88" t="s">
        <v>445</v>
      </c>
      <c r="D381" s="46">
        <v>138154722</v>
      </c>
      <c r="E381" s="46">
        <v>36875124</v>
      </c>
      <c r="F381" s="46">
        <v>175029846</v>
      </c>
    </row>
    <row r="382" spans="1:14" ht="15" customHeight="1">
      <c r="A382" s="43"/>
      <c r="B382" s="45" t="s">
        <v>361</v>
      </c>
      <c r="C382" s="88">
        <v>2015</v>
      </c>
      <c r="D382" s="46">
        <v>12573574</v>
      </c>
      <c r="E382" s="46">
        <v>9474152</v>
      </c>
      <c r="F382" s="46">
        <f>SUM(D382:E382)</f>
        <v>22047726</v>
      </c>
    </row>
    <row r="383" spans="1:14" ht="15" customHeight="1">
      <c r="A383" s="43"/>
      <c r="B383" s="45" t="s">
        <v>362</v>
      </c>
      <c r="C383" s="88" t="s">
        <v>445</v>
      </c>
      <c r="D383" s="46">
        <v>8150000</v>
      </c>
      <c r="E383" s="46">
        <v>0</v>
      </c>
      <c r="F383" s="46">
        <v>8150000</v>
      </c>
    </row>
    <row r="384" spans="1:14" s="10" customFormat="1" ht="15" customHeight="1">
      <c r="A384" s="43"/>
      <c r="B384" s="45" t="s">
        <v>364</v>
      </c>
      <c r="C384" s="88" t="s">
        <v>445</v>
      </c>
      <c r="D384" s="46">
        <v>70731</v>
      </c>
      <c r="E384" s="46">
        <v>0</v>
      </c>
      <c r="F384" s="46">
        <v>70731</v>
      </c>
      <c r="G384" s="11"/>
      <c r="H384" s="11"/>
      <c r="I384" s="11"/>
      <c r="J384" s="11"/>
      <c r="K384" s="11"/>
      <c r="L384" s="11"/>
      <c r="M384" s="11"/>
      <c r="N384" s="11"/>
    </row>
    <row r="385" spans="1:14" ht="26.25" customHeight="1">
      <c r="A385" s="43"/>
      <c r="B385" s="45" t="s">
        <v>363</v>
      </c>
      <c r="C385" s="88" t="s">
        <v>171</v>
      </c>
      <c r="D385" s="44"/>
      <c r="E385" s="44"/>
      <c r="F385" s="46" t="s">
        <v>93</v>
      </c>
    </row>
    <row r="386" spans="1:14" ht="15" customHeight="1">
      <c r="A386" s="43"/>
      <c r="B386" s="43"/>
      <c r="C386" s="87"/>
      <c r="D386" s="44"/>
      <c r="E386" s="44"/>
      <c r="F386" s="46"/>
    </row>
    <row r="387" spans="1:14" ht="15" customHeight="1">
      <c r="A387" s="49" t="s">
        <v>545</v>
      </c>
      <c r="B387" s="43"/>
      <c r="C387" s="87"/>
      <c r="D387" s="44"/>
      <c r="E387" s="44"/>
      <c r="F387" s="44"/>
      <c r="G387" s="10"/>
      <c r="H387" s="10"/>
      <c r="I387" s="10"/>
      <c r="J387" s="10"/>
      <c r="K387" s="10"/>
      <c r="L387" s="10"/>
      <c r="M387" s="10"/>
      <c r="N387" s="10"/>
    </row>
    <row r="388" spans="1:14" ht="15" customHeight="1">
      <c r="A388" s="43"/>
      <c r="B388" s="45" t="s">
        <v>365</v>
      </c>
      <c r="C388" s="88" t="s">
        <v>445</v>
      </c>
      <c r="D388" s="46">
        <v>61720036</v>
      </c>
      <c r="E388" s="46">
        <v>64108628</v>
      </c>
      <c r="F388" s="46">
        <v>125828664</v>
      </c>
    </row>
    <row r="389" spans="1:14" s="12" customFormat="1" ht="15" customHeight="1">
      <c r="A389" s="43"/>
      <c r="B389" s="45" t="s">
        <v>367</v>
      </c>
      <c r="C389" s="88">
        <v>2015</v>
      </c>
      <c r="D389" s="46">
        <v>1527059</v>
      </c>
      <c r="E389" s="46">
        <v>8958134</v>
      </c>
      <c r="F389" s="46">
        <f>E389+D389</f>
        <v>10485193</v>
      </c>
      <c r="G389" s="11"/>
      <c r="H389" s="11"/>
      <c r="I389" s="11"/>
      <c r="J389" s="11"/>
      <c r="K389" s="11"/>
      <c r="L389" s="11"/>
      <c r="M389" s="11"/>
      <c r="N389" s="11"/>
    </row>
    <row r="390" spans="1:14" ht="15" customHeight="1">
      <c r="A390" s="43"/>
      <c r="B390" s="45" t="s">
        <v>366</v>
      </c>
      <c r="C390" s="88" t="s">
        <v>445</v>
      </c>
      <c r="D390" s="46">
        <v>900000</v>
      </c>
      <c r="E390" s="46">
        <v>0</v>
      </c>
      <c r="F390" s="46">
        <v>900000</v>
      </c>
    </row>
    <row r="391" spans="1:14" ht="15" customHeight="1">
      <c r="A391" s="43"/>
      <c r="B391" s="45" t="s">
        <v>368</v>
      </c>
      <c r="C391" s="87"/>
      <c r="D391" s="46"/>
      <c r="E391" s="46"/>
      <c r="F391" s="46" t="s">
        <v>93</v>
      </c>
    </row>
    <row r="392" spans="1:14" s="10" customFormat="1" ht="26.25" customHeight="1">
      <c r="A392" s="43"/>
      <c r="B392" s="43"/>
      <c r="C392" s="87"/>
      <c r="D392" s="44"/>
      <c r="E392" s="44"/>
      <c r="F392" s="46"/>
      <c r="G392" s="12"/>
      <c r="H392" s="12"/>
      <c r="I392" s="12"/>
      <c r="J392" s="12"/>
      <c r="K392" s="12"/>
      <c r="L392" s="12"/>
      <c r="M392" s="12"/>
      <c r="N392" s="12"/>
    </row>
    <row r="393" spans="1:14" ht="15" customHeight="1">
      <c r="A393" s="49" t="s">
        <v>546</v>
      </c>
      <c r="B393" s="43"/>
      <c r="C393" s="87"/>
      <c r="D393" s="44"/>
      <c r="E393" s="44"/>
      <c r="F393" s="44"/>
    </row>
    <row r="394" spans="1:14" ht="15" customHeight="1">
      <c r="A394" s="43"/>
      <c r="B394" s="45" t="s">
        <v>369</v>
      </c>
      <c r="C394" s="88" t="s">
        <v>445</v>
      </c>
      <c r="D394" s="46">
        <v>14153386</v>
      </c>
      <c r="E394" s="46">
        <v>543064</v>
      </c>
      <c r="F394" s="46">
        <v>14696450</v>
      </c>
    </row>
    <row r="395" spans="1:14" ht="15" customHeight="1">
      <c r="A395" s="43"/>
      <c r="B395" s="43"/>
      <c r="C395" s="87"/>
      <c r="D395" s="44"/>
      <c r="E395" s="44"/>
      <c r="F395" s="46"/>
      <c r="G395" s="10"/>
      <c r="H395" s="10"/>
      <c r="I395" s="10"/>
      <c r="J395" s="10"/>
      <c r="K395" s="10"/>
      <c r="L395" s="10"/>
      <c r="M395" s="10"/>
      <c r="N395" s="10"/>
    </row>
    <row r="396" spans="1:14" ht="26.25" customHeight="1">
      <c r="A396" s="49" t="s">
        <v>547</v>
      </c>
      <c r="B396" s="43"/>
      <c r="C396" s="87"/>
      <c r="D396" s="44"/>
      <c r="E396" s="44"/>
      <c r="F396" s="44"/>
    </row>
    <row r="397" spans="1:14" ht="15" customHeight="1">
      <c r="A397" s="43"/>
      <c r="B397" s="45" t="s">
        <v>370</v>
      </c>
      <c r="C397" s="88" t="s">
        <v>171</v>
      </c>
      <c r="D397" s="46">
        <v>22679992</v>
      </c>
      <c r="E397" s="46">
        <v>0</v>
      </c>
      <c r="F397" s="46">
        <v>22679992</v>
      </c>
    </row>
    <row r="398" spans="1:14" ht="15" customHeight="1">
      <c r="A398" s="43"/>
      <c r="B398" s="43"/>
      <c r="C398" s="87"/>
      <c r="D398" s="44"/>
      <c r="E398" s="44"/>
      <c r="F398" s="46"/>
    </row>
    <row r="399" spans="1:14" ht="15" customHeight="1">
      <c r="A399" s="49" t="s">
        <v>548</v>
      </c>
      <c r="B399" s="43"/>
      <c r="C399" s="87"/>
      <c r="D399" s="44"/>
      <c r="E399" s="44"/>
      <c r="F399" s="44"/>
    </row>
    <row r="400" spans="1:14" ht="15" customHeight="1">
      <c r="A400" s="43"/>
      <c r="B400" s="45" t="s">
        <v>371</v>
      </c>
      <c r="C400" s="88" t="s">
        <v>175</v>
      </c>
      <c r="D400" s="46">
        <v>132937929</v>
      </c>
      <c r="E400" s="46">
        <v>54094049</v>
      </c>
      <c r="F400" s="46">
        <v>187031978</v>
      </c>
    </row>
    <row r="401" spans="1:14" ht="15" customHeight="1">
      <c r="A401" s="43"/>
      <c r="B401" s="45" t="s">
        <v>372</v>
      </c>
      <c r="C401" s="88" t="s">
        <v>171</v>
      </c>
      <c r="D401" s="46">
        <v>470000</v>
      </c>
      <c r="E401" s="46">
        <v>0</v>
      </c>
      <c r="F401" s="46">
        <v>470000</v>
      </c>
    </row>
    <row r="402" spans="1:14" ht="15" customHeight="1">
      <c r="A402" s="43"/>
      <c r="B402" s="43"/>
      <c r="C402" s="87"/>
      <c r="D402" s="44"/>
      <c r="E402" s="44"/>
      <c r="F402" s="46"/>
    </row>
    <row r="403" spans="1:14" ht="15" customHeight="1">
      <c r="A403" s="49" t="s">
        <v>549</v>
      </c>
      <c r="B403" s="43"/>
      <c r="C403" s="87"/>
      <c r="D403" s="44"/>
      <c r="E403" s="44"/>
      <c r="F403" s="44"/>
    </row>
    <row r="404" spans="1:14" ht="15" customHeight="1">
      <c r="A404" s="43"/>
      <c r="B404" s="45" t="s">
        <v>374</v>
      </c>
      <c r="C404" s="88" t="s">
        <v>445</v>
      </c>
      <c r="D404" s="46">
        <v>1500000</v>
      </c>
      <c r="E404" s="46">
        <v>30000000</v>
      </c>
      <c r="F404" s="46">
        <v>31500000</v>
      </c>
    </row>
    <row r="405" spans="1:14" s="10" customFormat="1" ht="15" customHeight="1">
      <c r="A405" s="43"/>
      <c r="B405" s="45" t="s">
        <v>550</v>
      </c>
      <c r="C405" s="88" t="s">
        <v>175</v>
      </c>
      <c r="D405" s="46">
        <v>3657193</v>
      </c>
      <c r="E405" s="46">
        <v>13150000</v>
      </c>
      <c r="F405" s="46">
        <v>16807193</v>
      </c>
      <c r="G405" s="11"/>
      <c r="H405" s="11"/>
      <c r="I405" s="11"/>
      <c r="J405" s="11"/>
      <c r="K405" s="11"/>
      <c r="L405" s="11"/>
      <c r="M405" s="11"/>
      <c r="N405" s="11"/>
    </row>
    <row r="406" spans="1:14" ht="15" customHeight="1">
      <c r="A406" s="43"/>
      <c r="B406" s="45" t="s">
        <v>373</v>
      </c>
      <c r="C406" s="88" t="s">
        <v>445</v>
      </c>
      <c r="D406" s="46">
        <v>13240069</v>
      </c>
      <c r="E406" s="46">
        <v>3410999</v>
      </c>
      <c r="F406" s="46">
        <v>16651068</v>
      </c>
    </row>
    <row r="407" spans="1:14" ht="15" customHeight="1">
      <c r="A407" s="43"/>
      <c r="B407" s="45" t="s">
        <v>375</v>
      </c>
      <c r="C407" s="88" t="s">
        <v>171</v>
      </c>
      <c r="D407" s="46">
        <v>1262709</v>
      </c>
      <c r="E407" s="46">
        <v>525030</v>
      </c>
      <c r="F407" s="46">
        <v>1787739</v>
      </c>
    </row>
    <row r="408" spans="1:14" ht="15" customHeight="1">
      <c r="A408" s="43"/>
      <c r="B408" s="43"/>
      <c r="C408" s="87"/>
      <c r="D408" s="44"/>
      <c r="E408" s="44"/>
      <c r="F408" s="46"/>
      <c r="G408" s="10"/>
      <c r="H408" s="10"/>
      <c r="I408" s="10"/>
      <c r="J408" s="10"/>
      <c r="K408" s="10"/>
      <c r="L408" s="10"/>
      <c r="M408" s="10"/>
      <c r="N408" s="10"/>
    </row>
    <row r="409" spans="1:14" ht="15" customHeight="1">
      <c r="A409" s="49" t="s">
        <v>551</v>
      </c>
      <c r="B409" s="43"/>
      <c r="C409" s="87"/>
      <c r="D409" s="44"/>
      <c r="E409" s="44"/>
      <c r="F409" s="44"/>
    </row>
    <row r="410" spans="1:14" ht="15" customHeight="1">
      <c r="A410" s="43"/>
      <c r="B410" s="45" t="s">
        <v>376</v>
      </c>
      <c r="C410" s="88" t="s">
        <v>175</v>
      </c>
      <c r="D410" s="46">
        <v>48264613</v>
      </c>
      <c r="E410" s="46">
        <v>12542564</v>
      </c>
      <c r="F410" s="46">
        <v>60807177</v>
      </c>
    </row>
    <row r="411" spans="1:14" ht="15" customHeight="1">
      <c r="A411" s="43"/>
      <c r="B411" s="45" t="s">
        <v>377</v>
      </c>
      <c r="C411" s="88">
        <v>2012</v>
      </c>
      <c r="D411" s="46">
        <v>72429</v>
      </c>
      <c r="E411" s="46">
        <v>213000</v>
      </c>
      <c r="F411" s="46">
        <f>SUM(D411,E411)</f>
        <v>285429</v>
      </c>
    </row>
    <row r="412" spans="1:14" ht="15" customHeight="1">
      <c r="A412" s="43"/>
      <c r="B412" s="43"/>
      <c r="C412" s="87"/>
      <c r="D412" s="44"/>
      <c r="E412" s="44"/>
      <c r="F412" s="46"/>
    </row>
    <row r="413" spans="1:14" ht="15" customHeight="1">
      <c r="A413" s="49" t="s">
        <v>552</v>
      </c>
      <c r="B413" s="43"/>
      <c r="C413" s="87"/>
      <c r="D413" s="44"/>
      <c r="E413" s="44"/>
      <c r="F413" s="44"/>
    </row>
    <row r="414" spans="1:14" ht="15" customHeight="1">
      <c r="A414" s="43"/>
      <c r="B414" s="45" t="s">
        <v>378</v>
      </c>
      <c r="C414" s="88" t="s">
        <v>175</v>
      </c>
      <c r="D414" s="46">
        <v>32789189</v>
      </c>
      <c r="E414" s="46">
        <v>64955</v>
      </c>
      <c r="F414" s="46">
        <v>32854144</v>
      </c>
    </row>
    <row r="415" spans="1:14" ht="15" customHeight="1">
      <c r="A415" s="43"/>
      <c r="B415" s="45" t="s">
        <v>379</v>
      </c>
      <c r="C415" s="88"/>
      <c r="D415" s="46"/>
      <c r="E415" s="46"/>
      <c r="F415" s="46" t="s">
        <v>93</v>
      </c>
    </row>
    <row r="416" spans="1:14" ht="15" customHeight="1">
      <c r="A416" s="43"/>
      <c r="B416" s="43"/>
      <c r="C416" s="87"/>
      <c r="D416" s="44"/>
      <c r="E416" s="44"/>
      <c r="F416" s="46"/>
    </row>
    <row r="417" spans="1:14" ht="15" customHeight="1">
      <c r="A417" s="49" t="s">
        <v>553</v>
      </c>
      <c r="B417" s="43"/>
      <c r="C417" s="87"/>
      <c r="D417" s="44"/>
      <c r="E417" s="44"/>
      <c r="F417" s="44"/>
    </row>
    <row r="418" spans="1:14" ht="15" customHeight="1">
      <c r="A418" s="43"/>
      <c r="B418" s="45" t="s">
        <v>380</v>
      </c>
      <c r="C418" s="88" t="s">
        <v>445</v>
      </c>
      <c r="D418" s="46">
        <v>5179226</v>
      </c>
      <c r="E418" s="46">
        <v>188000</v>
      </c>
      <c r="F418" s="46">
        <v>5367226</v>
      </c>
    </row>
    <row r="419" spans="1:14" s="10" customFormat="1" ht="15" customHeight="1">
      <c r="A419" s="43"/>
      <c r="B419" s="43"/>
      <c r="C419" s="87"/>
      <c r="D419" s="44"/>
      <c r="E419" s="44"/>
      <c r="F419" s="46"/>
      <c r="G419" s="11"/>
      <c r="H419" s="11"/>
      <c r="I419" s="11"/>
      <c r="J419" s="11"/>
      <c r="K419" s="11"/>
      <c r="L419" s="11"/>
      <c r="M419" s="11"/>
      <c r="N419" s="11"/>
    </row>
    <row r="420" spans="1:14" ht="15" customHeight="1">
      <c r="A420" s="49" t="s">
        <v>554</v>
      </c>
      <c r="B420" s="43"/>
      <c r="C420" s="87"/>
      <c r="D420" s="44"/>
      <c r="E420" s="44"/>
      <c r="F420" s="44"/>
    </row>
    <row r="421" spans="1:14" ht="15" customHeight="1">
      <c r="A421" s="43"/>
      <c r="B421" s="45" t="s">
        <v>381</v>
      </c>
      <c r="C421" s="88" t="s">
        <v>175</v>
      </c>
      <c r="D421" s="46">
        <v>51969619</v>
      </c>
      <c r="E421" s="46">
        <v>8008782</v>
      </c>
      <c r="F421" s="46">
        <f>D421+E421</f>
        <v>59978401</v>
      </c>
    </row>
    <row r="422" spans="1:14" ht="15" customHeight="1">
      <c r="A422" s="43"/>
      <c r="B422" s="45" t="s">
        <v>382</v>
      </c>
      <c r="C422" s="88" t="s">
        <v>175</v>
      </c>
      <c r="D422" s="46">
        <v>3614195</v>
      </c>
      <c r="E422" s="46">
        <v>600000</v>
      </c>
      <c r="F422" s="46">
        <v>4214195</v>
      </c>
      <c r="G422" s="10"/>
      <c r="H422" s="10"/>
      <c r="I422" s="10"/>
      <c r="J422" s="10"/>
      <c r="K422" s="10"/>
      <c r="L422" s="10"/>
      <c r="M422" s="10"/>
      <c r="N422" s="10"/>
    </row>
    <row r="423" spans="1:14" ht="15" customHeight="1">
      <c r="A423" s="43"/>
      <c r="B423" s="43"/>
      <c r="C423" s="87"/>
      <c r="D423" s="44">
        <f>SUM(D422,D421)</f>
        <v>55583814</v>
      </c>
      <c r="E423" s="44">
        <f>SUM(E422,E421)</f>
        <v>8608782</v>
      </c>
      <c r="F423" s="46"/>
    </row>
    <row r="424" spans="1:14" ht="26.25" customHeight="1">
      <c r="A424" s="49" t="s">
        <v>555</v>
      </c>
      <c r="B424" s="43"/>
      <c r="C424" s="87"/>
      <c r="D424" s="44"/>
      <c r="E424" s="44"/>
      <c r="F424" s="44"/>
    </row>
    <row r="425" spans="1:14" ht="15" customHeight="1">
      <c r="A425" s="43"/>
      <c r="B425" s="45" t="s">
        <v>383</v>
      </c>
      <c r="C425" s="88" t="s">
        <v>171</v>
      </c>
      <c r="D425" s="46">
        <v>11600000</v>
      </c>
      <c r="E425" s="46">
        <v>836000</v>
      </c>
      <c r="F425" s="46">
        <v>12436000</v>
      </c>
    </row>
    <row r="426" spans="1:14" ht="15" customHeight="1">
      <c r="A426" s="43"/>
      <c r="B426" s="45" t="s">
        <v>384</v>
      </c>
      <c r="C426" s="88" t="s">
        <v>175</v>
      </c>
      <c r="D426" s="46">
        <v>249583</v>
      </c>
      <c r="E426" s="46">
        <v>175000</v>
      </c>
      <c r="F426" s="46">
        <v>424583</v>
      </c>
    </row>
    <row r="427" spans="1:14" ht="15" customHeight="1">
      <c r="A427" s="43"/>
      <c r="B427" s="43"/>
      <c r="C427" s="87"/>
      <c r="D427" s="44"/>
      <c r="E427" s="44"/>
      <c r="F427" s="46"/>
    </row>
    <row r="428" spans="1:14" ht="15" customHeight="1">
      <c r="A428" s="49" t="s">
        <v>556</v>
      </c>
      <c r="B428" s="43"/>
      <c r="C428" s="87"/>
      <c r="D428" s="44"/>
      <c r="E428" s="44"/>
      <c r="F428" s="44"/>
    </row>
    <row r="429" spans="1:14" ht="15" customHeight="1">
      <c r="A429" s="43"/>
      <c r="B429" s="45" t="s">
        <v>385</v>
      </c>
      <c r="C429" s="88" t="s">
        <v>175</v>
      </c>
      <c r="D429" s="46">
        <v>30231895</v>
      </c>
      <c r="E429" s="46">
        <v>1315736</v>
      </c>
      <c r="F429" s="46">
        <v>31547631</v>
      </c>
    </row>
    <row r="430" spans="1:14" ht="15" customHeight="1">
      <c r="A430" s="43"/>
      <c r="B430" s="45" t="s">
        <v>386</v>
      </c>
      <c r="C430" s="88" t="s">
        <v>175</v>
      </c>
      <c r="D430" s="46">
        <v>903373</v>
      </c>
      <c r="E430" s="46">
        <v>9125</v>
      </c>
      <c r="F430" s="46">
        <v>912498</v>
      </c>
    </row>
    <row r="431" spans="1:14" ht="15" customHeight="1">
      <c r="A431" s="43"/>
      <c r="B431" s="43"/>
      <c r="C431" s="87"/>
      <c r="D431" s="44"/>
      <c r="E431" s="44"/>
      <c r="F431" s="46"/>
    </row>
    <row r="432" spans="1:14" ht="15" customHeight="1">
      <c r="A432" s="49" t="s">
        <v>557</v>
      </c>
      <c r="B432" s="43"/>
      <c r="C432" s="87"/>
      <c r="D432" s="44"/>
      <c r="E432" s="44"/>
      <c r="F432" s="44"/>
    </row>
    <row r="433" spans="1:14" ht="15" customHeight="1">
      <c r="A433" s="43"/>
      <c r="B433" s="45" t="s">
        <v>387</v>
      </c>
      <c r="C433" s="88" t="s">
        <v>175</v>
      </c>
      <c r="D433" s="46">
        <v>15789510</v>
      </c>
      <c r="E433" s="46">
        <v>66492</v>
      </c>
      <c r="F433" s="46">
        <v>15856002</v>
      </c>
    </row>
    <row r="434" spans="1:14" ht="15" customHeight="1">
      <c r="A434" s="43"/>
      <c r="B434" s="45" t="s">
        <v>389</v>
      </c>
      <c r="C434" s="88" t="s">
        <v>445</v>
      </c>
      <c r="D434" s="46">
        <v>2451149</v>
      </c>
      <c r="E434" s="46">
        <v>2704208</v>
      </c>
      <c r="F434" s="46">
        <v>5155357</v>
      </c>
    </row>
    <row r="435" spans="1:14" ht="15" customHeight="1">
      <c r="A435" s="43"/>
      <c r="B435" s="45" t="s">
        <v>388</v>
      </c>
      <c r="C435" s="88" t="s">
        <v>445</v>
      </c>
      <c r="D435" s="46">
        <v>3450000</v>
      </c>
      <c r="E435" s="46">
        <v>0</v>
      </c>
      <c r="F435" s="46">
        <v>3450000</v>
      </c>
    </row>
    <row r="436" spans="1:14" ht="15" customHeight="1">
      <c r="A436" s="43"/>
      <c r="B436" s="43"/>
      <c r="C436" s="87"/>
      <c r="D436" s="44"/>
      <c r="E436" s="44"/>
      <c r="F436" s="46"/>
    </row>
    <row r="437" spans="1:14" ht="15" customHeight="1">
      <c r="A437" s="49" t="s">
        <v>558</v>
      </c>
      <c r="B437" s="43"/>
      <c r="C437" s="87"/>
      <c r="D437" s="44"/>
      <c r="E437" s="44"/>
      <c r="F437" s="44"/>
    </row>
    <row r="438" spans="1:14" ht="15" customHeight="1">
      <c r="A438" s="43"/>
      <c r="B438" s="45" t="s">
        <v>390</v>
      </c>
      <c r="C438" s="88" t="s">
        <v>175</v>
      </c>
      <c r="D438" s="46">
        <v>57569583</v>
      </c>
      <c r="E438" s="46">
        <v>21224997</v>
      </c>
      <c r="F438" s="46">
        <v>78794580</v>
      </c>
    </row>
    <row r="439" spans="1:14" ht="15" customHeight="1">
      <c r="A439" s="43"/>
      <c r="B439" s="45" t="s">
        <v>391</v>
      </c>
      <c r="C439" s="88" t="s">
        <v>445</v>
      </c>
      <c r="D439" s="46">
        <v>3215197</v>
      </c>
      <c r="E439" s="46">
        <v>0</v>
      </c>
      <c r="F439" s="46">
        <v>3215197</v>
      </c>
    </row>
    <row r="440" spans="1:14" ht="15" customHeight="1">
      <c r="A440" s="43"/>
      <c r="B440" s="45" t="s">
        <v>392</v>
      </c>
      <c r="C440" s="88" t="s">
        <v>445</v>
      </c>
      <c r="D440" s="46">
        <v>1655208</v>
      </c>
      <c r="E440" s="46">
        <v>0</v>
      </c>
      <c r="F440" s="46">
        <v>1655208</v>
      </c>
    </row>
    <row r="441" spans="1:14" ht="15" customHeight="1">
      <c r="A441" s="43"/>
      <c r="B441" s="43"/>
      <c r="C441" s="87"/>
      <c r="D441" s="44"/>
      <c r="E441" s="44"/>
      <c r="F441" s="46"/>
    </row>
    <row r="442" spans="1:14" s="10" customFormat="1" ht="26.25" customHeight="1">
      <c r="A442" s="49" t="s">
        <v>112</v>
      </c>
      <c r="B442" s="43"/>
      <c r="C442" s="87"/>
      <c r="D442" s="44"/>
      <c r="E442" s="44"/>
      <c r="F442" s="44"/>
      <c r="G442" s="11"/>
      <c r="H442" s="11"/>
      <c r="I442" s="11"/>
      <c r="J442" s="11"/>
      <c r="K442" s="11"/>
      <c r="L442" s="11"/>
      <c r="M442" s="11"/>
      <c r="N442" s="11"/>
    </row>
    <row r="443" spans="1:14" ht="26.25" customHeight="1">
      <c r="A443" s="43"/>
      <c r="B443" s="45" t="s">
        <v>394</v>
      </c>
      <c r="C443" s="88" t="s">
        <v>175</v>
      </c>
      <c r="D443" s="46">
        <v>53669713</v>
      </c>
      <c r="E443" s="46">
        <v>46376490</v>
      </c>
      <c r="F443" s="46">
        <v>100046204</v>
      </c>
    </row>
    <row r="444" spans="1:14" ht="15" customHeight="1">
      <c r="A444" s="43"/>
      <c r="B444" s="45" t="s">
        <v>393</v>
      </c>
      <c r="C444" s="89">
        <v>2015</v>
      </c>
      <c r="D444" s="48">
        <v>39924673</v>
      </c>
      <c r="E444" s="48">
        <v>4400000</v>
      </c>
      <c r="F444" s="48">
        <f>SUM(D444,E444)</f>
        <v>44324673</v>
      </c>
    </row>
    <row r="445" spans="1:14" ht="15" customHeight="1">
      <c r="A445" s="43"/>
      <c r="B445" s="43"/>
      <c r="C445" s="87"/>
      <c r="D445" s="44"/>
      <c r="E445" s="44"/>
      <c r="F445" s="46"/>
      <c r="G445" s="10"/>
      <c r="H445" s="10"/>
      <c r="I445" s="10"/>
      <c r="J445" s="10"/>
      <c r="K445" s="10"/>
      <c r="L445" s="10"/>
      <c r="M445" s="10"/>
      <c r="N445" s="10"/>
    </row>
    <row r="446" spans="1:14" ht="15" customHeight="1">
      <c r="A446" s="49" t="s">
        <v>559</v>
      </c>
      <c r="B446" s="43"/>
      <c r="C446" s="87"/>
      <c r="D446" s="44"/>
      <c r="E446" s="44"/>
      <c r="F446" s="44"/>
    </row>
    <row r="447" spans="1:14" ht="15" customHeight="1">
      <c r="A447" s="43"/>
      <c r="B447" s="45" t="s">
        <v>395</v>
      </c>
      <c r="C447" s="88" t="s">
        <v>175</v>
      </c>
      <c r="D447" s="46">
        <v>16869616</v>
      </c>
      <c r="E447" s="46">
        <v>1352180</v>
      </c>
      <c r="F447" s="46">
        <v>18221796</v>
      </c>
    </row>
    <row r="448" spans="1:14" ht="15" customHeight="1">
      <c r="A448" s="43"/>
      <c r="B448" s="43"/>
      <c r="C448" s="87"/>
      <c r="D448" s="44"/>
      <c r="E448" s="44"/>
      <c r="F448" s="46"/>
    </row>
    <row r="449" spans="1:14" ht="15" customHeight="1">
      <c r="A449" s="49" t="s">
        <v>560</v>
      </c>
      <c r="B449" s="43"/>
      <c r="C449" s="87"/>
      <c r="D449" s="44"/>
      <c r="E449" s="44"/>
      <c r="F449" s="44"/>
    </row>
    <row r="450" spans="1:14" ht="15" customHeight="1">
      <c r="A450" s="43"/>
      <c r="B450" s="45" t="s">
        <v>396</v>
      </c>
      <c r="C450" s="88" t="s">
        <v>175</v>
      </c>
      <c r="D450" s="46">
        <v>9192702</v>
      </c>
      <c r="E450" s="46">
        <v>865766</v>
      </c>
      <c r="F450" s="46">
        <v>10058468</v>
      </c>
    </row>
    <row r="451" spans="1:14" ht="15" customHeight="1">
      <c r="A451" s="43"/>
      <c r="B451" s="43"/>
      <c r="C451" s="87"/>
      <c r="D451" s="44"/>
      <c r="E451" s="44"/>
      <c r="F451" s="46"/>
    </row>
    <row r="452" spans="1:14" ht="26.25" customHeight="1">
      <c r="A452" s="50"/>
      <c r="B452" s="43"/>
      <c r="C452" s="87"/>
      <c r="D452" s="44"/>
      <c r="E452" s="44"/>
      <c r="F452" s="46"/>
    </row>
    <row r="453" spans="1:14" ht="15" customHeight="1">
      <c r="A453" s="50"/>
      <c r="B453" s="45"/>
      <c r="C453" s="88"/>
      <c r="D453" s="46"/>
      <c r="E453" s="46"/>
      <c r="F453" s="46"/>
    </row>
    <row r="454" spans="1:14" s="10" customFormat="1" ht="15" customHeight="1">
      <c r="A454" s="50"/>
      <c r="B454" s="45"/>
      <c r="C454" s="88"/>
      <c r="D454" s="46"/>
      <c r="E454" s="46"/>
      <c r="F454" s="46"/>
      <c r="G454" s="11"/>
      <c r="H454" s="11"/>
      <c r="I454" s="11"/>
      <c r="J454" s="11"/>
      <c r="K454" s="11"/>
      <c r="L454" s="11"/>
      <c r="M454" s="11"/>
      <c r="N454" s="11"/>
    </row>
    <row r="455" spans="1:14" s="10" customFormat="1" ht="15" customHeight="1">
      <c r="A455" s="50"/>
      <c r="B455" s="45"/>
      <c r="C455" s="88"/>
      <c r="D455" s="46"/>
      <c r="E455" s="46"/>
      <c r="F455" s="46"/>
      <c r="G455" s="11"/>
      <c r="H455" s="11"/>
      <c r="I455" s="11"/>
      <c r="J455" s="11"/>
      <c r="K455" s="11"/>
      <c r="L455" s="11"/>
      <c r="M455" s="11"/>
      <c r="N455" s="11"/>
    </row>
    <row r="456" spans="1:14" ht="15" customHeight="1">
      <c r="A456" s="50"/>
      <c r="B456" s="45"/>
      <c r="C456" s="88"/>
      <c r="D456" s="46"/>
      <c r="E456" s="46"/>
      <c r="F456" s="46"/>
    </row>
    <row r="457" spans="1:14" ht="15" customHeight="1">
      <c r="A457" s="50"/>
      <c r="B457" s="47"/>
      <c r="C457" s="89"/>
      <c r="D457" s="48"/>
      <c r="E457" s="48"/>
      <c r="F457" s="48"/>
      <c r="G457" s="10"/>
      <c r="H457" s="10"/>
      <c r="I457" s="10"/>
      <c r="J457" s="10"/>
      <c r="K457" s="10"/>
      <c r="L457" s="10"/>
      <c r="M457" s="10"/>
      <c r="N457" s="10"/>
    </row>
    <row r="458" spans="1:14" s="10" customFormat="1" ht="15" customHeight="1">
      <c r="A458" s="50"/>
      <c r="B458" s="47"/>
      <c r="C458" s="89"/>
      <c r="D458" s="48"/>
      <c r="E458" s="48"/>
      <c r="F458" s="48"/>
    </row>
    <row r="459" spans="1:14" ht="15" customHeight="1">
      <c r="A459" s="50"/>
      <c r="B459" s="43"/>
      <c r="C459" s="87"/>
      <c r="D459" s="44"/>
      <c r="E459" s="44"/>
      <c r="F459" s="46"/>
    </row>
    <row r="460" spans="1:14" ht="15" customHeight="1">
      <c r="A460" s="49"/>
      <c r="B460" s="43"/>
      <c r="C460" s="87"/>
      <c r="D460" s="44"/>
      <c r="E460" s="44"/>
      <c r="F460" s="44"/>
    </row>
    <row r="461" spans="1:14" ht="15" customHeight="1">
      <c r="A461" s="50"/>
      <c r="B461" s="47"/>
      <c r="C461" s="89"/>
      <c r="D461" s="48"/>
      <c r="E461" s="48"/>
      <c r="F461" s="48"/>
      <c r="G461" s="10"/>
      <c r="H461" s="10"/>
      <c r="I461" s="10"/>
      <c r="J461" s="10"/>
      <c r="K461" s="10"/>
      <c r="L461" s="10"/>
      <c r="M461" s="10"/>
      <c r="N461" s="10"/>
    </row>
    <row r="462" spans="1:14" ht="15" customHeight="1">
      <c r="A462" s="50"/>
      <c r="B462" s="45"/>
      <c r="C462" s="88"/>
      <c r="D462" s="46"/>
      <c r="E462" s="46"/>
      <c r="F462" s="46"/>
    </row>
    <row r="463" spans="1:14" ht="15" customHeight="1">
      <c r="A463" s="50"/>
      <c r="B463" s="45"/>
      <c r="C463" s="88"/>
      <c r="D463" s="46"/>
      <c r="E463" s="46"/>
      <c r="F463" s="46"/>
    </row>
    <row r="464" spans="1:14" ht="15" customHeight="1">
      <c r="A464" s="50"/>
      <c r="B464" s="45"/>
      <c r="C464" s="88"/>
      <c r="D464" s="46"/>
      <c r="E464" s="46"/>
      <c r="F464" s="46"/>
    </row>
    <row r="465" spans="1:6" ht="15" customHeight="1">
      <c r="A465" s="50"/>
      <c r="B465" s="45"/>
      <c r="C465" s="88"/>
      <c r="D465" s="46"/>
      <c r="E465" s="46"/>
      <c r="F465" s="46"/>
    </row>
    <row r="466" spans="1:6" ht="15" customHeight="1">
      <c r="A466" s="50"/>
      <c r="B466" s="43"/>
      <c r="C466" s="87"/>
      <c r="D466" s="44"/>
      <c r="E466" s="44"/>
      <c r="F466" s="46"/>
    </row>
    <row r="467" spans="1:6" ht="15" customHeight="1">
      <c r="A467" s="49"/>
      <c r="B467" s="43"/>
      <c r="C467" s="87"/>
      <c r="D467" s="44"/>
      <c r="E467" s="44"/>
      <c r="F467" s="44"/>
    </row>
    <row r="468" spans="1:6" ht="15" customHeight="1">
      <c r="A468" s="50"/>
      <c r="B468" s="45"/>
      <c r="C468" s="88"/>
      <c r="D468" s="46"/>
      <c r="E468" s="46"/>
      <c r="F468" s="46"/>
    </row>
    <row r="469" spans="1:6" ht="15" customHeight="1">
      <c r="A469" s="50"/>
      <c r="B469" s="43"/>
      <c r="C469" s="87"/>
      <c r="D469" s="44"/>
      <c r="E469" s="44"/>
      <c r="F469" s="46"/>
    </row>
    <row r="470" spans="1:6" ht="15" customHeight="1">
      <c r="A470" s="49"/>
      <c r="B470" s="43"/>
      <c r="C470" s="87"/>
      <c r="D470" s="44"/>
      <c r="E470" s="44"/>
      <c r="F470" s="44"/>
    </row>
    <row r="471" spans="1:6" ht="15">
      <c r="A471" s="50"/>
      <c r="B471" s="45"/>
      <c r="C471" s="88"/>
      <c r="D471" s="46"/>
      <c r="E471" s="46"/>
      <c r="F471" s="46"/>
    </row>
    <row r="472" spans="1:6" ht="15">
      <c r="A472" s="43"/>
      <c r="B472" s="43"/>
      <c r="C472" s="87"/>
      <c r="D472" s="44"/>
      <c r="E472" s="44"/>
      <c r="F472" s="46"/>
    </row>
    <row r="473" spans="1:6" ht="15">
      <c r="A473" s="43"/>
      <c r="B473" s="43"/>
      <c r="C473" s="87"/>
      <c r="D473" s="44"/>
      <c r="E473" s="44"/>
      <c r="F473" s="46"/>
    </row>
  </sheetData>
  <mergeCells count="4">
    <mergeCell ref="A6:G6"/>
    <mergeCell ref="A3:H3"/>
    <mergeCell ref="A4:H4"/>
    <mergeCell ref="A5:H5"/>
  </mergeCells>
  <pageMargins left="0.75" right="0.75" top="1" bottom="1" header="0.5" footer="0.5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Table of Contents</vt:lpstr>
      <vt:lpstr>Employees</vt:lpstr>
      <vt:lpstr>Conservancy Spending</vt:lpstr>
      <vt:lpstr>Price of Living</vt:lpstr>
      <vt:lpstr>Spending per Resident</vt:lpstr>
      <vt:lpstr>Spending by Agency</vt:lpstr>
      <vt:lpstr>'Conservancy Spending'!Print_Area</vt:lpstr>
      <vt:lpstr>Employees!Print_Area</vt:lpstr>
      <vt:lpstr>'Spending per Resident'!Print_Area</vt:lpstr>
    </vt:vector>
  </TitlesOfParts>
  <Company>The Trust for Public 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Martin</dc:creator>
  <cp:lastModifiedBy>Abby Martin</cp:lastModifiedBy>
  <dcterms:created xsi:type="dcterms:W3CDTF">2015-04-01T21:17:56Z</dcterms:created>
  <dcterms:modified xsi:type="dcterms:W3CDTF">2016-04-28T16:03:15Z</dcterms:modified>
</cp:coreProperties>
</file>