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CCPE-CURRENT\City Park Facts\CityParkFactsWebsite\City Park Facts 2018 Web Files\"/>
    </mc:Choice>
  </mc:AlternateContent>
  <bookViews>
    <workbookView xWindow="0" yWindow="0" windowWidth="24000" windowHeight="9300" tabRatio="850"/>
  </bookViews>
  <sheets>
    <sheet name="Table of Contents" sheetId="1" r:id="rId1"/>
    <sheet name="Employees" sheetId="2" r:id="rId2"/>
    <sheet name="Volunteer Hours" sheetId="3" r:id="rId3"/>
    <sheet name="Value of Volunteer Time" sheetId="9" r:id="rId4"/>
    <sheet name="Spending by Agency " sheetId="8" r:id="rId5"/>
    <sheet name="Spending per Resident" sheetId="4" r:id="rId6"/>
    <sheet name="Public and Private Spending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7" l="1"/>
  <c r="E481" i="8"/>
  <c r="D481" i="8"/>
  <c r="G104" i="7"/>
  <c r="H105" i="7" l="1"/>
  <c r="D105" i="7"/>
  <c r="D23" i="4" l="1"/>
  <c r="F9" i="8" l="1"/>
  <c r="F10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4" i="9"/>
  <c r="F475" i="8"/>
  <c r="F416" i="8"/>
  <c r="G417" i="8" s="1"/>
  <c r="F406" i="8"/>
  <c r="F399" i="8"/>
  <c r="F386" i="8"/>
  <c r="F346" i="8"/>
  <c r="F336" i="8"/>
  <c r="F305" i="8"/>
  <c r="F304" i="8"/>
  <c r="F303" i="8"/>
  <c r="F277" i="8"/>
  <c r="F207" i="8"/>
  <c r="F206" i="8"/>
  <c r="F202" i="8"/>
  <c r="F189" i="8"/>
  <c r="F149" i="8"/>
  <c r="F129" i="8"/>
  <c r="F108" i="8"/>
  <c r="F107" i="8"/>
  <c r="F104" i="8"/>
  <c r="F103" i="8"/>
  <c r="F99" i="8"/>
  <c r="F69" i="8"/>
  <c r="F30" i="8"/>
  <c r="G239" i="8"/>
  <c r="F478" i="8"/>
  <c r="G479" i="8" s="1"/>
  <c r="G476" i="8"/>
  <c r="F469" i="8"/>
  <c r="F468" i="8"/>
  <c r="F463" i="8"/>
  <c r="F462" i="8"/>
  <c r="F461" i="8"/>
  <c r="F458" i="8"/>
  <c r="F457" i="8"/>
  <c r="F456" i="8"/>
  <c r="F452" i="8"/>
  <c r="F451" i="8"/>
  <c r="F448" i="8"/>
  <c r="F447" i="8"/>
  <c r="F443" i="8"/>
  <c r="F442" i="8"/>
  <c r="F438" i="8"/>
  <c r="F433" i="8"/>
  <c r="F430" i="8"/>
  <c r="F429" i="8"/>
  <c r="F424" i="8"/>
  <c r="F423" i="8"/>
  <c r="F419" i="8"/>
  <c r="F412" i="8"/>
  <c r="F407" i="8"/>
  <c r="F392" i="8"/>
  <c r="F391" i="8"/>
  <c r="F385" i="8"/>
  <c r="F384" i="8"/>
  <c r="F380" i="8"/>
  <c r="F379" i="8"/>
  <c r="F375" i="8"/>
  <c r="F374" i="8"/>
  <c r="F371" i="8"/>
  <c r="G372" i="8" s="1"/>
  <c r="F367" i="8"/>
  <c r="F363" i="8"/>
  <c r="F362" i="8"/>
  <c r="F359" i="8"/>
  <c r="F358" i="8"/>
  <c r="F357" i="8"/>
  <c r="F354" i="8"/>
  <c r="G355" i="8" s="1"/>
  <c r="F350" i="8"/>
  <c r="F347" i="8"/>
  <c r="F339" i="8"/>
  <c r="F335" i="8"/>
  <c r="F332" i="8"/>
  <c r="G333" i="8" s="1"/>
  <c r="F328" i="8"/>
  <c r="F323" i="8"/>
  <c r="F322" i="8"/>
  <c r="F319" i="8"/>
  <c r="F315" i="8"/>
  <c r="G316" i="8" s="1"/>
  <c r="F312" i="8"/>
  <c r="F311" i="8"/>
  <c r="F295" i="8"/>
  <c r="F294" i="8"/>
  <c r="F293" i="8"/>
  <c r="F292" i="8"/>
  <c r="F286" i="8"/>
  <c r="F283" i="8"/>
  <c r="G284" i="8" s="1"/>
  <c r="F280" i="8"/>
  <c r="F279" i="8"/>
  <c r="F278" i="8"/>
  <c r="F274" i="8"/>
  <c r="F273" i="8"/>
  <c r="F272" i="8"/>
  <c r="F271" i="8"/>
  <c r="F268" i="8"/>
  <c r="G269" i="8" s="1"/>
  <c r="F264" i="8"/>
  <c r="F263" i="8"/>
  <c r="F260" i="8"/>
  <c r="F259" i="8"/>
  <c r="F256" i="8"/>
  <c r="G257" i="8" s="1"/>
  <c r="F252" i="8"/>
  <c r="F251" i="8"/>
  <c r="F250" i="8"/>
  <c r="F244" i="8"/>
  <c r="F243" i="8"/>
  <c r="F242" i="8"/>
  <c r="F241" i="8"/>
  <c r="F235" i="8"/>
  <c r="G236" i="8" s="1"/>
  <c r="F231" i="8"/>
  <c r="F227" i="8"/>
  <c r="F226" i="8"/>
  <c r="F223" i="8"/>
  <c r="F222" i="8"/>
  <c r="F218" i="8"/>
  <c r="F214" i="8"/>
  <c r="F213" i="8"/>
  <c r="F198" i="8"/>
  <c r="F195" i="8"/>
  <c r="F194" i="8"/>
  <c r="F190" i="8"/>
  <c r="F188" i="8"/>
  <c r="F184" i="8"/>
  <c r="F183" i="8"/>
  <c r="F180" i="8"/>
  <c r="G181" i="8" s="1"/>
  <c r="F175" i="8"/>
  <c r="F170" i="8"/>
  <c r="F167" i="8"/>
  <c r="G168" i="8" s="1"/>
  <c r="F164" i="8"/>
  <c r="G165" i="8" s="1"/>
  <c r="F160" i="8"/>
  <c r="F154" i="8"/>
  <c r="F150" i="8"/>
  <c r="F145" i="8"/>
  <c r="F142" i="8"/>
  <c r="G143" i="8" s="1"/>
  <c r="F137" i="8"/>
  <c r="F136" i="8"/>
  <c r="F132" i="8"/>
  <c r="F128" i="8"/>
  <c r="F125" i="8"/>
  <c r="G126" i="8" s="1"/>
  <c r="F122" i="8"/>
  <c r="F121" i="8"/>
  <c r="F117" i="8"/>
  <c r="F116" i="8"/>
  <c r="F113" i="8"/>
  <c r="F112" i="8"/>
  <c r="F98" i="8"/>
  <c r="F97" i="8"/>
  <c r="F93" i="8"/>
  <c r="F92" i="8"/>
  <c r="F86" i="8"/>
  <c r="F85" i="8"/>
  <c r="F81" i="8"/>
  <c r="F80" i="8"/>
  <c r="F77" i="8"/>
  <c r="G78" i="8" s="1"/>
  <c r="F74" i="8"/>
  <c r="G75" i="8" s="1"/>
  <c r="F64" i="8"/>
  <c r="F63" i="8"/>
  <c r="F62" i="8"/>
  <c r="F61" i="8"/>
  <c r="F58" i="8"/>
  <c r="G59" i="8" s="1"/>
  <c r="F54" i="8"/>
  <c r="G55" i="8" s="1"/>
  <c r="F51" i="8"/>
  <c r="F50" i="8"/>
  <c r="F46" i="8"/>
  <c r="F45" i="8"/>
  <c r="F42" i="8"/>
  <c r="F41" i="8"/>
  <c r="F38" i="8"/>
  <c r="F34" i="8"/>
  <c r="F33" i="8"/>
  <c r="F29" i="8"/>
  <c r="F28" i="8"/>
  <c r="F25" i="8"/>
  <c r="G26" i="8" s="1"/>
  <c r="F18" i="8"/>
  <c r="F15" i="8"/>
  <c r="F13" i="8"/>
  <c r="F8" i="8"/>
  <c r="G147" i="8" l="1"/>
  <c r="G330" i="8"/>
  <c r="G421" i="8"/>
  <c r="G48" i="8"/>
  <c r="G43" i="8"/>
  <c r="G369" i="8"/>
  <c r="G31" i="8"/>
  <c r="G158" i="8"/>
  <c r="G52" i="8"/>
  <c r="G67" i="8"/>
  <c r="G152" i="8"/>
  <c r="G186" i="8"/>
  <c r="G196" i="8"/>
  <c r="G261" i="8"/>
  <c r="G309" i="8"/>
  <c r="G352" i="8"/>
  <c r="G360" i="8"/>
  <c r="G382" i="8"/>
  <c r="G414" i="8"/>
  <c r="G36" i="8"/>
  <c r="G105" i="8"/>
  <c r="G119" i="8"/>
  <c r="G162" i="8"/>
  <c r="G173" i="8"/>
  <c r="G200" i="8"/>
  <c r="G220" i="8"/>
  <c r="G229" i="8"/>
  <c r="G337" i="8"/>
  <c r="G348" i="8"/>
  <c r="G431" i="8"/>
  <c r="G445" i="8"/>
  <c r="G459" i="8"/>
  <c r="G481" i="8"/>
  <c r="G23" i="8"/>
  <c r="G39" i="8"/>
  <c r="G83" i="8"/>
  <c r="G101" i="8"/>
  <c r="G110" i="8"/>
  <c r="G123" i="8"/>
  <c r="G130" i="8"/>
  <c r="G140" i="8"/>
  <c r="G178" i="8"/>
  <c r="G192" i="8"/>
  <c r="G211" i="8"/>
  <c r="G233" i="8"/>
  <c r="G248" i="8"/>
  <c r="G254" i="8"/>
  <c r="G266" i="8"/>
  <c r="G275" i="8"/>
  <c r="G281" i="8"/>
  <c r="G290" i="8"/>
  <c r="G313" i="8"/>
  <c r="G320" i="8"/>
  <c r="G365" i="8"/>
  <c r="G389" i="8"/>
  <c r="G404" i="8"/>
  <c r="G410" i="8"/>
  <c r="G427" i="8"/>
  <c r="G436" i="8"/>
  <c r="G449" i="8"/>
  <c r="G466" i="8"/>
  <c r="G473" i="8"/>
  <c r="G72" i="8"/>
  <c r="G90" i="8"/>
  <c r="G95" i="8"/>
  <c r="G216" i="8"/>
  <c r="G326" i="8"/>
  <c r="G397" i="8"/>
  <c r="G454" i="8"/>
  <c r="G114" i="8"/>
  <c r="G134" i="8"/>
  <c r="G204" i="8"/>
  <c r="G224" i="8"/>
  <c r="G301" i="8"/>
  <c r="G344" i="8"/>
  <c r="G377" i="8"/>
  <c r="G440" i="8"/>
  <c r="G11" i="8"/>
  <c r="G16" i="8"/>
  <c r="D54" i="4"/>
  <c r="D72" i="4"/>
  <c r="D64" i="4"/>
  <c r="D50" i="4"/>
  <c r="D14" i="4"/>
  <c r="D45" i="4"/>
  <c r="D29" i="4"/>
  <c r="D37" i="4"/>
  <c r="D71" i="4"/>
  <c r="D78" i="4"/>
  <c r="D95" i="4"/>
  <c r="D30" i="4"/>
  <c r="D39" i="4"/>
  <c r="D81" i="4"/>
  <c r="D57" i="4"/>
  <c r="D88" i="4"/>
  <c r="D58" i="4"/>
  <c r="D19" i="4"/>
  <c r="D91" i="4"/>
  <c r="D20" i="4"/>
  <c r="D61" i="4"/>
  <c r="D62" i="4"/>
  <c r="D44" i="4"/>
  <c r="D68" i="4"/>
  <c r="D36" i="4"/>
  <c r="D33" i="4"/>
  <c r="D74" i="4"/>
  <c r="D75" i="4"/>
  <c r="D97" i="4"/>
  <c r="D73" i="4"/>
  <c r="D80" i="4"/>
  <c r="D46" i="4"/>
  <c r="D100" i="4"/>
  <c r="D86" i="4"/>
  <c r="D96" i="4"/>
  <c r="D79" i="4"/>
  <c r="D28" i="4"/>
  <c r="D104" i="4"/>
  <c r="D66" i="4"/>
  <c r="D99" i="4"/>
  <c r="D101" i="4"/>
  <c r="D13" i="4"/>
  <c r="D60" i="4"/>
  <c r="D103" i="4"/>
  <c r="D102" i="4"/>
  <c r="D31" i="4"/>
  <c r="D69" i="4"/>
  <c r="D48" i="4"/>
  <c r="D53" i="4"/>
  <c r="D41" i="4"/>
  <c r="D21" i="4"/>
  <c r="D47" i="4"/>
  <c r="D89" i="4"/>
  <c r="D94" i="4"/>
  <c r="D38" i="4"/>
  <c r="D93" i="4"/>
  <c r="D70" i="4"/>
  <c r="D77" i="4"/>
  <c r="D27" i="4"/>
  <c r="D7" i="4"/>
  <c r="D59" i="4"/>
  <c r="D17" i="4"/>
  <c r="D16" i="4"/>
  <c r="D63" i="4"/>
  <c r="D67" i="4"/>
  <c r="D82" i="4"/>
  <c r="D105" i="4"/>
  <c r="D87" i="4"/>
  <c r="D56" i="4"/>
  <c r="D35" i="4"/>
  <c r="D32" i="4"/>
  <c r="D42" i="4"/>
  <c r="D43" i="4"/>
  <c r="D11" i="4"/>
  <c r="D12" i="4"/>
  <c r="D24" i="4"/>
  <c r="D83" i="4"/>
  <c r="D65" i="4"/>
  <c r="D52" i="4"/>
  <c r="D34" i="4"/>
  <c r="D51" i="4"/>
  <c r="D22" i="4"/>
  <c r="D10" i="4"/>
  <c r="D25" i="4"/>
  <c r="D98" i="4"/>
  <c r="D40" i="4"/>
  <c r="D8" i="4"/>
  <c r="D49" i="4"/>
  <c r="D15" i="4"/>
  <c r="D26" i="4"/>
  <c r="D106" i="4"/>
  <c r="D90" i="4"/>
  <c r="D92" i="4"/>
  <c r="D84" i="4"/>
  <c r="D55" i="4"/>
  <c r="D18" i="4"/>
  <c r="D9" i="4"/>
  <c r="D85" i="4"/>
  <c r="D76" i="4"/>
  <c r="E104" i="7" l="1"/>
  <c r="C104" i="7"/>
  <c r="B104" i="7"/>
  <c r="I102" i="7"/>
  <c r="H102" i="7"/>
  <c r="F102" i="7"/>
  <c r="I101" i="7"/>
  <c r="H101" i="7"/>
  <c r="F101" i="7"/>
  <c r="D101" i="7"/>
  <c r="I100" i="7"/>
  <c r="H100" i="7"/>
  <c r="F100" i="7"/>
  <c r="D100" i="7"/>
  <c r="I99" i="7"/>
  <c r="H99" i="7"/>
  <c r="F99" i="7"/>
  <c r="D99" i="7"/>
  <c r="I98" i="7"/>
  <c r="H98" i="7"/>
  <c r="F98" i="7"/>
  <c r="D98" i="7"/>
  <c r="I97" i="7"/>
  <c r="H97" i="7"/>
  <c r="F97" i="7"/>
  <c r="D97" i="7"/>
  <c r="I96" i="7"/>
  <c r="H96" i="7"/>
  <c r="F96" i="7"/>
  <c r="D96" i="7"/>
  <c r="I95" i="7"/>
  <c r="H95" i="7"/>
  <c r="F95" i="7"/>
  <c r="D95" i="7"/>
  <c r="I94" i="7"/>
  <c r="H94" i="7"/>
  <c r="F94" i="7"/>
  <c r="D94" i="7"/>
  <c r="I93" i="7"/>
  <c r="H93" i="7"/>
  <c r="F93" i="7"/>
  <c r="D93" i="7"/>
  <c r="I92" i="7"/>
  <c r="H92" i="7"/>
  <c r="F92" i="7"/>
  <c r="D92" i="7"/>
  <c r="I91" i="7"/>
  <c r="H91" i="7"/>
  <c r="F91" i="7"/>
  <c r="D91" i="7"/>
  <c r="I90" i="7"/>
  <c r="H90" i="7"/>
  <c r="F90" i="7"/>
  <c r="D90" i="7"/>
  <c r="I89" i="7"/>
  <c r="H89" i="7"/>
  <c r="F89" i="7"/>
  <c r="D89" i="7"/>
  <c r="I88" i="7"/>
  <c r="H88" i="7"/>
  <c r="F88" i="7"/>
  <c r="D88" i="7"/>
  <c r="I87" i="7"/>
  <c r="H87" i="7"/>
  <c r="F87" i="7"/>
  <c r="D87" i="7"/>
  <c r="I86" i="7"/>
  <c r="H86" i="7"/>
  <c r="F86" i="7"/>
  <c r="D86" i="7"/>
  <c r="I85" i="7"/>
  <c r="H85" i="7"/>
  <c r="F85" i="7"/>
  <c r="D85" i="7"/>
  <c r="I84" i="7"/>
  <c r="H84" i="7"/>
  <c r="F84" i="7"/>
  <c r="D84" i="7"/>
  <c r="I83" i="7"/>
  <c r="H83" i="7"/>
  <c r="F83" i="7"/>
  <c r="D83" i="7"/>
  <c r="I82" i="7"/>
  <c r="H82" i="7"/>
  <c r="F82" i="7"/>
  <c r="D82" i="7"/>
  <c r="I81" i="7"/>
  <c r="H81" i="7"/>
  <c r="F81" i="7"/>
  <c r="D81" i="7"/>
  <c r="I80" i="7"/>
  <c r="H80" i="7"/>
  <c r="F80" i="7"/>
  <c r="D80" i="7"/>
  <c r="I79" i="7"/>
  <c r="H79" i="7"/>
  <c r="F79" i="7"/>
  <c r="D79" i="7"/>
  <c r="I78" i="7"/>
  <c r="H78" i="7"/>
  <c r="F78" i="7"/>
  <c r="D78" i="7"/>
  <c r="I77" i="7"/>
  <c r="H77" i="7"/>
  <c r="F77" i="7"/>
  <c r="D77" i="7"/>
  <c r="I76" i="7"/>
  <c r="H76" i="7"/>
  <c r="F76" i="7"/>
  <c r="D76" i="7"/>
  <c r="I75" i="7"/>
  <c r="H75" i="7"/>
  <c r="F75" i="7"/>
  <c r="D75" i="7"/>
  <c r="I74" i="7"/>
  <c r="H74" i="7"/>
  <c r="F74" i="7"/>
  <c r="D74" i="7"/>
  <c r="I73" i="7"/>
  <c r="H73" i="7"/>
  <c r="F73" i="7"/>
  <c r="D73" i="7"/>
  <c r="I72" i="7"/>
  <c r="H72" i="7"/>
  <c r="F72" i="7"/>
  <c r="D72" i="7"/>
  <c r="I71" i="7"/>
  <c r="H71" i="7"/>
  <c r="F71" i="7"/>
  <c r="D71" i="7"/>
  <c r="I70" i="7"/>
  <c r="H70" i="7"/>
  <c r="F70" i="7"/>
  <c r="D70" i="7"/>
  <c r="I69" i="7"/>
  <c r="H69" i="7"/>
  <c r="F69" i="7"/>
  <c r="D69" i="7"/>
  <c r="I68" i="7"/>
  <c r="H68" i="7"/>
  <c r="F68" i="7"/>
  <c r="D68" i="7"/>
  <c r="I67" i="7"/>
  <c r="H67" i="7"/>
  <c r="F67" i="7"/>
  <c r="D67" i="7"/>
  <c r="I66" i="7"/>
  <c r="H66" i="7"/>
  <c r="F66" i="7"/>
  <c r="D66" i="7"/>
  <c r="I65" i="7"/>
  <c r="H65" i="7"/>
  <c r="F65" i="7"/>
  <c r="D65" i="7"/>
  <c r="I64" i="7"/>
  <c r="H64" i="7"/>
  <c r="F64" i="7"/>
  <c r="D64" i="7"/>
  <c r="I63" i="7"/>
  <c r="H63" i="7"/>
  <c r="F63" i="7"/>
  <c r="D63" i="7"/>
  <c r="I62" i="7"/>
  <c r="H62" i="7"/>
  <c r="F62" i="7"/>
  <c r="D62" i="7"/>
  <c r="I61" i="7"/>
  <c r="H61" i="7"/>
  <c r="F61" i="7"/>
  <c r="D61" i="7"/>
  <c r="I60" i="7"/>
  <c r="H60" i="7"/>
  <c r="F60" i="7"/>
  <c r="D60" i="7"/>
  <c r="I59" i="7"/>
  <c r="H59" i="7"/>
  <c r="F59" i="7"/>
  <c r="D59" i="7"/>
  <c r="I58" i="7"/>
  <c r="H58" i="7"/>
  <c r="F58" i="7"/>
  <c r="D58" i="7"/>
  <c r="I57" i="7"/>
  <c r="H57" i="7"/>
  <c r="F57" i="7"/>
  <c r="D57" i="7"/>
  <c r="I56" i="7"/>
  <c r="H56" i="7"/>
  <c r="F56" i="7"/>
  <c r="D56" i="7"/>
  <c r="I55" i="7"/>
  <c r="H55" i="7"/>
  <c r="F55" i="7"/>
  <c r="D55" i="7"/>
  <c r="I54" i="7"/>
  <c r="H54" i="7"/>
  <c r="F54" i="7"/>
  <c r="D54" i="7"/>
  <c r="I53" i="7"/>
  <c r="H53" i="7"/>
  <c r="F53" i="7"/>
  <c r="D53" i="7"/>
  <c r="I52" i="7"/>
  <c r="H52" i="7"/>
  <c r="F52" i="7"/>
  <c r="D52" i="7"/>
  <c r="I51" i="7"/>
  <c r="H51" i="7"/>
  <c r="F51" i="7"/>
  <c r="D51" i="7"/>
  <c r="I50" i="7"/>
  <c r="H50" i="7"/>
  <c r="F50" i="7"/>
  <c r="D50" i="7"/>
  <c r="I49" i="7"/>
  <c r="H49" i="7"/>
  <c r="F49" i="7"/>
  <c r="D49" i="7"/>
  <c r="I48" i="7"/>
  <c r="H48" i="7"/>
  <c r="F48" i="7"/>
  <c r="D48" i="7"/>
  <c r="I47" i="7"/>
  <c r="H47" i="7"/>
  <c r="F47" i="7"/>
  <c r="D47" i="7"/>
  <c r="I46" i="7"/>
  <c r="H46" i="7"/>
  <c r="F46" i="7"/>
  <c r="D46" i="7"/>
  <c r="I45" i="7"/>
  <c r="H45" i="7"/>
  <c r="F45" i="7"/>
  <c r="D45" i="7"/>
  <c r="I44" i="7"/>
  <c r="H44" i="7"/>
  <c r="F44" i="7"/>
  <c r="D44" i="7"/>
  <c r="I43" i="7"/>
  <c r="H43" i="7"/>
  <c r="F43" i="7"/>
  <c r="D43" i="7"/>
  <c r="I42" i="7"/>
  <c r="H42" i="7"/>
  <c r="F42" i="7"/>
  <c r="D42" i="7"/>
  <c r="I41" i="7"/>
  <c r="H41" i="7"/>
  <c r="F41" i="7"/>
  <c r="D41" i="7"/>
  <c r="I40" i="7"/>
  <c r="H40" i="7"/>
  <c r="F40" i="7"/>
  <c r="D40" i="7"/>
  <c r="I39" i="7"/>
  <c r="H39" i="7"/>
  <c r="F39" i="7"/>
  <c r="D39" i="7"/>
  <c r="I38" i="7"/>
  <c r="H38" i="7"/>
  <c r="F38" i="7"/>
  <c r="D38" i="7"/>
  <c r="I37" i="7"/>
  <c r="H37" i="7"/>
  <c r="F37" i="7"/>
  <c r="D37" i="7"/>
  <c r="I36" i="7"/>
  <c r="H36" i="7"/>
  <c r="F36" i="7"/>
  <c r="D36" i="7"/>
  <c r="I35" i="7"/>
  <c r="H35" i="7"/>
  <c r="F35" i="7"/>
  <c r="D35" i="7"/>
  <c r="I34" i="7"/>
  <c r="H34" i="7"/>
  <c r="F34" i="7"/>
  <c r="D34" i="7"/>
  <c r="I33" i="7"/>
  <c r="H33" i="7"/>
  <c r="F33" i="7"/>
  <c r="D33" i="7"/>
  <c r="I32" i="7"/>
  <c r="H32" i="7"/>
  <c r="F32" i="7"/>
  <c r="D32" i="7"/>
  <c r="I31" i="7"/>
  <c r="H31" i="7"/>
  <c r="F31" i="7"/>
  <c r="D31" i="7"/>
  <c r="I30" i="7"/>
  <c r="H30" i="7"/>
  <c r="F30" i="7"/>
  <c r="D30" i="7"/>
  <c r="I29" i="7"/>
  <c r="H29" i="7"/>
  <c r="F29" i="7"/>
  <c r="D29" i="7"/>
  <c r="I28" i="7"/>
  <c r="H28" i="7"/>
  <c r="F28" i="7"/>
  <c r="D28" i="7"/>
  <c r="I27" i="7"/>
  <c r="H27" i="7"/>
  <c r="F27" i="7"/>
  <c r="D27" i="7"/>
  <c r="I26" i="7"/>
  <c r="H26" i="7"/>
  <c r="F26" i="7"/>
  <c r="D26" i="7"/>
  <c r="I25" i="7"/>
  <c r="H25" i="7"/>
  <c r="F25" i="7"/>
  <c r="D25" i="7"/>
  <c r="I24" i="7"/>
  <c r="H24" i="7"/>
  <c r="F24" i="7"/>
  <c r="D24" i="7"/>
  <c r="I23" i="7"/>
  <c r="H23" i="7"/>
  <c r="F23" i="7"/>
  <c r="D23" i="7"/>
  <c r="I22" i="7"/>
  <c r="H22" i="7"/>
  <c r="F22" i="7"/>
  <c r="D22" i="7"/>
  <c r="I21" i="7"/>
  <c r="H21" i="7"/>
  <c r="F21" i="7"/>
  <c r="D21" i="7"/>
  <c r="I20" i="7"/>
  <c r="H20" i="7"/>
  <c r="F20" i="7"/>
  <c r="D20" i="7"/>
  <c r="I19" i="7"/>
  <c r="H19" i="7"/>
  <c r="F19" i="7"/>
  <c r="D19" i="7"/>
  <c r="I18" i="7"/>
  <c r="H18" i="7"/>
  <c r="F18" i="7"/>
  <c r="D18" i="7"/>
  <c r="I17" i="7"/>
  <c r="H17" i="7"/>
  <c r="F17" i="7"/>
  <c r="D17" i="7"/>
  <c r="I16" i="7"/>
  <c r="H16" i="7"/>
  <c r="F16" i="7"/>
  <c r="D16" i="7"/>
  <c r="I15" i="7"/>
  <c r="H15" i="7"/>
  <c r="F15" i="7"/>
  <c r="D15" i="7"/>
  <c r="I14" i="7"/>
  <c r="H14" i="7"/>
  <c r="F14" i="7"/>
  <c r="D14" i="7"/>
  <c r="I13" i="7"/>
  <c r="H13" i="7"/>
  <c r="F13" i="7"/>
  <c r="D13" i="7"/>
  <c r="I12" i="7"/>
  <c r="H12" i="7"/>
  <c r="F12" i="7"/>
  <c r="D12" i="7"/>
  <c r="I11" i="7"/>
  <c r="H11" i="7"/>
  <c r="F11" i="7"/>
  <c r="D11" i="7"/>
  <c r="I10" i="7"/>
  <c r="H10" i="7"/>
  <c r="F10" i="7"/>
  <c r="D10" i="7"/>
  <c r="I9" i="7"/>
  <c r="H9" i="7"/>
  <c r="F9" i="7"/>
  <c r="D9" i="7"/>
  <c r="I8" i="7"/>
  <c r="H8" i="7"/>
  <c r="F8" i="7"/>
  <c r="D8" i="7"/>
  <c r="I7" i="7"/>
  <c r="H7" i="7"/>
  <c r="F7" i="7"/>
  <c r="D7" i="7"/>
  <c r="I6" i="7"/>
  <c r="H6" i="7"/>
  <c r="F6" i="7"/>
  <c r="D6" i="7"/>
  <c r="I5" i="7"/>
  <c r="H5" i="7"/>
  <c r="F5" i="7"/>
  <c r="D5" i="7"/>
  <c r="I4" i="7"/>
  <c r="H4" i="7"/>
  <c r="F4" i="7"/>
  <c r="D4" i="7"/>
  <c r="I3" i="7"/>
  <c r="H3" i="7"/>
  <c r="F3" i="7"/>
  <c r="F105" i="7" s="1"/>
  <c r="D3" i="7"/>
  <c r="D33" i="2" l="1"/>
  <c r="D103" i="2"/>
  <c r="D13" i="2"/>
  <c r="D62" i="2"/>
  <c r="D34" i="2"/>
  <c r="D37" i="2"/>
  <c r="D32" i="2"/>
  <c r="D75" i="2"/>
  <c r="D53" i="2"/>
  <c r="D40" i="2"/>
  <c r="D81" i="2"/>
  <c r="D99" i="2"/>
  <c r="D79" i="2"/>
  <c r="D29" i="2"/>
  <c r="D10" i="2"/>
  <c r="D107" i="2"/>
  <c r="D52" i="2"/>
  <c r="D17" i="2"/>
  <c r="D36" i="2"/>
  <c r="D55" i="2"/>
  <c r="D76" i="2"/>
  <c r="D39" i="2"/>
  <c r="D28" i="2"/>
  <c r="D50" i="2"/>
  <c r="D30" i="2"/>
  <c r="D104" i="2"/>
  <c r="D22" i="2"/>
  <c r="D67" i="2"/>
  <c r="D74" i="2"/>
  <c r="D106" i="2"/>
  <c r="D60" i="2"/>
  <c r="D66" i="2"/>
  <c r="D109" i="2"/>
  <c r="D96" i="2"/>
  <c r="D64" i="2"/>
  <c r="D94" i="2"/>
  <c r="D102" i="2"/>
  <c r="D56" i="2"/>
  <c r="D41" i="2"/>
  <c r="D83" i="2"/>
  <c r="D95" i="2"/>
  <c r="D97" i="2"/>
  <c r="D78" i="2"/>
  <c r="D89" i="2"/>
  <c r="D6" i="2"/>
  <c r="D47" i="2"/>
  <c r="D92" i="2"/>
  <c r="D98" i="2"/>
  <c r="D45" i="2"/>
  <c r="D110" i="2"/>
  <c r="D105" i="2"/>
  <c r="D61" i="2"/>
  <c r="D54" i="2"/>
  <c r="D57" i="2"/>
  <c r="D80" i="2"/>
  <c r="D8" i="2"/>
  <c r="D88" i="2"/>
  <c r="D38" i="2"/>
  <c r="D86" i="2"/>
  <c r="D93" i="2"/>
  <c r="D84" i="2"/>
  <c r="D65" i="2"/>
  <c r="D48" i="2"/>
  <c r="D85" i="2"/>
  <c r="D11" i="2"/>
  <c r="D20" i="2"/>
  <c r="D68" i="2"/>
  <c r="D87" i="2"/>
  <c r="D42" i="2"/>
  <c r="D44" i="2"/>
  <c r="D108" i="2"/>
  <c r="D23" i="2"/>
  <c r="D27" i="2"/>
  <c r="D46" i="2"/>
  <c r="D111" i="2"/>
  <c r="D90" i="2"/>
  <c r="D82" i="2"/>
  <c r="D24" i="2"/>
  <c r="D73" i="2"/>
  <c r="D70" i="2"/>
  <c r="D19" i="2"/>
  <c r="D31" i="2"/>
  <c r="D16" i="2"/>
  <c r="D21" i="2"/>
  <c r="D5" i="2"/>
  <c r="D91" i="2"/>
  <c r="D26" i="2"/>
  <c r="D49" i="2"/>
  <c r="D35" i="2"/>
  <c r="D58" i="2"/>
  <c r="D25" i="2"/>
  <c r="D72" i="2"/>
  <c r="D71" i="2"/>
  <c r="D14" i="2"/>
  <c r="D9" i="2"/>
  <c r="D43" i="2"/>
  <c r="D18" i="2"/>
  <c r="D7" i="2"/>
  <c r="D51" i="2"/>
  <c r="D12" i="2"/>
  <c r="D100" i="2"/>
  <c r="D59" i="2"/>
  <c r="D101" i="2"/>
  <c r="D15" i="2"/>
  <c r="D69" i="2"/>
  <c r="D77" i="2"/>
  <c r="D63" i="2"/>
  <c r="D49" i="3" l="1"/>
  <c r="D5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42" i="3"/>
  <c r="D44" i="3"/>
  <c r="D45" i="3"/>
  <c r="D46" i="3"/>
  <c r="D47" i="3"/>
  <c r="D48" i="3"/>
  <c r="D50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1" i="3"/>
  <c r="D72" i="3"/>
  <c r="D73" i="3"/>
  <c r="D74" i="3"/>
  <c r="D75" i="3"/>
  <c r="D76" i="3"/>
  <c r="D77" i="3"/>
  <c r="D78" i="3"/>
  <c r="D79" i="3"/>
  <c r="D80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D100" i="3"/>
  <c r="D101" i="3"/>
  <c r="D102" i="3"/>
  <c r="D103" i="3"/>
  <c r="D4" i="3"/>
  <c r="C112" i="2" l="1"/>
</calcChain>
</file>

<file path=xl/sharedStrings.xml><?xml version="1.0" encoding="utf-8"?>
<sst xmlns="http://schemas.openxmlformats.org/spreadsheetml/2006/main" count="1280" uniqueCount="533">
  <si>
    <t>Staffing and Spending Data from 2018 City Park Facts</t>
  </si>
  <si>
    <t>Tables contained as separate tabs in the file are:</t>
  </si>
  <si>
    <t>Employees by Major City Agency</t>
  </si>
  <si>
    <t>Volunteer Hours</t>
  </si>
  <si>
    <t>Spending on Parks and Recreation by Agency</t>
  </si>
  <si>
    <t>Spending on Parks and Recreation per Resident</t>
  </si>
  <si>
    <t>Employees per 10,000 Residents, Major City Agency</t>
  </si>
  <si>
    <t xml:space="preserve">Employees are full-time and part-time employees, counted as Full-Time Equivalent (FTE); seasonal staff are not counted. </t>
  </si>
  <si>
    <t>Agency</t>
  </si>
  <si>
    <t>City Population</t>
  </si>
  <si>
    <t>Total  FTE</t>
  </si>
  <si>
    <t>Staff per 10,000 Residents</t>
  </si>
  <si>
    <t>Albuquerque Parks and Recreation Department</t>
  </si>
  <si>
    <t>Anaheim Community Services Department</t>
  </si>
  <si>
    <t>Anchorage Parks and Recreation Department</t>
  </si>
  <si>
    <t>Arlington County Department of Parks and Recreation</t>
  </si>
  <si>
    <t>Arlington, Texas, Parks and Recreation Department</t>
  </si>
  <si>
    <t>Atlanta Department of Parks, Recreation and Cultural Affairs</t>
  </si>
  <si>
    <t>Aurora Parks, Recreation and Open Space</t>
  </si>
  <si>
    <t>Austin Parks and Recreation Department</t>
  </si>
  <si>
    <t>Bakersfield Department of Recreation and Parks</t>
  </si>
  <si>
    <t>Baltimore City Department of Recreation and Parks</t>
  </si>
  <si>
    <t>Boise Parks and Recreation</t>
  </si>
  <si>
    <t>Boston Parks and Recreation Department</t>
  </si>
  <si>
    <t>Buffalo Division of Parks and Recreation</t>
  </si>
  <si>
    <t>Chandler Community Services Department</t>
  </si>
  <si>
    <t>Chesapeake Department of Parks, Recreation and Tourism</t>
  </si>
  <si>
    <t>Chicago Park District</t>
  </si>
  <si>
    <t>Chula Vista Public Works Department - Parks Section</t>
  </si>
  <si>
    <t>Cincinnati Park Board</t>
  </si>
  <si>
    <t>Cincinnati Recreation Commission</t>
  </si>
  <si>
    <t>City of San Diego Park and Recreation Department</t>
  </si>
  <si>
    <t>Cleveland Department of Public Works</t>
  </si>
  <si>
    <t>Colorado Springs Parks, Recreation and Cultural Services</t>
  </si>
  <si>
    <t>Columbus Recreation and Parks Department</t>
  </si>
  <si>
    <t>Corpus Christi Parks and Recreation Department</t>
  </si>
  <si>
    <t>Dallas Park and Recreation Department</t>
  </si>
  <si>
    <t>Denver Parks and Recreation</t>
  </si>
  <si>
    <t>Detroit Recreation Department</t>
  </si>
  <si>
    <t>District of Columbia Department of Parks and Recreation</t>
  </si>
  <si>
    <t>Durham Parks and Recreation Department</t>
  </si>
  <si>
    <t>El Paso Parks and Recreation Department</t>
  </si>
  <si>
    <t>Essex County Department of Parks, Recreation and Cultural Affairs</t>
  </si>
  <si>
    <t>Fort Wayne Parks and Recreation Department</t>
  </si>
  <si>
    <t>Fort Worth Park &amp; Recreation Department</t>
  </si>
  <si>
    <t>Fremont Recreation Services Division</t>
  </si>
  <si>
    <t>Fresno Parks, After School, Recreation and Community Services Department</t>
  </si>
  <si>
    <t>Garland Parks and Recreation</t>
  </si>
  <si>
    <t>Gilbert Parks and Recreation</t>
  </si>
  <si>
    <t>Glendale Parks and Recreation Department</t>
  </si>
  <si>
    <t>Greensboro Parks and Recreation Department</t>
  </si>
  <si>
    <t>Henderson Department of Public Works, Parks and Recreation</t>
  </si>
  <si>
    <t>Hialeah Parks and Recreation Department</t>
  </si>
  <si>
    <t>Honolulu Department of Parks and Recreation (within Urban Honolulu)</t>
  </si>
  <si>
    <t>Houston Parks and Recreation Department</t>
  </si>
  <si>
    <t>Hudson County Division of Parks (within Jersey City)</t>
  </si>
  <si>
    <t>Indianapolis Department of Parks and Recreation</t>
  </si>
  <si>
    <t>Irvine Community Services Department</t>
  </si>
  <si>
    <t>Irving Parks and Recreation</t>
  </si>
  <si>
    <t>Jacksonville Parks, Recreation, and Community Services Department</t>
  </si>
  <si>
    <t>Jersey City Division of Parks and Forestry</t>
  </si>
  <si>
    <t xml:space="preserve">Kansas City, Missouri Parks and Recreation </t>
  </si>
  <si>
    <t>Laredo Parks and Leisure Services Department</t>
  </si>
  <si>
    <t>Las Vegas Department of Parks and Recreation</t>
  </si>
  <si>
    <t>Lexington-Fayette Urban County Government Division of Parks and Recreation</t>
  </si>
  <si>
    <t>Lincoln Parks and Recreation Department</t>
  </si>
  <si>
    <t>Long Beach Department of Parks, Recreation and Marine</t>
  </si>
  <si>
    <t>Los Angeles Department of Recreation and Parks</t>
  </si>
  <si>
    <t>Louisville Metro Parks</t>
  </si>
  <si>
    <t>Lubbock Parks and Recreation</t>
  </si>
  <si>
    <t>Madison Parks Division</t>
  </si>
  <si>
    <t>Massachusetts Department of Conservation and Recreation (within Boston)</t>
  </si>
  <si>
    <t>Mecklenburg County Park and Recreation</t>
  </si>
  <si>
    <t>Memphis Division of Parks and Neighborhoods</t>
  </si>
  <si>
    <t>Mesa Parks, Recreation and Commercial Facilities Department</t>
  </si>
  <si>
    <t>Miami Department of Parks and Recreation</t>
  </si>
  <si>
    <t>Milwaukee County Department of Parks, Recreation and Culture (within Milwuakee city)</t>
  </si>
  <si>
    <t>Minneapolis Park and Recreation Board</t>
  </si>
  <si>
    <t>Nashville/Davidson Metropolitan Board of Parks and Recreation</t>
  </si>
  <si>
    <t>National Park Service, National Capital Region</t>
  </si>
  <si>
    <t>New Orleans Department of Parks and Parkways</t>
  </si>
  <si>
    <t>New Orleans Recreation Development Commission</t>
  </si>
  <si>
    <t>New York City Department of Parks and Recreation</t>
  </si>
  <si>
    <t>Newark Department of Recreation, Cultural Affairs, and Senior Services</t>
  </si>
  <si>
    <t>Norfolk Department of Recreation, Parks and Open Space</t>
  </si>
  <si>
    <t>North Las Vegas Department of Neighborhood and Lesiure Services</t>
  </si>
  <si>
    <t>Oakland Office of Parks and Recreation</t>
  </si>
  <si>
    <t>Oakland Public Works</t>
  </si>
  <si>
    <t>Oklahoma City Parks and Recreation Department</t>
  </si>
  <si>
    <t>Omaha Department of Parks, Recreation and Public Property</t>
  </si>
  <si>
    <t>Orlando Families, Parks and Recreation Department</t>
  </si>
  <si>
    <t>Philadelphia Parks and Recreation</t>
  </si>
  <si>
    <t>Phoenix Parks and Recreation Department</t>
  </si>
  <si>
    <t>Pittsburgh Departments of Public Works and Parks &amp; Recreation</t>
  </si>
  <si>
    <t>Plano Parks and Recreation Department</t>
  </si>
  <si>
    <t>Portland Parks and Recreation</t>
  </si>
  <si>
    <t>Raleigh Parks, Recreation and Cultural Resources Department</t>
  </si>
  <si>
    <t>Recreation and Park Commission for the Parish of East Baton Rouge</t>
  </si>
  <si>
    <t>Reno Parks, Recreation and Community Services Department</t>
  </si>
  <si>
    <t>Richmond Department of Parks, Recreation and Community Facilities</t>
  </si>
  <si>
    <t>Riverside Parks, Recreation and Community Services Department</t>
  </si>
  <si>
    <t>Sacramento Department of Parks and Recreation</t>
  </si>
  <si>
    <t>San Antonio Parks and Recreation Department</t>
  </si>
  <si>
    <t>San Francisco Recreation and Parks Department</t>
  </si>
  <si>
    <t>San Jose Department of Parks, Recreation and Neighborhood Services</t>
  </si>
  <si>
    <t xml:space="preserve">Santa Ana Parks, Recreation and Community Services </t>
  </si>
  <si>
    <t>Scottsdale Parks and Recreation Division</t>
  </si>
  <si>
    <t>Seattle Parks and Recreation</t>
  </si>
  <si>
    <t>St. Louis Department of Parks, Recreation and Forestry</t>
  </si>
  <si>
    <t>St. Paul Parks and Recreation Department</t>
  </si>
  <si>
    <t>St. Petersburg Parks &amp; Recreation Department</t>
  </si>
  <si>
    <t>Stockton Public Works Department</t>
  </si>
  <si>
    <t>Tampa Parks and Recreation Department</t>
  </si>
  <si>
    <t>Toledo Division of Parks, Recreation and Forestry</t>
  </si>
  <si>
    <t>Tucson Parks and Recreation Department</t>
  </si>
  <si>
    <t>Tulsa Park and Recreation Department</t>
  </si>
  <si>
    <t>Virginia Beach Department of Parks and Recreation</t>
  </si>
  <si>
    <t>Wichita Park and Recreation Department</t>
  </si>
  <si>
    <t>Winston-Salem Recreation and Parks</t>
  </si>
  <si>
    <t>Volunteer Hours by City</t>
  </si>
  <si>
    <t>Agency Volunteers</t>
  </si>
  <si>
    <t>Agency Volunteer Hours</t>
  </si>
  <si>
    <t>Hours per Volunteer</t>
  </si>
  <si>
    <t>New Orleans, LA</t>
  </si>
  <si>
    <t>Pittsburgh, PA</t>
  </si>
  <si>
    <t>Portland, OR</t>
  </si>
  <si>
    <t>Spending on parks and recreation per resident by city</t>
  </si>
  <si>
    <t>Most Recently Reported Fiscal Year</t>
  </si>
  <si>
    <t>*Cities for which some spending is calculated based on past-year information.</t>
  </si>
  <si>
    <t>City</t>
  </si>
  <si>
    <t>Population</t>
  </si>
  <si>
    <t>Total Spending</t>
  </si>
  <si>
    <t>Spending per resident</t>
  </si>
  <si>
    <t>Albuquerque, NM</t>
  </si>
  <si>
    <t>Anaheim, CA</t>
  </si>
  <si>
    <t>Anchorage, AK</t>
  </si>
  <si>
    <t>Arlington, TX</t>
  </si>
  <si>
    <t>Arlington, VA</t>
  </si>
  <si>
    <t>Atlanta, GA</t>
  </si>
  <si>
    <t>Aurora, CO</t>
  </si>
  <si>
    <t>Austin, TX</t>
  </si>
  <si>
    <t>Bakersfield, CA</t>
  </si>
  <si>
    <t>Baltimore, MD</t>
  </si>
  <si>
    <t>Baton Rouge, LA</t>
  </si>
  <si>
    <t>Boise, ID</t>
  </si>
  <si>
    <t>Boston, MA</t>
  </si>
  <si>
    <t>Buffalo, NY</t>
  </si>
  <si>
    <t>Chandler, AZ</t>
  </si>
  <si>
    <t>Charlotte/Mecklenburg, NC</t>
  </si>
  <si>
    <t>Chesapeake, VA</t>
  </si>
  <si>
    <t>Chicago, IL</t>
  </si>
  <si>
    <t>Chula Vista, CA</t>
  </si>
  <si>
    <t>Cincinnati, OH</t>
  </si>
  <si>
    <t>Cleveland, OH</t>
  </si>
  <si>
    <t>Colorado Springs, CO</t>
  </si>
  <si>
    <t>Columbus, OH</t>
  </si>
  <si>
    <t>Corpus Christi, TX</t>
  </si>
  <si>
    <t>Dallas, TX</t>
  </si>
  <si>
    <t>Denver, CO</t>
  </si>
  <si>
    <t>Detroit, MI</t>
  </si>
  <si>
    <t>Durham, NC</t>
  </si>
  <si>
    <t>El Paso, TX</t>
  </si>
  <si>
    <t>Fort Wayne, IN</t>
  </si>
  <si>
    <t>Fort Worth, TX</t>
  </si>
  <si>
    <t>Fremont, CA</t>
  </si>
  <si>
    <t>Fresno, CA</t>
  </si>
  <si>
    <t>Garland, TX</t>
  </si>
  <si>
    <t>Gilbert, AZ</t>
  </si>
  <si>
    <t>Glendale, AZ</t>
  </si>
  <si>
    <t>Greensboro, NC</t>
  </si>
  <si>
    <t>Henderson, NV</t>
  </si>
  <si>
    <t>Hialeah, FL</t>
  </si>
  <si>
    <t>Honolulu, HI</t>
  </si>
  <si>
    <t>Houston, TX</t>
  </si>
  <si>
    <t>Indianapolis, IN</t>
  </si>
  <si>
    <t>Irvine, CA</t>
  </si>
  <si>
    <t>Irving, TX</t>
  </si>
  <si>
    <t>Jacksonville, FL</t>
  </si>
  <si>
    <t>Jersey City, NJ</t>
  </si>
  <si>
    <t>Kansas City, MO</t>
  </si>
  <si>
    <t>Laredo, TX</t>
  </si>
  <si>
    <t>Las Vegas, NV</t>
  </si>
  <si>
    <t>Lexington/Fayette, KY</t>
  </si>
  <si>
    <t>Lincoln, NE</t>
  </si>
  <si>
    <t>Long Beach, CA</t>
  </si>
  <si>
    <t>Los Angeles, CA</t>
  </si>
  <si>
    <t>Louisville, KY</t>
  </si>
  <si>
    <t>Lubbock, TX</t>
  </si>
  <si>
    <t>Madison, WI</t>
  </si>
  <si>
    <t>Memphis, TN</t>
  </si>
  <si>
    <t>Mesa, AZ</t>
  </si>
  <si>
    <t>Miami, FL</t>
  </si>
  <si>
    <t>Milwaukee, WI</t>
  </si>
  <si>
    <t>Minneapolis, MN</t>
  </si>
  <si>
    <t>Nashville/Davidson, TN</t>
  </si>
  <si>
    <t>New York, NY</t>
  </si>
  <si>
    <t>Newark, NJ</t>
  </si>
  <si>
    <t>Norfolk, VA</t>
  </si>
  <si>
    <t>North Las Vegas, NV</t>
  </si>
  <si>
    <t>Oakland, CA</t>
  </si>
  <si>
    <t>Oklahoma City, OK</t>
  </si>
  <si>
    <t>Omaha, NE</t>
  </si>
  <si>
    <t>Orlando, FL</t>
  </si>
  <si>
    <t>Philadelphia, PA</t>
  </si>
  <si>
    <t>Phoenix, AZ</t>
  </si>
  <si>
    <t>Plano, TX</t>
  </si>
  <si>
    <t>Raleigh, NC</t>
  </si>
  <si>
    <t>Reno, NV</t>
  </si>
  <si>
    <t>Richmond, VA</t>
  </si>
  <si>
    <t>Riverside, CA</t>
  </si>
  <si>
    <t>Sacramento, CA</t>
  </si>
  <si>
    <t>San Antonio, TX</t>
  </si>
  <si>
    <t>San Diego, CA</t>
  </si>
  <si>
    <t>San Francisco, CA</t>
  </si>
  <si>
    <t>San Jose, CA</t>
  </si>
  <si>
    <t>Santa Ana, CA</t>
  </si>
  <si>
    <t>Scottsdale, AZ</t>
  </si>
  <si>
    <t>Seattle, WA</t>
  </si>
  <si>
    <t>St. Louis, MO</t>
  </si>
  <si>
    <t>St. Paul, MN</t>
  </si>
  <si>
    <t>St. Petersburg, FL</t>
  </si>
  <si>
    <t>Stockton, CA</t>
  </si>
  <si>
    <t>Tampa, FL</t>
  </si>
  <si>
    <t>Toledo, OH</t>
  </si>
  <si>
    <t>Tucson, AZ</t>
  </si>
  <si>
    <t>Tulsa, OK</t>
  </si>
  <si>
    <t>Virginia Beach, VA</t>
  </si>
  <si>
    <t>Washington, DC</t>
  </si>
  <si>
    <t>Wichita, KS</t>
  </si>
  <si>
    <t>Winston-Salem, NC</t>
  </si>
  <si>
    <t>Spending on Parks and Recreation by City and Agency</t>
  </si>
  <si>
    <t>Capital spending includes capital improvement and land acquisition expenditures.</t>
  </si>
  <si>
    <t>Operating spending includes landscaping, maintenance, tree work, programming, administrative, and debt service expenditures.</t>
  </si>
  <si>
    <t>Total spending includes both operating and capital spending by all park agencies in the city, but excludes professional sports stadiums, zoos, museums, aquariums, and cemeteries. If a city has more than one agency, expenditures are combined. Italics indicate cities whose spending is estimated based on past-year information.</t>
  </si>
  <si>
    <t>Fiscal Year</t>
  </si>
  <si>
    <t>Operating Spending</t>
  </si>
  <si>
    <t>Capital Spending</t>
  </si>
  <si>
    <t>Total Spending per Resident</t>
  </si>
  <si>
    <t>When using the data, please cite the Center for City Park Excellence, Trust for Public Land</t>
  </si>
  <si>
    <t>For more information and to download the full publication, please visit www.tpl.org/cityparkfacts</t>
  </si>
  <si>
    <r>
      <rPr>
        <i/>
        <sz val="10"/>
        <color indexed="8"/>
        <rFont val="Arial Narrow"/>
        <family val="2"/>
      </rPr>
      <t xml:space="preserve">Total spending includes both operating and capital spending of all park agencies in the city, but excludes professional stadiums, zoos, museums, aquariums, and cemeteries. If a city has more than one agency, expenditures are combined. For a more detailed listing of fiscal year data by city, visit </t>
    </r>
    <r>
      <rPr>
        <b/>
        <i/>
        <sz val="10"/>
        <color indexed="8"/>
        <rFont val="Arial Narrow"/>
        <family val="2"/>
      </rPr>
      <t>tpl.org/cityparkfacts.</t>
    </r>
  </si>
  <si>
    <t>Orange County Parks (within Anaheim)</t>
  </si>
  <si>
    <t>Petroglyph National Monument (within Albuquerque)</t>
  </si>
  <si>
    <t>Bernalillo County Parks and Recreation Department (within Albuquerque)</t>
  </si>
  <si>
    <t>Anchorage, Alaska</t>
  </si>
  <si>
    <t>Arlington, Texas</t>
  </si>
  <si>
    <t>Northern Virginia Regional Park Authority (within Arlington)</t>
  </si>
  <si>
    <t>National Park Service (within Arlington, Virginia)</t>
  </si>
  <si>
    <t>Texas Parks and Wildlife Department (within Austin)</t>
  </si>
  <si>
    <t>North of the River Recreation and Park District (within Bakersfield)</t>
  </si>
  <si>
    <t>Kern County General Services Division - Parks (within Bakersfield)</t>
  </si>
  <si>
    <t>Fort McHenry National Monument and Historic Shrine (within Baltimore)</t>
  </si>
  <si>
    <t>State of Idaho (within Boise)</t>
  </si>
  <si>
    <t>Massachusetts Port Authority (within Boston)</t>
  </si>
  <si>
    <t>Emerald Necklace Conservancy</t>
  </si>
  <si>
    <t>Boston Conservation Commission</t>
  </si>
  <si>
    <t>Boston National Historical Park</t>
  </si>
  <si>
    <t xml:space="preserve">2016-17   </t>
  </si>
  <si>
    <t>Great Dismal Swamp National Wildlife Refuge (within Chesapeake)</t>
  </si>
  <si>
    <t>Virginia Department of Game and Inland Fisheries (within Chesapeake)</t>
  </si>
  <si>
    <t>Forest Preserve District of Cook County (within Chicago)</t>
  </si>
  <si>
    <t>Illinois International Port District (within Chicago)</t>
  </si>
  <si>
    <t>Illinois Department of Natural Resources (within Chicago)</t>
  </si>
  <si>
    <t>Chicago Department of Transportation</t>
  </si>
  <si>
    <t>San Diego County Parks and Recreation (within Chula Vista)</t>
  </si>
  <si>
    <t>USFWS, San Diego Bay National Wildlife Refuge and San Diego National Wildlife Refuge</t>
  </si>
  <si>
    <t>Great Parks of Hamilton County (within Cincinnati)</t>
  </si>
  <si>
    <t>William Howard Taft National Historic Site (within Cincinnati)</t>
  </si>
  <si>
    <t>Cleveland Metroparks (within Cleveland)</t>
  </si>
  <si>
    <t>Colorado Parks and Wildlife</t>
  </si>
  <si>
    <t>El Paso County Parks (within Colorado Springs)</t>
  </si>
  <si>
    <t>Columbus and Franklin County Metro Park District (within Columbus)</t>
  </si>
  <si>
    <t>Texas Parks and Wildlife Department (within Corpus Christi)</t>
  </si>
  <si>
    <t>Nueces County Coastal Parks (within Corpus Christi)</t>
  </si>
  <si>
    <t>Trinity Watershed Management Division</t>
  </si>
  <si>
    <t>William G. Milliken State Park and Harbor (Detroit)</t>
  </si>
  <si>
    <t>Durham, N.C.</t>
  </si>
  <si>
    <t>Eno River State Park (within Durham)</t>
  </si>
  <si>
    <t>Texas Parks and Wildlife Department (within El Paso)</t>
  </si>
  <si>
    <t>El Paso County Department of Parks and Recreation (within El Paso City)</t>
  </si>
  <si>
    <t>Chamizal National Memorial (within El Paso)</t>
  </si>
  <si>
    <t>Tarrant Regional Water District (within Ft. Worth)</t>
  </si>
  <si>
    <t>East Bay Regional Park District (within Fremont)</t>
  </si>
  <si>
    <t>Don Edwards San Francisco Bay National Wildlife Refuge (within Fremont)</t>
  </si>
  <si>
    <t>Greensboro Downtown Parks, Inc.</t>
  </si>
  <si>
    <t>Guilford Courthouse National Military Park (within Greensboro)</t>
  </si>
  <si>
    <t>Bureau of Land Management</t>
  </si>
  <si>
    <t>Clark County Parks and Recreation Department (within Henderson)</t>
  </si>
  <si>
    <t>Hawaii Division of Forestry and Wildlife (within Urban Honolulu)</t>
  </si>
  <si>
    <t>Fort Bend County Parks and Recreation Department (within Houston)</t>
  </si>
  <si>
    <t>Texas Parks and Wildlife Department (within Houston)</t>
  </si>
  <si>
    <t>Harris County Parks (within Houston)</t>
  </si>
  <si>
    <t>White River State Park Development Commission (within Indianapolis)</t>
  </si>
  <si>
    <t>Orange County Parks (within Irvine)</t>
  </si>
  <si>
    <t>St. Johns River Water Management District (within City of Jacksonville)</t>
  </si>
  <si>
    <t>New Jersey Division of Parks and Forestry (within Jersey City)</t>
  </si>
  <si>
    <t>Jackson County Parks and Recreation (within Kansas City)</t>
  </si>
  <si>
    <t xml:space="preserve">Texas Parks and Wildlife Department </t>
  </si>
  <si>
    <t>Nevada Division of State Parks (within Las Vegas)</t>
  </si>
  <si>
    <t>Los Angeles County Department of Parks and Recreation (within Los Angeles City)</t>
  </si>
  <si>
    <t>California Department of Parks and Recreation (within Los Angeles)</t>
  </si>
  <si>
    <t>Port of Los Angeles</t>
  </si>
  <si>
    <t>21st Century Parks / The Parklands of Floyds Fork</t>
  </si>
  <si>
    <t>Waterfront Development Corporation</t>
  </si>
  <si>
    <t>Riverfront Development Corporation (within Memphis)</t>
  </si>
  <si>
    <t>Dane County Parks Division (within Madison)</t>
  </si>
  <si>
    <t>Bayfront Park Management Trust</t>
  </si>
  <si>
    <t>Virginia Key Beach Park Trust</t>
  </si>
  <si>
    <t>Miami-Dade County Park and Recreation Department (within Miami)</t>
  </si>
  <si>
    <t>Milwaukee Recreation</t>
  </si>
  <si>
    <t>Milwaukee Department of Public Works</t>
  </si>
  <si>
    <t>Wisconsin Department of Natural Resources</t>
  </si>
  <si>
    <t>New Orleans City Park Improvement Association</t>
  </si>
  <si>
    <t>Audubon Nature Institute</t>
  </si>
  <si>
    <t>Statue of Liberty National Monument and Ellis Island</t>
  </si>
  <si>
    <t>New York State Office of Parks, Recreation and Historic Preservation (within New York City)</t>
  </si>
  <si>
    <t>East Bay Regional Park District (within Oakland)</t>
  </si>
  <si>
    <t>Port of Oakland</t>
  </si>
  <si>
    <t>Orange County Parks and Recreation Division (within Orlando)</t>
  </si>
  <si>
    <t>Maricopa County Parks and Recreation Department (within Phoenix)</t>
  </si>
  <si>
    <t>Metro Regional Parks and Greenspaces (within Portland)</t>
  </si>
  <si>
    <t>Oregon Parks and Recreation Department</t>
  </si>
  <si>
    <t>Raleigh, N.C.</t>
  </si>
  <si>
    <t>Wake County Parks, Recreation and Open Space (within Raleigh)</t>
  </si>
  <si>
    <t>California Department of Parks and Recreation (within Sacramento)</t>
  </si>
  <si>
    <t>San Antonio River Authority</t>
  </si>
  <si>
    <t>San Diego County Parks and Recreation (within San Diego city)</t>
  </si>
  <si>
    <t xml:space="preserve">Santa Clara Valley Open Space Authority </t>
  </si>
  <si>
    <t>Jefferson National Expansion Memorial</t>
  </si>
  <si>
    <t>Ramsey County Parks and Recreation Department (within St. Paul)</t>
  </si>
  <si>
    <t>Hillsborough County Parks and Recreation Dept. (within Tampa)</t>
  </si>
  <si>
    <t>Metroparks of the Toledo Area</t>
  </si>
  <si>
    <t>Pima County Natural Resources, Parks and Recreation Department (within Tucson)</t>
  </si>
  <si>
    <t>River Parks Authority</t>
  </si>
  <si>
    <t>Tulsa County Parks (within city of Tulsa)</t>
  </si>
  <si>
    <t>Virginia Department of Conservation and Recreation (within Virginia Beach)</t>
  </si>
  <si>
    <t>Back Bay National Wildlife Refuge (within Virginia Beach)</t>
  </si>
  <si>
    <t>Spending Per Resident 2018 (FY 17)</t>
  </si>
  <si>
    <t>Public  spending</t>
  </si>
  <si>
    <t>Public Spending per Resident</t>
  </si>
  <si>
    <t xml:space="preserve">Private Spending </t>
  </si>
  <si>
    <t>Private Spending per resident</t>
  </si>
  <si>
    <t>Total Spending (public + private)</t>
  </si>
  <si>
    <t>Percentage Private Dollars of Total Spending</t>
  </si>
  <si>
    <t>Albuquerque</t>
  </si>
  <si>
    <t>Anaheim, Calif.</t>
  </si>
  <si>
    <t>Arlington, Va.</t>
  </si>
  <si>
    <t>Atlanta, Ga.</t>
  </si>
  <si>
    <t>Aurora, Colo.</t>
  </si>
  <si>
    <t>Austin</t>
  </si>
  <si>
    <t>Bakersfield, Calif.</t>
  </si>
  <si>
    <t>Baltimore, Md.</t>
  </si>
  <si>
    <t>Baton Rouge, La.</t>
  </si>
  <si>
    <t>Boise, Idaho</t>
  </si>
  <si>
    <t>Boston</t>
  </si>
  <si>
    <t>Buffalo, N.Y.</t>
  </si>
  <si>
    <t>Chandler, Ariz.</t>
  </si>
  <si>
    <t>Charlotte/Mecklenburg, N.C.</t>
  </si>
  <si>
    <t>Chesapeake, Va.</t>
  </si>
  <si>
    <t>Chicago, Ill.</t>
  </si>
  <si>
    <t>Chula Vista, Calif.</t>
  </si>
  <si>
    <t>Cincinnati, Ohio</t>
  </si>
  <si>
    <t>Cleveland, Ohio</t>
  </si>
  <si>
    <t>Colorado Springs, Colo.</t>
  </si>
  <si>
    <t>Columbus, Ohio</t>
  </si>
  <si>
    <t>Corpus Christi, Texas</t>
  </si>
  <si>
    <t>Dallas, Texas</t>
  </si>
  <si>
    <t>Denver, Colo.</t>
  </si>
  <si>
    <t>Detroit, Mich.</t>
  </si>
  <si>
    <t>El Paso, Texas</t>
  </si>
  <si>
    <t>Fort Wayne, Ind.</t>
  </si>
  <si>
    <t>Fort Worth, Texas</t>
  </si>
  <si>
    <t>Fremont, Calif.</t>
  </si>
  <si>
    <t>Fresno, Calif.</t>
  </si>
  <si>
    <t>Garland, Texas</t>
  </si>
  <si>
    <t>Gilbert, Ariz.</t>
  </si>
  <si>
    <t>Glendale, Ariz.</t>
  </si>
  <si>
    <t>Greensboro, N.C.</t>
  </si>
  <si>
    <t>Henderson, Nev.</t>
  </si>
  <si>
    <t>Hialeah, Fla.</t>
  </si>
  <si>
    <t>Honolulu, Hawaii</t>
  </si>
  <si>
    <t>Houston, Texas</t>
  </si>
  <si>
    <t>Indianapolis, In.</t>
  </si>
  <si>
    <t>Irvine, Calif.</t>
  </si>
  <si>
    <t>Irving, Texas</t>
  </si>
  <si>
    <t>Jacksonville, Fla.</t>
  </si>
  <si>
    <t>Jersey City, N.J.</t>
  </si>
  <si>
    <t>Kansas City, Mo.</t>
  </si>
  <si>
    <t>Laredo, Texas</t>
  </si>
  <si>
    <t>Las Vegas, Nev.</t>
  </si>
  <si>
    <t>Lexington/Fayette, Ky.</t>
  </si>
  <si>
    <t>Lincoln, Neb.</t>
  </si>
  <si>
    <t>Long Beach, Calif.</t>
  </si>
  <si>
    <t>Los Angeles, Calif.</t>
  </si>
  <si>
    <t>Louisville, Ky.</t>
  </si>
  <si>
    <t>Lubbock, Texas</t>
  </si>
  <si>
    <t>Madison, Wis.</t>
  </si>
  <si>
    <t>Memphis, Tenn.</t>
  </si>
  <si>
    <t>Mesa, Ariz.</t>
  </si>
  <si>
    <t>Miami, Fla.</t>
  </si>
  <si>
    <t>Milwaukee, Wis.</t>
  </si>
  <si>
    <t>Minneapolis, Minn.</t>
  </si>
  <si>
    <t>Nashville/Davidson, Tenn.</t>
  </si>
  <si>
    <t>New York, N.Y.</t>
  </si>
  <si>
    <t>Newark, N.J.</t>
  </si>
  <si>
    <t>Norfolk, Va.</t>
  </si>
  <si>
    <t>North Las Vegas, Nev.</t>
  </si>
  <si>
    <t>Oakland, Calif.</t>
  </si>
  <si>
    <t>Oklahoma City, Okla.</t>
  </si>
  <si>
    <t>Omaha</t>
  </si>
  <si>
    <t>Orlando, Fla.</t>
  </si>
  <si>
    <t>Philadelphia, Pa.</t>
  </si>
  <si>
    <t>Phoenix, Ariz.</t>
  </si>
  <si>
    <t>Plano, Texas</t>
  </si>
  <si>
    <t>Reno, Nev.</t>
  </si>
  <si>
    <t>Richmond, Va.</t>
  </si>
  <si>
    <t>Riverside, Calif.</t>
  </si>
  <si>
    <t>Sacramento, Calif.</t>
  </si>
  <si>
    <t>San Antonio, Texas</t>
  </si>
  <si>
    <t>San Diego, Calif.</t>
  </si>
  <si>
    <t>San Francisco, Calif.</t>
  </si>
  <si>
    <t>San Jose, Calif.</t>
  </si>
  <si>
    <t>Santa Ana, Calif.</t>
  </si>
  <si>
    <t>Scottsdale, Ariz.</t>
  </si>
  <si>
    <t>Seattle, Wash.</t>
  </si>
  <si>
    <t>St. Louis, Mo.</t>
  </si>
  <si>
    <t>St. Paul, Minn.</t>
  </si>
  <si>
    <t>St. Petersburg, Fla.</t>
  </si>
  <si>
    <t>Stockton, Calif.</t>
  </si>
  <si>
    <t>Tampa, Fla.</t>
  </si>
  <si>
    <t>Toledo, Ohio</t>
  </si>
  <si>
    <t>Tucson, Ariz.</t>
  </si>
  <si>
    <t>Tulsa, Okla.</t>
  </si>
  <si>
    <t>Virginia Beach, Va.</t>
  </si>
  <si>
    <t>Washington, D.C.</t>
  </si>
  <si>
    <t>Wichita, Kan.</t>
  </si>
  <si>
    <t>Winston-Salem</t>
  </si>
  <si>
    <t>TOTALS</t>
  </si>
  <si>
    <t>MEDIAN</t>
  </si>
  <si>
    <t>Place</t>
  </si>
  <si>
    <t>California Department of Parks and Recreation (within Anaheim)</t>
  </si>
  <si>
    <t>Chugach State Park (within Anchorage)</t>
  </si>
  <si>
    <t>Chugach National Forest (within Anchorage)</t>
  </si>
  <si>
    <t>Alaska Fish and Game (within Anchorage)</t>
  </si>
  <si>
    <t>National Park Service (within Anchorage)</t>
  </si>
  <si>
    <t>National Park Service (within Atlanta)</t>
  </si>
  <si>
    <t>Centennial Olympic Park (Atlanta)</t>
  </si>
  <si>
    <t>Theodore Roosevelt Inaugural National Historic Site (within Buffalo)</t>
  </si>
  <si>
    <t>Erie County Department of Parks, Recreation and Forestry (within Buffalo)</t>
  </si>
  <si>
    <t>San Joaquin River Conservancy (State of California)</t>
  </si>
  <si>
    <t>Calwa Recreation and Park District</t>
  </si>
  <si>
    <t>Fresno Metropolitan Flood Control District</t>
  </si>
  <si>
    <t>Dallas County Planning and Development Department (within Garland)</t>
  </si>
  <si>
    <t>Hawai'i Division of State Parks (within Urban Honolulu)</t>
  </si>
  <si>
    <t>Dallas County Planning and Development Department (within Irving)</t>
  </si>
  <si>
    <t>Timucuan Ecological and Historic Preserve and Fort Caroline Memorial (NPS within Jacksonville)</t>
  </si>
  <si>
    <t>Florida Park Service (within Jacksonville)</t>
  </si>
  <si>
    <t>Florida Forest Service (within Jacksonville)</t>
  </si>
  <si>
    <t>Kentucky Department of Parks (within Lexington)</t>
  </si>
  <si>
    <t>Angeles National Forest</t>
  </si>
  <si>
    <t>Los Angeles Department of Water and Power (within Los Angeles City)</t>
  </si>
  <si>
    <t>Mountains Recreation and Conservation Authority (within Los Angeles)</t>
  </si>
  <si>
    <t>E.P. "Tom" Sawyer State Park</t>
  </si>
  <si>
    <t>Tennessee Department of Environment and Conservation</t>
  </si>
  <si>
    <t>U.S. Army Corps of Engineers (within Nashville/Davidson)</t>
  </si>
  <si>
    <t>Tennessee Wildlife Resource Agency (within Nashville/Davidson)</t>
  </si>
  <si>
    <t>Municipal Yacht Harbor</t>
  </si>
  <si>
    <t>French Market Corporation</t>
  </si>
  <si>
    <t>Bayou Sauvage National Wildlife Refuge (within New Orleans)</t>
  </si>
  <si>
    <t>Non-Flood Protection Asset Management Authority / Levee Board (within New Orleans)</t>
  </si>
  <si>
    <t>Louisiana Office of State Parks (within New Orleans)</t>
  </si>
  <si>
    <t>New York State Department of Environmental Conservation (within New York City)</t>
  </si>
  <si>
    <t>National Park Service, Manhattan Sites</t>
  </si>
  <si>
    <t>Gateway National Recreation Area (within New York City)</t>
  </si>
  <si>
    <t>Bureau of Land Management (within North Las Vegas)</t>
  </si>
  <si>
    <t>Myriad Botanical Gardens</t>
  </si>
  <si>
    <t>John Heinz National Wildlife Refuge at Tinicum</t>
  </si>
  <si>
    <t>University of Pennsylvania -- Penn Park</t>
  </si>
  <si>
    <t>Benjamin Rush State Park</t>
  </si>
  <si>
    <t>Independence National Historical Park</t>
  </si>
  <si>
    <t>Point State Park</t>
  </si>
  <si>
    <t>William B. Umstead State Park (within Raleigh)</t>
  </si>
  <si>
    <t>Washoe County Regional Parks and Open Space (within Reno)</t>
  </si>
  <si>
    <t>California Department of Parks and Recreation (within Riverside)</t>
  </si>
  <si>
    <t>Riverside County Regional Park and Open-Space District (Countywide Agency w/ no authority within Cities)</t>
  </si>
  <si>
    <t>Sacramento County Department of Regional Parks (within Sacramento city)</t>
  </si>
  <si>
    <t>Bexar Heritage Department (within San Antonio)</t>
  </si>
  <si>
    <t>San Antonio Missions National Historical Park</t>
  </si>
  <si>
    <t>USFWS, San Diego Bay National Wildlife Refuge and San Diego National Wildlife Refuge (within San Diego)</t>
  </si>
  <si>
    <t>California Department of Parks and Recreation (within San Diego)</t>
  </si>
  <si>
    <t>Cabrillo National Monument</t>
  </si>
  <si>
    <t>Port of San Diego (San Diego Unified Port District)</t>
  </si>
  <si>
    <t>California Department of Parks and Recreation (within San Francisco)</t>
  </si>
  <si>
    <t>San Francisco Maritime National Historic Park</t>
  </si>
  <si>
    <t>Presidio Trust (within San Francisco)</t>
  </si>
  <si>
    <t>Golden Gate National Recreation Area (within San Francisco)</t>
  </si>
  <si>
    <t>Santa Clara County Parks and Recreation (within San Jose)</t>
  </si>
  <si>
    <t>Don Edwards San Francisco Bay National Wildlife Refuge (within San Jose)</t>
  </si>
  <si>
    <t>Orange County Parks (within Santa Ana)</t>
  </si>
  <si>
    <t>The Port of Seattle</t>
  </si>
  <si>
    <t>The Great Rivers Greenway District (within St. Louis)</t>
  </si>
  <si>
    <t>Tower Grove Park Commission</t>
  </si>
  <si>
    <t>Florida Park Service (within St. Petersburg)</t>
  </si>
  <si>
    <t>Pinellas County Parks &amp; Conservation Resources (within St. Petersburg)</t>
  </si>
  <si>
    <t>Stockton Community Services Department</t>
  </si>
  <si>
    <t>Tampa Sports Authority</t>
  </si>
  <si>
    <t>Kino Sports Complex</t>
  </si>
  <si>
    <t>Mackay Island National Wildlife Refuge (within Virginia Beach)</t>
  </si>
  <si>
    <t>Princess Anne Wildlife Management Area (within Virginia Beach)</t>
  </si>
  <si>
    <t>Architect of the Capitol</t>
  </si>
  <si>
    <t>Smithsonian's National Zoo (Within Washington, D.C.)</t>
  </si>
  <si>
    <t>National Arboretum</t>
  </si>
  <si>
    <t>Operating</t>
  </si>
  <si>
    <t>Capital</t>
  </si>
  <si>
    <t>TOTAL</t>
  </si>
  <si>
    <t>Total</t>
  </si>
  <si>
    <t>n.a.</t>
  </si>
  <si>
    <t xml:space="preserve">Honolulu Department of Parks and Recreation </t>
  </si>
  <si>
    <t>2017 or most recently reported fiscal year</t>
  </si>
  <si>
    <t>Value of Volunteer Time, 2016</t>
  </si>
  <si>
    <t>Boise</t>
  </si>
  <si>
    <t>El Paso</t>
  </si>
  <si>
    <t>Honolulu</t>
  </si>
  <si>
    <t>Laredo</t>
  </si>
  <si>
    <t>North Las Vegas</t>
  </si>
  <si>
    <t>Richmond</t>
  </si>
  <si>
    <t>Tucson</t>
  </si>
  <si>
    <t>Total Volunteer Hours</t>
  </si>
  <si>
    <t>Value of Total Volunteer Time</t>
  </si>
  <si>
    <t>Value of Volunteer Hours</t>
  </si>
  <si>
    <t>Value of volunteer time calcuted based on Independent Sector Volunteer Time report.</t>
  </si>
  <si>
    <t>Value of Volunteer Time</t>
  </si>
  <si>
    <t>Public and Private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</si>
</sst>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#,##0.0"/>
    <numFmt numFmtId="167" formatCode="&quot;$&quot;#,##0.00"/>
    <numFmt numFmtId="168" formatCode="0.0%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color indexed="8"/>
      <name val="Arial Narrow"/>
      <family val="2"/>
    </font>
    <font>
      <i/>
      <sz val="10"/>
      <color indexed="8"/>
      <name val="Arial Narrow"/>
      <family val="2"/>
    </font>
    <font>
      <b/>
      <u/>
      <sz val="12"/>
      <name val="Calibri  "/>
    </font>
    <font>
      <sz val="11"/>
      <name val="Calibri  "/>
    </font>
    <font>
      <b/>
      <sz val="9"/>
      <name val="Calibri  "/>
    </font>
    <font>
      <sz val="9"/>
      <name val="Calibri  "/>
    </font>
    <font>
      <b/>
      <sz val="10"/>
      <name val="Calibri  "/>
    </font>
    <font>
      <sz val="10"/>
      <name val="Calibri  "/>
    </font>
    <font>
      <b/>
      <i/>
      <sz val="10"/>
      <name val="Calibri  "/>
    </font>
    <font>
      <i/>
      <sz val="10"/>
      <name val="Calibri  "/>
    </font>
    <font>
      <b/>
      <sz val="12"/>
      <name val="Calibri  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name val="Calibri"/>
      <family val="2"/>
      <scheme val="minor"/>
    </font>
    <font>
      <b/>
      <i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 "/>
    </font>
    <font>
      <b/>
      <sz val="11"/>
      <color indexed="8"/>
      <name val="Calibri  "/>
    </font>
    <font>
      <sz val="11"/>
      <color indexed="8"/>
      <name val="Calibri  "/>
    </font>
    <font>
      <b/>
      <sz val="11"/>
      <color theme="1"/>
      <name val="Calibri  "/>
    </font>
    <font>
      <b/>
      <sz val="14"/>
      <color theme="1"/>
      <name val="Calibri  "/>
    </font>
    <font>
      <i/>
      <sz val="10"/>
      <color theme="1"/>
      <name val="Calibri  "/>
    </font>
    <font>
      <u/>
      <sz val="10"/>
      <color theme="1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4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164" fontId="8" fillId="0" borderId="0" xfId="0" applyNumberFormat="1" applyFont="1"/>
    <xf numFmtId="0" fontId="10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5" fillId="0" borderId="0" xfId="0" applyFont="1" applyBorder="1"/>
    <xf numFmtId="4" fontId="8" fillId="0" borderId="0" xfId="3" applyNumberFormat="1" applyFont="1" applyFill="1" applyAlignment="1">
      <alignment horizontal="right"/>
    </xf>
    <xf numFmtId="166" fontId="8" fillId="0" borderId="0" xfId="0" applyNumberFormat="1" applyFont="1"/>
    <xf numFmtId="166" fontId="10" fillId="0" borderId="0" xfId="0" applyNumberFormat="1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/>
    <xf numFmtId="0" fontId="8" fillId="0" borderId="0" xfId="0" applyFont="1" applyFill="1"/>
    <xf numFmtId="0" fontId="15" fillId="0" borderId="0" xfId="0" applyFont="1" applyFill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8" fontId="16" fillId="0" borderId="0" xfId="0" applyNumberFormat="1" applyFont="1" applyAlignment="1">
      <alignment horizontal="center"/>
    </xf>
    <xf numFmtId="0" fontId="16" fillId="0" borderId="0" xfId="0" applyFont="1"/>
    <xf numFmtId="0" fontId="17" fillId="0" borderId="1" xfId="0" applyFont="1" applyFill="1" applyBorder="1" applyAlignment="1">
      <alignment wrapText="1"/>
    </xf>
    <xf numFmtId="0" fontId="17" fillId="0" borderId="1" xfId="0" applyFont="1" applyBorder="1" applyAlignment="1">
      <alignment horizontal="center" wrapText="1"/>
    </xf>
    <xf numFmtId="165" fontId="17" fillId="0" borderId="1" xfId="0" applyNumberFormat="1" applyFont="1" applyBorder="1" applyAlignment="1">
      <alignment horizontal="center" wrapText="1"/>
    </xf>
    <xf numFmtId="168" fontId="17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17" fillId="0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0" xfId="0" applyFont="1"/>
    <xf numFmtId="0" fontId="17" fillId="0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3" fontId="18" fillId="0" borderId="0" xfId="0" applyNumberFormat="1" applyFont="1" applyFill="1" applyBorder="1" applyAlignment="1">
      <alignment horizontal="center"/>
    </xf>
    <xf numFmtId="0" fontId="19" fillId="0" borderId="0" xfId="0" applyFont="1" applyFill="1"/>
    <xf numFmtId="3" fontId="16" fillId="0" borderId="0" xfId="0" applyNumberFormat="1" applyFont="1" applyAlignment="1">
      <alignment horizontal="center"/>
    </xf>
    <xf numFmtId="0" fontId="20" fillId="0" borderId="0" xfId="0" applyFont="1" applyFill="1" applyAlignment="1">
      <alignment horizontal="right"/>
    </xf>
    <xf numFmtId="0" fontId="21" fillId="0" borderId="0" xfId="0" applyFont="1" applyFill="1"/>
    <xf numFmtId="0" fontId="20" fillId="0" borderId="0" xfId="0" applyFont="1" applyFill="1" applyAlignment="1">
      <alignment horizontal="right" indent="1"/>
    </xf>
    <xf numFmtId="6" fontId="20" fillId="0" borderId="0" xfId="0" applyNumberFormat="1" applyFont="1" applyFill="1" applyAlignment="1">
      <alignment horizontal="right"/>
    </xf>
    <xf numFmtId="6" fontId="21" fillId="0" borderId="0" xfId="0" applyNumberFormat="1" applyFont="1" applyFill="1"/>
    <xf numFmtId="6" fontId="19" fillId="0" borderId="0" xfId="0" applyNumberFormat="1" applyFont="1" applyFill="1"/>
    <xf numFmtId="8" fontId="21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3" fontId="18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right"/>
    </xf>
    <xf numFmtId="167" fontId="5" fillId="0" borderId="0" xfId="0" applyNumberFormat="1" applyFont="1" applyBorder="1"/>
    <xf numFmtId="3" fontId="5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6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165" fontId="25" fillId="0" borderId="1" xfId="0" applyNumberFormat="1" applyFont="1" applyFill="1" applyBorder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0" xfId="0" applyFont="1"/>
    <xf numFmtId="0" fontId="3" fillId="0" borderId="0" xfId="0" applyFont="1" applyFill="1" applyAlignment="1">
      <alignment horizontal="left"/>
    </xf>
    <xf numFmtId="165" fontId="25" fillId="0" borderId="0" xfId="0" applyNumberFormat="1" applyFont="1" applyFill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/>
    <xf numFmtId="165" fontId="27" fillId="0" borderId="0" xfId="0" applyNumberFormat="1" applyFont="1" applyFill="1" applyAlignment="1">
      <alignment horizontal="right"/>
    </xf>
    <xf numFmtId="0" fontId="3" fillId="0" borderId="0" xfId="0" applyFont="1" applyFill="1"/>
    <xf numFmtId="0" fontId="24" fillId="0" borderId="0" xfId="0" applyFont="1" applyAlignment="1">
      <alignment horizontal="right"/>
    </xf>
    <xf numFmtId="6" fontId="27" fillId="0" borderId="0" xfId="0" applyNumberFormat="1" applyFont="1" applyAlignment="1">
      <alignment horizontal="right"/>
    </xf>
    <xf numFmtId="6" fontId="26" fillId="0" borderId="0" xfId="0" applyNumberFormat="1" applyFont="1"/>
    <xf numFmtId="165" fontId="29" fillId="0" borderId="0" xfId="0" applyNumberFormat="1" applyFont="1" applyFill="1" applyAlignment="1">
      <alignment horizontal="right"/>
    </xf>
    <xf numFmtId="6" fontId="30" fillId="0" borderId="0" xfId="0" applyNumberFormat="1" applyFont="1"/>
    <xf numFmtId="0" fontId="27" fillId="0" borderId="0" xfId="0" applyFont="1" applyFill="1" applyAlignment="1">
      <alignment horizontal="left"/>
    </xf>
    <xf numFmtId="165" fontId="31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right"/>
    </xf>
    <xf numFmtId="165" fontId="33" fillId="0" borderId="0" xfId="0" applyNumberFormat="1" applyFont="1"/>
    <xf numFmtId="1" fontId="31" fillId="0" borderId="0" xfId="0" applyNumberFormat="1" applyFont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65" fontId="25" fillId="0" borderId="0" xfId="0" applyNumberFormat="1" applyFont="1" applyFill="1" applyBorder="1" applyAlignment="1">
      <alignment horizontal="right"/>
    </xf>
    <xf numFmtId="165" fontId="31" fillId="0" borderId="0" xfId="0" applyNumberFormat="1" applyFont="1" applyFill="1" applyBorder="1"/>
    <xf numFmtId="165" fontId="31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/>
    <xf numFmtId="165" fontId="3" fillId="0" borderId="0" xfId="0" applyNumberFormat="1" applyFont="1" applyFill="1"/>
    <xf numFmtId="165" fontId="31" fillId="0" borderId="0" xfId="0" applyNumberFormat="1" applyFont="1" applyFill="1"/>
    <xf numFmtId="165" fontId="33" fillId="0" borderId="0" xfId="0" applyNumberFormat="1" applyFont="1" applyFill="1"/>
    <xf numFmtId="9" fontId="3" fillId="0" borderId="0" xfId="0" applyNumberFormat="1" applyFont="1" applyFill="1"/>
    <xf numFmtId="165" fontId="27" fillId="0" borderId="0" xfId="0" applyNumberFormat="1" applyFont="1"/>
    <xf numFmtId="165" fontId="27" fillId="0" borderId="0" xfId="0" applyNumberFormat="1" applyFont="1" applyFill="1" applyBorder="1"/>
    <xf numFmtId="0" fontId="34" fillId="0" borderId="0" xfId="0" applyFont="1"/>
    <xf numFmtId="165" fontId="27" fillId="0" borderId="0" xfId="0" applyNumberFormat="1" applyFont="1" applyFill="1" applyBorder="1" applyAlignment="1">
      <alignment horizontal="right"/>
    </xf>
    <xf numFmtId="165" fontId="26" fillId="0" borderId="0" xfId="0" applyNumberFormat="1" applyFont="1" applyFill="1" applyAlignment="1">
      <alignment horizontal="right"/>
    </xf>
    <xf numFmtId="165" fontId="26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left"/>
    </xf>
    <xf numFmtId="0" fontId="36" fillId="0" borderId="0" xfId="0" applyFont="1" applyFill="1"/>
    <xf numFmtId="165" fontId="36" fillId="0" borderId="0" xfId="0" applyNumberFormat="1" applyFont="1" applyFill="1"/>
    <xf numFmtId="3" fontId="37" fillId="0" borderId="0" xfId="0" applyNumberFormat="1" applyFont="1" applyFill="1"/>
    <xf numFmtId="165" fontId="37" fillId="0" borderId="0" xfId="0" applyNumberFormat="1" applyFont="1" applyFill="1"/>
    <xf numFmtId="0" fontId="37" fillId="0" borderId="0" xfId="0" applyFont="1" applyFill="1"/>
    <xf numFmtId="0" fontId="28" fillId="0" borderId="0" xfId="3" applyFont="1" applyFill="1" applyAlignment="1">
      <alignment wrapText="1"/>
    </xf>
    <xf numFmtId="0" fontId="36" fillId="0" borderId="0" xfId="0" applyFont="1"/>
    <xf numFmtId="0" fontId="38" fillId="0" borderId="0" xfId="3" applyFont="1" applyFill="1" applyAlignment="1">
      <alignment horizontal="left" wrapText="1"/>
    </xf>
    <xf numFmtId="0" fontId="37" fillId="0" borderId="0" xfId="0" applyFont="1" applyFill="1" applyAlignment="1">
      <alignment wrapText="1"/>
    </xf>
    <xf numFmtId="0" fontId="39" fillId="0" borderId="0" xfId="0" applyFont="1"/>
    <xf numFmtId="44" fontId="39" fillId="0" borderId="0" xfId="0" applyNumberFormat="1" applyFont="1"/>
    <xf numFmtId="0" fontId="40" fillId="0" borderId="0" xfId="0" applyFont="1" applyFill="1" applyAlignment="1">
      <alignment horizontal="left"/>
    </xf>
    <xf numFmtId="0" fontId="41" fillId="0" borderId="0" xfId="0" applyFont="1" applyFill="1" applyAlignment="1">
      <alignment horizontal="left"/>
    </xf>
    <xf numFmtId="44" fontId="41" fillId="0" borderId="0" xfId="1" applyFont="1" applyFill="1" applyAlignment="1">
      <alignment horizontal="left"/>
    </xf>
    <xf numFmtId="3" fontId="39" fillId="0" borderId="0" xfId="0" applyNumberFormat="1" applyFont="1"/>
    <xf numFmtId="0" fontId="40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6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28" fillId="0" borderId="0" xfId="3" applyFont="1" applyFill="1" applyAlignment="1">
      <alignment horizontal="center" wrapText="1"/>
    </xf>
    <xf numFmtId="0" fontId="25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27" fillId="0" borderId="0" xfId="0" applyNumberFormat="1" applyFont="1" applyFill="1" applyAlignment="1">
      <alignment horizontal="center"/>
    </xf>
    <xf numFmtId="165" fontId="27" fillId="0" borderId="0" xfId="0" applyNumberFormat="1" applyFont="1" applyFill="1"/>
    <xf numFmtId="167" fontId="8" fillId="0" borderId="0" xfId="0" applyNumberFormat="1" applyFont="1" applyFill="1" applyBorder="1"/>
    <xf numFmtId="167" fontId="8" fillId="0" borderId="0" xfId="0" applyNumberFormat="1" applyFont="1" applyFill="1" applyBorder="1" applyAlignment="1">
      <alignment horizontal="left"/>
    </xf>
    <xf numFmtId="167" fontId="13" fillId="0" borderId="0" xfId="0" applyNumberFormat="1" applyFont="1" applyFill="1" applyBorder="1" applyAlignment="1">
      <alignment horizontal="left" wrapText="1"/>
    </xf>
    <xf numFmtId="167" fontId="10" fillId="0" borderId="0" xfId="0" applyNumberFormat="1" applyFont="1" applyFill="1" applyBorder="1" applyAlignment="1">
      <alignment horizontal="left"/>
    </xf>
    <xf numFmtId="167" fontId="18" fillId="0" borderId="0" xfId="0" applyNumberFormat="1" applyFont="1" applyAlignment="1">
      <alignment horizontal="right"/>
    </xf>
    <xf numFmtId="0" fontId="45" fillId="0" borderId="0" xfId="2" applyFont="1"/>
    <xf numFmtId="0" fontId="46" fillId="0" borderId="0" xfId="2" applyFont="1"/>
    <xf numFmtId="3" fontId="5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0" xfId="0" applyFont="1" applyAlignment="1">
      <alignment horizontal="left"/>
    </xf>
    <xf numFmtId="0" fontId="28" fillId="0" borderId="0" xfId="3" applyFont="1" applyFill="1" applyAlignment="1">
      <alignment horizontal="left" wrapText="1"/>
    </xf>
    <xf numFmtId="0" fontId="13" fillId="0" borderId="0" xfId="0" applyFont="1" applyFill="1" applyBorder="1" applyAlignment="1">
      <alignment horizontal="left" wrapText="1"/>
    </xf>
  </cellXfs>
  <cellStyles count="4">
    <cellStyle name="Currency" xfId="1" builtinId="4"/>
    <cellStyle name="Hyperlink" xfId="2" builtinId="8"/>
    <cellStyle name="Normal" xfId="0" builtinId="0"/>
    <cellStyle name="Normal 2" xfId="3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31" sqref="D31"/>
    </sheetView>
  </sheetViews>
  <sheetFormatPr defaultRowHeight="12.75"/>
  <cols>
    <col min="1" max="16384" width="9.140625" style="2"/>
  </cols>
  <sheetData>
    <row r="1" spans="1:9">
      <c r="A1" s="1" t="s">
        <v>0</v>
      </c>
    </row>
    <row r="3" spans="1:9">
      <c r="A3" s="3" t="s">
        <v>1</v>
      </c>
    </row>
    <row r="4" spans="1:9">
      <c r="B4" s="137" t="s">
        <v>2</v>
      </c>
    </row>
    <row r="5" spans="1:9">
      <c r="B5" s="137" t="s">
        <v>3</v>
      </c>
    </row>
    <row r="6" spans="1:9" ht="15">
      <c r="B6" s="138" t="s">
        <v>531</v>
      </c>
    </row>
    <row r="7" spans="1:9" ht="15">
      <c r="B7" s="138" t="s">
        <v>4</v>
      </c>
    </row>
    <row r="8" spans="1:9">
      <c r="B8" s="137" t="s">
        <v>5</v>
      </c>
    </row>
    <row r="9" spans="1:9" ht="15">
      <c r="B9" s="138" t="s">
        <v>532</v>
      </c>
    </row>
    <row r="11" spans="1:9">
      <c r="A11" s="141" t="s">
        <v>238</v>
      </c>
      <c r="B11" s="141"/>
      <c r="C11" s="141"/>
      <c r="D11" s="141"/>
      <c r="E11" s="141"/>
      <c r="F11" s="141"/>
      <c r="G11" s="141"/>
      <c r="H11" s="141"/>
      <c r="I11" s="4"/>
    </row>
    <row r="13" spans="1:9">
      <c r="A13" s="141" t="s">
        <v>239</v>
      </c>
      <c r="B13" s="141"/>
      <c r="C13" s="141"/>
      <c r="D13" s="141"/>
      <c r="E13" s="141"/>
      <c r="F13" s="141"/>
      <c r="G13" s="141"/>
      <c r="H13" s="141"/>
      <c r="I13" s="141"/>
    </row>
  </sheetData>
  <mergeCells count="2">
    <mergeCell ref="A11:H11"/>
    <mergeCell ref="A13:I13"/>
  </mergeCells>
  <hyperlinks>
    <hyperlink ref="B4" location="Employees!A1" display="Employees by Major City Agency"/>
    <hyperlink ref="B5" location="'Volunteer Hours'!A1" display="Volunteer Hours"/>
    <hyperlink ref="B8" location="'Spending per Resident'!A1" display="Spending on Parks and Recreation per Resident"/>
    <hyperlink ref="B6" location="'Value of Volunteer Time'!A1" display="Value of Volunteer Hours"/>
    <hyperlink ref="B7" location="'Spending by Agency '!A1" display="Spending on Parks and Recreation by Agency"/>
    <hyperlink ref="B9" location="'Public vs. Private Spending'!A1" display="Public and Private Spend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46" workbookViewId="0"/>
  </sheetViews>
  <sheetFormatPr defaultRowHeight="12.75"/>
  <cols>
    <col min="1" max="1" width="61" style="5" bestFit="1" customWidth="1"/>
    <col min="2" max="2" width="12.7109375" style="5" bestFit="1" customWidth="1"/>
    <col min="3" max="3" width="8.42578125" style="22" bestFit="1" customWidth="1"/>
    <col min="4" max="4" width="21" style="5" bestFit="1" customWidth="1"/>
    <col min="5" max="256" width="9.140625" style="5"/>
    <col min="257" max="257" width="63.28515625" style="5" customWidth="1"/>
    <col min="258" max="258" width="14.85546875" style="5" bestFit="1" customWidth="1"/>
    <col min="259" max="259" width="9.85546875" style="5" bestFit="1" customWidth="1"/>
    <col min="260" max="512" width="9.140625" style="5"/>
    <col min="513" max="513" width="63.28515625" style="5" customWidth="1"/>
    <col min="514" max="514" width="14.85546875" style="5" bestFit="1" customWidth="1"/>
    <col min="515" max="515" width="9.85546875" style="5" bestFit="1" customWidth="1"/>
    <col min="516" max="768" width="9.140625" style="5"/>
    <col min="769" max="769" width="63.28515625" style="5" customWidth="1"/>
    <col min="770" max="770" width="14.85546875" style="5" bestFit="1" customWidth="1"/>
    <col min="771" max="771" width="9.85546875" style="5" bestFit="1" customWidth="1"/>
    <col min="772" max="1024" width="9.140625" style="5"/>
    <col min="1025" max="1025" width="63.28515625" style="5" customWidth="1"/>
    <col min="1026" max="1026" width="14.85546875" style="5" bestFit="1" customWidth="1"/>
    <col min="1027" max="1027" width="9.85546875" style="5" bestFit="1" customWidth="1"/>
    <col min="1028" max="1280" width="9.140625" style="5"/>
    <col min="1281" max="1281" width="63.28515625" style="5" customWidth="1"/>
    <col min="1282" max="1282" width="14.85546875" style="5" bestFit="1" customWidth="1"/>
    <col min="1283" max="1283" width="9.85546875" style="5" bestFit="1" customWidth="1"/>
    <col min="1284" max="1536" width="9.140625" style="5"/>
    <col min="1537" max="1537" width="63.28515625" style="5" customWidth="1"/>
    <col min="1538" max="1538" width="14.85546875" style="5" bestFit="1" customWidth="1"/>
    <col min="1539" max="1539" width="9.85546875" style="5" bestFit="1" customWidth="1"/>
    <col min="1540" max="1792" width="9.140625" style="5"/>
    <col min="1793" max="1793" width="63.28515625" style="5" customWidth="1"/>
    <col min="1794" max="1794" width="14.85546875" style="5" bestFit="1" customWidth="1"/>
    <col min="1795" max="1795" width="9.85546875" style="5" bestFit="1" customWidth="1"/>
    <col min="1796" max="2048" width="9.140625" style="5"/>
    <col min="2049" max="2049" width="63.28515625" style="5" customWidth="1"/>
    <col min="2050" max="2050" width="14.85546875" style="5" bestFit="1" customWidth="1"/>
    <col min="2051" max="2051" width="9.85546875" style="5" bestFit="1" customWidth="1"/>
    <col min="2052" max="2304" width="9.140625" style="5"/>
    <col min="2305" max="2305" width="63.28515625" style="5" customWidth="1"/>
    <col min="2306" max="2306" width="14.85546875" style="5" bestFit="1" customWidth="1"/>
    <col min="2307" max="2307" width="9.85546875" style="5" bestFit="1" customWidth="1"/>
    <col min="2308" max="2560" width="9.140625" style="5"/>
    <col min="2561" max="2561" width="63.28515625" style="5" customWidth="1"/>
    <col min="2562" max="2562" width="14.85546875" style="5" bestFit="1" customWidth="1"/>
    <col min="2563" max="2563" width="9.85546875" style="5" bestFit="1" customWidth="1"/>
    <col min="2564" max="2816" width="9.140625" style="5"/>
    <col min="2817" max="2817" width="63.28515625" style="5" customWidth="1"/>
    <col min="2818" max="2818" width="14.85546875" style="5" bestFit="1" customWidth="1"/>
    <col min="2819" max="2819" width="9.85546875" style="5" bestFit="1" customWidth="1"/>
    <col min="2820" max="3072" width="9.140625" style="5"/>
    <col min="3073" max="3073" width="63.28515625" style="5" customWidth="1"/>
    <col min="3074" max="3074" width="14.85546875" style="5" bestFit="1" customWidth="1"/>
    <col min="3075" max="3075" width="9.85546875" style="5" bestFit="1" customWidth="1"/>
    <col min="3076" max="3328" width="9.140625" style="5"/>
    <col min="3329" max="3329" width="63.28515625" style="5" customWidth="1"/>
    <col min="3330" max="3330" width="14.85546875" style="5" bestFit="1" customWidth="1"/>
    <col min="3331" max="3331" width="9.85546875" style="5" bestFit="1" customWidth="1"/>
    <col min="3332" max="3584" width="9.140625" style="5"/>
    <col min="3585" max="3585" width="63.28515625" style="5" customWidth="1"/>
    <col min="3586" max="3586" width="14.85546875" style="5" bestFit="1" customWidth="1"/>
    <col min="3587" max="3587" width="9.85546875" style="5" bestFit="1" customWidth="1"/>
    <col min="3588" max="3840" width="9.140625" style="5"/>
    <col min="3841" max="3841" width="63.28515625" style="5" customWidth="1"/>
    <col min="3842" max="3842" width="14.85546875" style="5" bestFit="1" customWidth="1"/>
    <col min="3843" max="3843" width="9.85546875" style="5" bestFit="1" customWidth="1"/>
    <col min="3844" max="4096" width="9.140625" style="5"/>
    <col min="4097" max="4097" width="63.28515625" style="5" customWidth="1"/>
    <col min="4098" max="4098" width="14.85546875" style="5" bestFit="1" customWidth="1"/>
    <col min="4099" max="4099" width="9.85546875" style="5" bestFit="1" customWidth="1"/>
    <col min="4100" max="4352" width="9.140625" style="5"/>
    <col min="4353" max="4353" width="63.28515625" style="5" customWidth="1"/>
    <col min="4354" max="4354" width="14.85546875" style="5" bestFit="1" customWidth="1"/>
    <col min="4355" max="4355" width="9.85546875" style="5" bestFit="1" customWidth="1"/>
    <col min="4356" max="4608" width="9.140625" style="5"/>
    <col min="4609" max="4609" width="63.28515625" style="5" customWidth="1"/>
    <col min="4610" max="4610" width="14.85546875" style="5" bestFit="1" customWidth="1"/>
    <col min="4611" max="4611" width="9.85546875" style="5" bestFit="1" customWidth="1"/>
    <col min="4612" max="4864" width="9.140625" style="5"/>
    <col min="4865" max="4865" width="63.28515625" style="5" customWidth="1"/>
    <col min="4866" max="4866" width="14.85546875" style="5" bestFit="1" customWidth="1"/>
    <col min="4867" max="4867" width="9.85546875" style="5" bestFit="1" customWidth="1"/>
    <col min="4868" max="5120" width="9.140625" style="5"/>
    <col min="5121" max="5121" width="63.28515625" style="5" customWidth="1"/>
    <col min="5122" max="5122" width="14.85546875" style="5" bestFit="1" customWidth="1"/>
    <col min="5123" max="5123" width="9.85546875" style="5" bestFit="1" customWidth="1"/>
    <col min="5124" max="5376" width="9.140625" style="5"/>
    <col min="5377" max="5377" width="63.28515625" style="5" customWidth="1"/>
    <col min="5378" max="5378" width="14.85546875" style="5" bestFit="1" customWidth="1"/>
    <col min="5379" max="5379" width="9.85546875" style="5" bestFit="1" customWidth="1"/>
    <col min="5380" max="5632" width="9.140625" style="5"/>
    <col min="5633" max="5633" width="63.28515625" style="5" customWidth="1"/>
    <col min="5634" max="5634" width="14.85546875" style="5" bestFit="1" customWidth="1"/>
    <col min="5635" max="5635" width="9.85546875" style="5" bestFit="1" customWidth="1"/>
    <col min="5636" max="5888" width="9.140625" style="5"/>
    <col min="5889" max="5889" width="63.28515625" style="5" customWidth="1"/>
    <col min="5890" max="5890" width="14.85546875" style="5" bestFit="1" customWidth="1"/>
    <col min="5891" max="5891" width="9.85546875" style="5" bestFit="1" customWidth="1"/>
    <col min="5892" max="6144" width="9.140625" style="5"/>
    <col min="6145" max="6145" width="63.28515625" style="5" customWidth="1"/>
    <col min="6146" max="6146" width="14.85546875" style="5" bestFit="1" customWidth="1"/>
    <col min="6147" max="6147" width="9.85546875" style="5" bestFit="1" customWidth="1"/>
    <col min="6148" max="6400" width="9.140625" style="5"/>
    <col min="6401" max="6401" width="63.28515625" style="5" customWidth="1"/>
    <col min="6402" max="6402" width="14.85546875" style="5" bestFit="1" customWidth="1"/>
    <col min="6403" max="6403" width="9.85546875" style="5" bestFit="1" customWidth="1"/>
    <col min="6404" max="6656" width="9.140625" style="5"/>
    <col min="6657" max="6657" width="63.28515625" style="5" customWidth="1"/>
    <col min="6658" max="6658" width="14.85546875" style="5" bestFit="1" customWidth="1"/>
    <col min="6659" max="6659" width="9.85546875" style="5" bestFit="1" customWidth="1"/>
    <col min="6660" max="6912" width="9.140625" style="5"/>
    <col min="6913" max="6913" width="63.28515625" style="5" customWidth="1"/>
    <col min="6914" max="6914" width="14.85546875" style="5" bestFit="1" customWidth="1"/>
    <col min="6915" max="6915" width="9.85546875" style="5" bestFit="1" customWidth="1"/>
    <col min="6916" max="7168" width="9.140625" style="5"/>
    <col min="7169" max="7169" width="63.28515625" style="5" customWidth="1"/>
    <col min="7170" max="7170" width="14.85546875" style="5" bestFit="1" customWidth="1"/>
    <col min="7171" max="7171" width="9.85546875" style="5" bestFit="1" customWidth="1"/>
    <col min="7172" max="7424" width="9.140625" style="5"/>
    <col min="7425" max="7425" width="63.28515625" style="5" customWidth="1"/>
    <col min="7426" max="7426" width="14.85546875" style="5" bestFit="1" customWidth="1"/>
    <col min="7427" max="7427" width="9.85546875" style="5" bestFit="1" customWidth="1"/>
    <col min="7428" max="7680" width="9.140625" style="5"/>
    <col min="7681" max="7681" width="63.28515625" style="5" customWidth="1"/>
    <col min="7682" max="7682" width="14.85546875" style="5" bestFit="1" customWidth="1"/>
    <col min="7683" max="7683" width="9.85546875" style="5" bestFit="1" customWidth="1"/>
    <col min="7684" max="7936" width="9.140625" style="5"/>
    <col min="7937" max="7937" width="63.28515625" style="5" customWidth="1"/>
    <col min="7938" max="7938" width="14.85546875" style="5" bestFit="1" customWidth="1"/>
    <col min="7939" max="7939" width="9.85546875" style="5" bestFit="1" customWidth="1"/>
    <col min="7940" max="8192" width="9.140625" style="5"/>
    <col min="8193" max="8193" width="63.28515625" style="5" customWidth="1"/>
    <col min="8194" max="8194" width="14.85546875" style="5" bestFit="1" customWidth="1"/>
    <col min="8195" max="8195" width="9.85546875" style="5" bestFit="1" customWidth="1"/>
    <col min="8196" max="8448" width="9.140625" style="5"/>
    <col min="8449" max="8449" width="63.28515625" style="5" customWidth="1"/>
    <col min="8450" max="8450" width="14.85546875" style="5" bestFit="1" customWidth="1"/>
    <col min="8451" max="8451" width="9.85546875" style="5" bestFit="1" customWidth="1"/>
    <col min="8452" max="8704" width="9.140625" style="5"/>
    <col min="8705" max="8705" width="63.28515625" style="5" customWidth="1"/>
    <col min="8706" max="8706" width="14.85546875" style="5" bestFit="1" customWidth="1"/>
    <col min="8707" max="8707" width="9.85546875" style="5" bestFit="1" customWidth="1"/>
    <col min="8708" max="8960" width="9.140625" style="5"/>
    <col min="8961" max="8961" width="63.28515625" style="5" customWidth="1"/>
    <col min="8962" max="8962" width="14.85546875" style="5" bestFit="1" customWidth="1"/>
    <col min="8963" max="8963" width="9.85546875" style="5" bestFit="1" customWidth="1"/>
    <col min="8964" max="9216" width="9.140625" style="5"/>
    <col min="9217" max="9217" width="63.28515625" style="5" customWidth="1"/>
    <col min="9218" max="9218" width="14.85546875" style="5" bestFit="1" customWidth="1"/>
    <col min="9219" max="9219" width="9.85546875" style="5" bestFit="1" customWidth="1"/>
    <col min="9220" max="9472" width="9.140625" style="5"/>
    <col min="9473" max="9473" width="63.28515625" style="5" customWidth="1"/>
    <col min="9474" max="9474" width="14.85546875" style="5" bestFit="1" customWidth="1"/>
    <col min="9475" max="9475" width="9.85546875" style="5" bestFit="1" customWidth="1"/>
    <col min="9476" max="9728" width="9.140625" style="5"/>
    <col min="9729" max="9729" width="63.28515625" style="5" customWidth="1"/>
    <col min="9730" max="9730" width="14.85546875" style="5" bestFit="1" customWidth="1"/>
    <col min="9731" max="9731" width="9.85546875" style="5" bestFit="1" customWidth="1"/>
    <col min="9732" max="9984" width="9.140625" style="5"/>
    <col min="9985" max="9985" width="63.28515625" style="5" customWidth="1"/>
    <col min="9986" max="9986" width="14.85546875" style="5" bestFit="1" customWidth="1"/>
    <col min="9987" max="9987" width="9.85546875" style="5" bestFit="1" customWidth="1"/>
    <col min="9988" max="10240" width="9.140625" style="5"/>
    <col min="10241" max="10241" width="63.28515625" style="5" customWidth="1"/>
    <col min="10242" max="10242" width="14.85546875" style="5" bestFit="1" customWidth="1"/>
    <col min="10243" max="10243" width="9.85546875" style="5" bestFit="1" customWidth="1"/>
    <col min="10244" max="10496" width="9.140625" style="5"/>
    <col min="10497" max="10497" width="63.28515625" style="5" customWidth="1"/>
    <col min="10498" max="10498" width="14.85546875" style="5" bestFit="1" customWidth="1"/>
    <col min="10499" max="10499" width="9.85546875" style="5" bestFit="1" customWidth="1"/>
    <col min="10500" max="10752" width="9.140625" style="5"/>
    <col min="10753" max="10753" width="63.28515625" style="5" customWidth="1"/>
    <col min="10754" max="10754" width="14.85546875" style="5" bestFit="1" customWidth="1"/>
    <col min="10755" max="10755" width="9.85546875" style="5" bestFit="1" customWidth="1"/>
    <col min="10756" max="11008" width="9.140625" style="5"/>
    <col min="11009" max="11009" width="63.28515625" style="5" customWidth="1"/>
    <col min="11010" max="11010" width="14.85546875" style="5" bestFit="1" customWidth="1"/>
    <col min="11011" max="11011" width="9.85546875" style="5" bestFit="1" customWidth="1"/>
    <col min="11012" max="11264" width="9.140625" style="5"/>
    <col min="11265" max="11265" width="63.28515625" style="5" customWidth="1"/>
    <col min="11266" max="11266" width="14.85546875" style="5" bestFit="1" customWidth="1"/>
    <col min="11267" max="11267" width="9.85546875" style="5" bestFit="1" customWidth="1"/>
    <col min="11268" max="11520" width="9.140625" style="5"/>
    <col min="11521" max="11521" width="63.28515625" style="5" customWidth="1"/>
    <col min="11522" max="11522" width="14.85546875" style="5" bestFit="1" customWidth="1"/>
    <col min="11523" max="11523" width="9.85546875" style="5" bestFit="1" customWidth="1"/>
    <col min="11524" max="11776" width="9.140625" style="5"/>
    <col min="11777" max="11777" width="63.28515625" style="5" customWidth="1"/>
    <col min="11778" max="11778" width="14.85546875" style="5" bestFit="1" customWidth="1"/>
    <col min="11779" max="11779" width="9.85546875" style="5" bestFit="1" customWidth="1"/>
    <col min="11780" max="12032" width="9.140625" style="5"/>
    <col min="12033" max="12033" width="63.28515625" style="5" customWidth="1"/>
    <col min="12034" max="12034" width="14.85546875" style="5" bestFit="1" customWidth="1"/>
    <col min="12035" max="12035" width="9.85546875" style="5" bestFit="1" customWidth="1"/>
    <col min="12036" max="12288" width="9.140625" style="5"/>
    <col min="12289" max="12289" width="63.28515625" style="5" customWidth="1"/>
    <col min="12290" max="12290" width="14.85546875" style="5" bestFit="1" customWidth="1"/>
    <col min="12291" max="12291" width="9.85546875" style="5" bestFit="1" customWidth="1"/>
    <col min="12292" max="12544" width="9.140625" style="5"/>
    <col min="12545" max="12545" width="63.28515625" style="5" customWidth="1"/>
    <col min="12546" max="12546" width="14.85546875" style="5" bestFit="1" customWidth="1"/>
    <col min="12547" max="12547" width="9.85546875" style="5" bestFit="1" customWidth="1"/>
    <col min="12548" max="12800" width="9.140625" style="5"/>
    <col min="12801" max="12801" width="63.28515625" style="5" customWidth="1"/>
    <col min="12802" max="12802" width="14.85546875" style="5" bestFit="1" customWidth="1"/>
    <col min="12803" max="12803" width="9.85546875" style="5" bestFit="1" customWidth="1"/>
    <col min="12804" max="13056" width="9.140625" style="5"/>
    <col min="13057" max="13057" width="63.28515625" style="5" customWidth="1"/>
    <col min="13058" max="13058" width="14.85546875" style="5" bestFit="1" customWidth="1"/>
    <col min="13059" max="13059" width="9.85546875" style="5" bestFit="1" customWidth="1"/>
    <col min="13060" max="13312" width="9.140625" style="5"/>
    <col min="13313" max="13313" width="63.28515625" style="5" customWidth="1"/>
    <col min="13314" max="13314" width="14.85546875" style="5" bestFit="1" customWidth="1"/>
    <col min="13315" max="13315" width="9.85546875" style="5" bestFit="1" customWidth="1"/>
    <col min="13316" max="13568" width="9.140625" style="5"/>
    <col min="13569" max="13569" width="63.28515625" style="5" customWidth="1"/>
    <col min="13570" max="13570" width="14.85546875" style="5" bestFit="1" customWidth="1"/>
    <col min="13571" max="13571" width="9.85546875" style="5" bestFit="1" customWidth="1"/>
    <col min="13572" max="13824" width="9.140625" style="5"/>
    <col min="13825" max="13825" width="63.28515625" style="5" customWidth="1"/>
    <col min="13826" max="13826" width="14.85546875" style="5" bestFit="1" customWidth="1"/>
    <col min="13827" max="13827" width="9.85546875" style="5" bestFit="1" customWidth="1"/>
    <col min="13828" max="14080" width="9.140625" style="5"/>
    <col min="14081" max="14081" width="63.28515625" style="5" customWidth="1"/>
    <col min="14082" max="14082" width="14.85546875" style="5" bestFit="1" customWidth="1"/>
    <col min="14083" max="14083" width="9.85546875" style="5" bestFit="1" customWidth="1"/>
    <col min="14084" max="14336" width="9.140625" style="5"/>
    <col min="14337" max="14337" width="63.28515625" style="5" customWidth="1"/>
    <col min="14338" max="14338" width="14.85546875" style="5" bestFit="1" customWidth="1"/>
    <col min="14339" max="14339" width="9.85546875" style="5" bestFit="1" customWidth="1"/>
    <col min="14340" max="14592" width="9.140625" style="5"/>
    <col min="14593" max="14593" width="63.28515625" style="5" customWidth="1"/>
    <col min="14594" max="14594" width="14.85546875" style="5" bestFit="1" customWidth="1"/>
    <col min="14595" max="14595" width="9.85546875" style="5" bestFit="1" customWidth="1"/>
    <col min="14596" max="14848" width="9.140625" style="5"/>
    <col min="14849" max="14849" width="63.28515625" style="5" customWidth="1"/>
    <col min="14850" max="14850" width="14.85546875" style="5" bestFit="1" customWidth="1"/>
    <col min="14851" max="14851" width="9.85546875" style="5" bestFit="1" customWidth="1"/>
    <col min="14852" max="15104" width="9.140625" style="5"/>
    <col min="15105" max="15105" width="63.28515625" style="5" customWidth="1"/>
    <col min="15106" max="15106" width="14.85546875" style="5" bestFit="1" customWidth="1"/>
    <col min="15107" max="15107" width="9.85546875" style="5" bestFit="1" customWidth="1"/>
    <col min="15108" max="15360" width="9.140625" style="5"/>
    <col min="15361" max="15361" width="63.28515625" style="5" customWidth="1"/>
    <col min="15362" max="15362" width="14.85546875" style="5" bestFit="1" customWidth="1"/>
    <col min="15363" max="15363" width="9.85546875" style="5" bestFit="1" customWidth="1"/>
    <col min="15364" max="15616" width="9.140625" style="5"/>
    <col min="15617" max="15617" width="63.28515625" style="5" customWidth="1"/>
    <col min="15618" max="15618" width="14.85546875" style="5" bestFit="1" customWidth="1"/>
    <col min="15619" max="15619" width="9.85546875" style="5" bestFit="1" customWidth="1"/>
    <col min="15620" max="15872" width="9.140625" style="5"/>
    <col min="15873" max="15873" width="63.28515625" style="5" customWidth="1"/>
    <col min="15874" max="15874" width="14.85546875" style="5" bestFit="1" customWidth="1"/>
    <col min="15875" max="15875" width="9.85546875" style="5" bestFit="1" customWidth="1"/>
    <col min="15876" max="16128" width="9.140625" style="5"/>
    <col min="16129" max="16129" width="63.28515625" style="5" customWidth="1"/>
    <col min="16130" max="16130" width="14.85546875" style="5" bestFit="1" customWidth="1"/>
    <col min="16131" max="16131" width="9.85546875" style="5" bestFit="1" customWidth="1"/>
    <col min="16132" max="16384" width="9.140625" style="5"/>
  </cols>
  <sheetData>
    <row r="1" spans="1:4">
      <c r="A1" s="10" t="s">
        <v>6</v>
      </c>
      <c r="B1" s="10"/>
    </row>
    <row r="2" spans="1:4" ht="25.5">
      <c r="A2" s="6" t="s">
        <v>7</v>
      </c>
      <c r="B2" s="6"/>
    </row>
    <row r="3" spans="1:4">
      <c r="A3" s="11">
        <v>2017</v>
      </c>
      <c r="B3" s="11"/>
    </row>
    <row r="4" spans="1:4">
      <c r="A4" s="7" t="s">
        <v>8</v>
      </c>
      <c r="B4" s="7" t="s">
        <v>9</v>
      </c>
      <c r="C4" s="23" t="s">
        <v>10</v>
      </c>
      <c r="D4" s="8" t="s">
        <v>11</v>
      </c>
    </row>
    <row r="5" spans="1:4">
      <c r="A5" s="9" t="s">
        <v>97</v>
      </c>
      <c r="B5" s="21">
        <v>230559</v>
      </c>
      <c r="C5" s="24">
        <v>432</v>
      </c>
      <c r="D5" s="14">
        <f t="shared" ref="D5:D36" si="0">(C5/(B5/10000))</f>
        <v>18.73706947028743</v>
      </c>
    </row>
    <row r="6" spans="1:4">
      <c r="A6" s="9" t="s">
        <v>57</v>
      </c>
      <c r="B6" s="21">
        <v>253395</v>
      </c>
      <c r="C6" s="24">
        <v>414</v>
      </c>
      <c r="D6" s="14">
        <f t="shared" si="0"/>
        <v>16.338128218788846</v>
      </c>
    </row>
    <row r="7" spans="1:4">
      <c r="A7" s="9" t="s">
        <v>110</v>
      </c>
      <c r="B7" s="21">
        <v>258449</v>
      </c>
      <c r="C7" s="24">
        <v>364</v>
      </c>
      <c r="D7" s="14">
        <f t="shared" si="0"/>
        <v>14.084016575804124</v>
      </c>
    </row>
    <row r="8" spans="1:4">
      <c r="A8" s="9" t="s">
        <v>68</v>
      </c>
      <c r="B8" s="21">
        <v>248987</v>
      </c>
      <c r="C8" s="24">
        <v>332</v>
      </c>
      <c r="D8" s="14">
        <f t="shared" si="0"/>
        <v>13.334029487483281</v>
      </c>
    </row>
    <row r="9" spans="1:4">
      <c r="A9" s="9" t="s">
        <v>107</v>
      </c>
      <c r="B9" s="21">
        <v>687870</v>
      </c>
      <c r="C9" s="24">
        <v>915</v>
      </c>
      <c r="D9" s="14">
        <f t="shared" si="0"/>
        <v>13.301932051114308</v>
      </c>
    </row>
    <row r="10" spans="1:4">
      <c r="A10" s="9" t="s">
        <v>27</v>
      </c>
      <c r="B10" s="21">
        <v>2781116</v>
      </c>
      <c r="C10" s="24">
        <v>3431</v>
      </c>
      <c r="D10" s="14">
        <f t="shared" si="0"/>
        <v>12.336774158287536</v>
      </c>
    </row>
    <row r="11" spans="1:4">
      <c r="A11" s="9" t="s">
        <v>77</v>
      </c>
      <c r="B11" s="21">
        <v>415852</v>
      </c>
      <c r="C11" s="24">
        <v>479</v>
      </c>
      <c r="D11" s="14">
        <f t="shared" si="0"/>
        <v>11.518521012283216</v>
      </c>
    </row>
    <row r="12" spans="1:4">
      <c r="A12" s="9" t="s">
        <v>112</v>
      </c>
      <c r="B12" s="21">
        <v>370224</v>
      </c>
      <c r="C12" s="24">
        <v>425</v>
      </c>
      <c r="D12" s="14">
        <f t="shared" si="0"/>
        <v>11.479536712908942</v>
      </c>
    </row>
    <row r="13" spans="1:4">
      <c r="A13" s="9" t="s">
        <v>15</v>
      </c>
      <c r="B13" s="21">
        <v>227929</v>
      </c>
      <c r="C13" s="24">
        <v>260</v>
      </c>
      <c r="D13" s="14">
        <f t="shared" si="0"/>
        <v>11.407060970740888</v>
      </c>
    </row>
    <row r="14" spans="1:4">
      <c r="A14" s="9" t="s">
        <v>106</v>
      </c>
      <c r="B14" s="21">
        <v>239959</v>
      </c>
      <c r="C14" s="24">
        <v>262</v>
      </c>
      <c r="D14" s="14">
        <f t="shared" si="0"/>
        <v>10.918531915868961</v>
      </c>
    </row>
    <row r="15" spans="1:4">
      <c r="A15" s="9" t="s">
        <v>116</v>
      </c>
      <c r="B15" s="21">
        <v>461663</v>
      </c>
      <c r="C15" s="24">
        <v>503</v>
      </c>
      <c r="D15" s="14">
        <f t="shared" si="0"/>
        <v>10.895393393016118</v>
      </c>
    </row>
    <row r="16" spans="1:4">
      <c r="A16" s="9" t="s">
        <v>95</v>
      </c>
      <c r="B16" s="21">
        <v>637683</v>
      </c>
      <c r="C16" s="24">
        <v>627</v>
      </c>
      <c r="D16" s="14">
        <f t="shared" si="0"/>
        <v>9.8324716199114608</v>
      </c>
    </row>
    <row r="17" spans="1:4">
      <c r="A17" s="9" t="s">
        <v>30</v>
      </c>
      <c r="B17" s="21">
        <v>309190</v>
      </c>
      <c r="C17" s="24">
        <v>299</v>
      </c>
      <c r="D17" s="14">
        <f t="shared" si="0"/>
        <v>9.6704291859374489</v>
      </c>
    </row>
    <row r="18" spans="1:4">
      <c r="A18" s="9" t="s">
        <v>109</v>
      </c>
      <c r="B18" s="21">
        <v>304055</v>
      </c>
      <c r="C18" s="24">
        <v>290</v>
      </c>
      <c r="D18" s="14">
        <f t="shared" si="0"/>
        <v>9.5377481047836739</v>
      </c>
    </row>
    <row r="19" spans="1:4">
      <c r="A19" s="9" t="s">
        <v>93</v>
      </c>
      <c r="B19" s="21">
        <v>309419</v>
      </c>
      <c r="C19" s="24">
        <v>294</v>
      </c>
      <c r="D19" s="14">
        <f t="shared" si="0"/>
        <v>9.5016789531347463</v>
      </c>
    </row>
    <row r="20" spans="1:4">
      <c r="A20" s="9" t="s">
        <v>78</v>
      </c>
      <c r="B20" s="21">
        <v>672371</v>
      </c>
      <c r="C20" s="24">
        <v>616</v>
      </c>
      <c r="D20" s="14">
        <f t="shared" si="0"/>
        <v>9.1616086951995257</v>
      </c>
    </row>
    <row r="21" spans="1:4">
      <c r="A21" s="9" t="s">
        <v>96</v>
      </c>
      <c r="B21" s="21">
        <v>457182</v>
      </c>
      <c r="C21" s="24">
        <v>417</v>
      </c>
      <c r="D21" s="14">
        <f t="shared" si="0"/>
        <v>9.1210940063257073</v>
      </c>
    </row>
    <row r="22" spans="1:4">
      <c r="A22" s="9" t="s">
        <v>39</v>
      </c>
      <c r="B22" s="21">
        <v>674875</v>
      </c>
      <c r="C22" s="24">
        <v>596</v>
      </c>
      <c r="D22" s="14">
        <f t="shared" si="0"/>
        <v>8.8312650490831643</v>
      </c>
    </row>
    <row r="23" spans="1:4">
      <c r="A23" s="9" t="s">
        <v>84</v>
      </c>
      <c r="B23" s="21">
        <v>248958</v>
      </c>
      <c r="C23" s="24">
        <v>218</v>
      </c>
      <c r="D23" s="14">
        <f t="shared" si="0"/>
        <v>8.7564970798287263</v>
      </c>
    </row>
    <row r="24" spans="1:4">
      <c r="A24" s="9" t="s">
        <v>90</v>
      </c>
      <c r="B24" s="21">
        <v>283852</v>
      </c>
      <c r="C24" s="24">
        <v>248</v>
      </c>
      <c r="D24" s="14">
        <f t="shared" si="0"/>
        <v>8.7369474233051019</v>
      </c>
    </row>
    <row r="25" spans="1:4">
      <c r="A25" s="9" t="s">
        <v>103</v>
      </c>
      <c r="B25" s="21">
        <v>871042</v>
      </c>
      <c r="C25" s="24">
        <v>755</v>
      </c>
      <c r="D25" s="14">
        <f t="shared" si="0"/>
        <v>8.6677795100580681</v>
      </c>
    </row>
    <row r="26" spans="1:4">
      <c r="A26" s="9" t="s">
        <v>99</v>
      </c>
      <c r="B26" s="21">
        <v>223942</v>
      </c>
      <c r="C26" s="24">
        <v>188</v>
      </c>
      <c r="D26" s="14">
        <f t="shared" si="0"/>
        <v>8.3950308562038387</v>
      </c>
    </row>
    <row r="27" spans="1:4">
      <c r="A27" s="9" t="s">
        <v>85</v>
      </c>
      <c r="B27" s="21">
        <v>244004</v>
      </c>
      <c r="C27" s="24">
        <v>201</v>
      </c>
      <c r="D27" s="14">
        <f t="shared" si="0"/>
        <v>8.2375698759036737</v>
      </c>
    </row>
    <row r="28" spans="1:4">
      <c r="A28" s="9" t="s">
        <v>35</v>
      </c>
      <c r="B28" s="21">
        <v>332403</v>
      </c>
      <c r="C28" s="24">
        <v>259</v>
      </c>
      <c r="D28" s="14">
        <f t="shared" si="0"/>
        <v>7.7917467652217347</v>
      </c>
    </row>
    <row r="29" spans="1:4">
      <c r="A29" s="9" t="s">
        <v>26</v>
      </c>
      <c r="B29" s="21">
        <v>242617</v>
      </c>
      <c r="C29" s="24">
        <v>188</v>
      </c>
      <c r="D29" s="14">
        <f t="shared" si="0"/>
        <v>7.7488387046249843</v>
      </c>
    </row>
    <row r="30" spans="1:4">
      <c r="A30" s="9" t="s">
        <v>37</v>
      </c>
      <c r="B30" s="21">
        <v>699521</v>
      </c>
      <c r="C30" s="24">
        <v>542</v>
      </c>
      <c r="D30" s="14">
        <f t="shared" si="0"/>
        <v>7.7481590974395331</v>
      </c>
    </row>
    <row r="31" spans="1:4">
      <c r="A31" s="9" t="s">
        <v>94</v>
      </c>
      <c r="B31" s="21">
        <v>287950</v>
      </c>
      <c r="C31" s="24">
        <v>222</v>
      </c>
      <c r="D31" s="14">
        <f t="shared" si="0"/>
        <v>7.7096718180239616</v>
      </c>
    </row>
    <row r="32" spans="1:4">
      <c r="A32" s="9" t="s">
        <v>19</v>
      </c>
      <c r="B32" s="21">
        <v>935806</v>
      </c>
      <c r="C32" s="24">
        <v>712</v>
      </c>
      <c r="D32" s="14">
        <f t="shared" si="0"/>
        <v>7.6084145645571839</v>
      </c>
    </row>
    <row r="33" spans="1:4">
      <c r="A33" s="9" t="s">
        <v>13</v>
      </c>
      <c r="B33" s="21">
        <v>359456</v>
      </c>
      <c r="C33" s="24">
        <v>271</v>
      </c>
      <c r="D33" s="14">
        <f t="shared" si="0"/>
        <v>7.5391703017893708</v>
      </c>
    </row>
    <row r="34" spans="1:4">
      <c r="A34" s="9" t="s">
        <v>17</v>
      </c>
      <c r="B34" s="21">
        <v>464043</v>
      </c>
      <c r="C34" s="24">
        <v>348</v>
      </c>
      <c r="D34" s="14">
        <f t="shared" si="0"/>
        <v>7.4993050213019057</v>
      </c>
    </row>
    <row r="35" spans="1:4" s="26" customFormat="1">
      <c r="A35" s="9" t="s">
        <v>101</v>
      </c>
      <c r="B35" s="21">
        <v>494322</v>
      </c>
      <c r="C35" s="24">
        <v>364</v>
      </c>
      <c r="D35" s="25">
        <f t="shared" si="0"/>
        <v>7.3636212832930763</v>
      </c>
    </row>
    <row r="36" spans="1:4" s="26" customFormat="1">
      <c r="A36" s="9" t="s">
        <v>31</v>
      </c>
      <c r="B36" s="21">
        <v>1397856</v>
      </c>
      <c r="C36" s="24">
        <v>1029</v>
      </c>
      <c r="D36" s="25">
        <f t="shared" si="0"/>
        <v>7.3612732641988883</v>
      </c>
    </row>
    <row r="37" spans="1:4" s="26" customFormat="1">
      <c r="A37" s="9" t="s">
        <v>18</v>
      </c>
      <c r="B37" s="21">
        <v>368200</v>
      </c>
      <c r="C37" s="24">
        <v>267</v>
      </c>
      <c r="D37" s="25">
        <f t="shared" ref="D37:D68" si="1">(C37/(B37/10000))</f>
        <v>7.251493753394894</v>
      </c>
    </row>
    <row r="38" spans="1:4" s="26" customFormat="1">
      <c r="A38" s="9" t="s">
        <v>70</v>
      </c>
      <c r="B38" s="21">
        <v>250805</v>
      </c>
      <c r="C38" s="24">
        <v>172</v>
      </c>
      <c r="D38" s="25">
        <f t="shared" si="1"/>
        <v>6.8579175056318649</v>
      </c>
    </row>
    <row r="39" spans="1:4" s="26" customFormat="1">
      <c r="A39" s="9" t="s">
        <v>34</v>
      </c>
      <c r="B39" s="21">
        <v>871273</v>
      </c>
      <c r="C39" s="24">
        <v>584</v>
      </c>
      <c r="D39" s="25">
        <f t="shared" si="1"/>
        <v>6.7028359653059368</v>
      </c>
    </row>
    <row r="40" spans="1:4" s="26" customFormat="1">
      <c r="A40" s="9" t="s">
        <v>22</v>
      </c>
      <c r="B40" s="21">
        <v>225405</v>
      </c>
      <c r="C40" s="24">
        <v>151</v>
      </c>
      <c r="D40" s="25">
        <f t="shared" si="1"/>
        <v>6.6990528160422347</v>
      </c>
    </row>
    <row r="41" spans="1:4" s="26" customFormat="1">
      <c r="A41" s="9" t="s">
        <v>51</v>
      </c>
      <c r="B41" s="21">
        <v>290567</v>
      </c>
      <c r="C41" s="24">
        <v>186</v>
      </c>
      <c r="D41" s="25">
        <f t="shared" si="1"/>
        <v>6.4012775022628174</v>
      </c>
    </row>
    <row r="42" spans="1:4" s="26" customFormat="1">
      <c r="A42" s="9" t="s">
        <v>81</v>
      </c>
      <c r="B42" s="21">
        <v>378952</v>
      </c>
      <c r="C42" s="24">
        <v>242</v>
      </c>
      <c r="D42" s="25">
        <f t="shared" si="1"/>
        <v>6.3860330595959383</v>
      </c>
    </row>
    <row r="43" spans="1:4" s="26" customFormat="1">
      <c r="A43" s="9" t="s">
        <v>108</v>
      </c>
      <c r="B43" s="21">
        <v>316262</v>
      </c>
      <c r="C43" s="24">
        <v>201</v>
      </c>
      <c r="D43" s="25">
        <f t="shared" si="1"/>
        <v>6.3554900683610427</v>
      </c>
    </row>
    <row r="44" spans="1:4" s="26" customFormat="1">
      <c r="A44" s="9" t="s">
        <v>82</v>
      </c>
      <c r="B44" s="21">
        <v>8691599</v>
      </c>
      <c r="C44" s="24">
        <v>5384</v>
      </c>
      <c r="D44" s="25">
        <f t="shared" si="1"/>
        <v>6.1944873434681007</v>
      </c>
    </row>
    <row r="45" spans="1:4" s="26" customFormat="1">
      <c r="A45" s="9" t="s">
        <v>61</v>
      </c>
      <c r="B45" s="21">
        <v>488023</v>
      </c>
      <c r="C45" s="24">
        <v>302</v>
      </c>
      <c r="D45" s="25">
        <f t="shared" si="1"/>
        <v>6.188232931644615</v>
      </c>
    </row>
    <row r="46" spans="1:4" s="26" customFormat="1">
      <c r="A46" s="9" t="s">
        <v>86</v>
      </c>
      <c r="B46" s="21">
        <v>424072</v>
      </c>
      <c r="C46" s="24">
        <v>262</v>
      </c>
      <c r="D46" s="25">
        <f t="shared" si="1"/>
        <v>6.1781961553698421</v>
      </c>
    </row>
    <row r="47" spans="1:4" s="26" customFormat="1">
      <c r="A47" s="9" t="s">
        <v>58</v>
      </c>
      <c r="B47" s="21">
        <v>240260</v>
      </c>
      <c r="C47" s="24">
        <v>147</v>
      </c>
      <c r="D47" s="25">
        <f t="shared" si="1"/>
        <v>6.1183717639224175</v>
      </c>
    </row>
    <row r="48" spans="1:4" s="26" customFormat="1">
      <c r="A48" s="9" t="s">
        <v>75</v>
      </c>
      <c r="B48" s="21">
        <v>449517</v>
      </c>
      <c r="C48" s="24">
        <v>253</v>
      </c>
      <c r="D48" s="25">
        <f t="shared" si="1"/>
        <v>5.6282632247501203</v>
      </c>
    </row>
    <row r="49" spans="1:4" s="26" customFormat="1">
      <c r="A49" s="9" t="s">
        <v>100</v>
      </c>
      <c r="B49" s="21">
        <v>319466</v>
      </c>
      <c r="C49" s="24">
        <v>178</v>
      </c>
      <c r="D49" s="25">
        <f t="shared" si="1"/>
        <v>5.5717979378087179</v>
      </c>
    </row>
    <row r="50" spans="1:4" s="26" customFormat="1">
      <c r="A50" s="9" t="s">
        <v>36</v>
      </c>
      <c r="B50" s="21">
        <v>1323651</v>
      </c>
      <c r="C50" s="24">
        <v>728</v>
      </c>
      <c r="D50" s="25">
        <f t="shared" si="1"/>
        <v>5.4999391833647993</v>
      </c>
    </row>
    <row r="51" spans="1:4">
      <c r="A51" s="9" t="s">
        <v>111</v>
      </c>
      <c r="B51" s="21">
        <v>312272</v>
      </c>
      <c r="C51" s="24">
        <v>171</v>
      </c>
      <c r="D51" s="14">
        <f t="shared" si="1"/>
        <v>5.4759952861607832</v>
      </c>
    </row>
    <row r="52" spans="1:4">
      <c r="A52" s="9" t="s">
        <v>29</v>
      </c>
      <c r="B52" s="21">
        <v>309190</v>
      </c>
      <c r="C52" s="24">
        <v>160</v>
      </c>
      <c r="D52" s="14">
        <f t="shared" si="1"/>
        <v>5.174811604515023</v>
      </c>
    </row>
    <row r="53" spans="1:4">
      <c r="A53" s="9" t="s">
        <v>21</v>
      </c>
      <c r="B53" s="21">
        <v>620488</v>
      </c>
      <c r="C53" s="24">
        <v>321</v>
      </c>
      <c r="D53" s="14">
        <f t="shared" si="1"/>
        <v>5.1733474297649593</v>
      </c>
    </row>
    <row r="54" spans="1:4">
      <c r="A54" s="9" t="s">
        <v>65</v>
      </c>
      <c r="B54" s="21">
        <v>283989</v>
      </c>
      <c r="C54" s="24">
        <v>143</v>
      </c>
      <c r="D54" s="14">
        <f t="shared" si="1"/>
        <v>5.0354063009482761</v>
      </c>
    </row>
    <row r="55" spans="1:4">
      <c r="A55" s="9" t="s">
        <v>32</v>
      </c>
      <c r="B55" s="21">
        <v>383649</v>
      </c>
      <c r="C55" s="24">
        <v>189</v>
      </c>
      <c r="D55" s="14">
        <f t="shared" si="1"/>
        <v>4.9263780174065355</v>
      </c>
    </row>
    <row r="56" spans="1:4">
      <c r="A56" s="9" t="s">
        <v>50</v>
      </c>
      <c r="B56" s="21">
        <v>286435</v>
      </c>
      <c r="C56" s="24">
        <v>141</v>
      </c>
      <c r="D56" s="14">
        <f t="shared" si="1"/>
        <v>4.9225827849250265</v>
      </c>
    </row>
    <row r="57" spans="1:4">
      <c r="A57" s="9" t="s">
        <v>66</v>
      </c>
      <c r="B57" s="21">
        <v>481144</v>
      </c>
      <c r="C57" s="24">
        <v>234</v>
      </c>
      <c r="D57" s="14">
        <f t="shared" si="1"/>
        <v>4.8634088755133593</v>
      </c>
    </row>
    <row r="58" spans="1:4">
      <c r="A58" s="9" t="s">
        <v>102</v>
      </c>
      <c r="B58" s="21">
        <v>1442472</v>
      </c>
      <c r="C58" s="24">
        <v>693</v>
      </c>
      <c r="D58" s="14">
        <f t="shared" si="1"/>
        <v>4.8042526995324693</v>
      </c>
    </row>
    <row r="59" spans="1:4">
      <c r="A59" s="9" t="s">
        <v>114</v>
      </c>
      <c r="B59" s="21">
        <v>539162</v>
      </c>
      <c r="C59" s="24">
        <v>258</v>
      </c>
      <c r="D59" s="14">
        <f t="shared" si="1"/>
        <v>4.7852037050088843</v>
      </c>
    </row>
    <row r="60" spans="1:4" s="26" customFormat="1">
      <c r="A60" s="9" t="s">
        <v>43</v>
      </c>
      <c r="B60" s="21">
        <v>263854</v>
      </c>
      <c r="C60" s="24">
        <v>126</v>
      </c>
      <c r="D60" s="25">
        <f t="shared" si="1"/>
        <v>4.7753681960478138</v>
      </c>
    </row>
    <row r="61" spans="1:4">
      <c r="A61" s="9" t="s">
        <v>64</v>
      </c>
      <c r="B61" s="21">
        <v>318319</v>
      </c>
      <c r="C61" s="24">
        <v>152</v>
      </c>
      <c r="D61" s="14">
        <f t="shared" si="1"/>
        <v>4.7750841137349642</v>
      </c>
    </row>
    <row r="62" spans="1:4">
      <c r="A62" s="9" t="s">
        <v>16</v>
      </c>
      <c r="B62" s="21">
        <v>383549</v>
      </c>
      <c r="C62" s="24">
        <v>183</v>
      </c>
      <c r="D62" s="14">
        <f t="shared" si="1"/>
        <v>4.7712287087177909</v>
      </c>
    </row>
    <row r="63" spans="1:4">
      <c r="A63" s="9" t="s">
        <v>12</v>
      </c>
      <c r="B63" s="21">
        <v>567516</v>
      </c>
      <c r="C63" s="24">
        <v>269</v>
      </c>
      <c r="D63" s="14">
        <f t="shared" si="1"/>
        <v>4.7399544682440666</v>
      </c>
    </row>
    <row r="64" spans="1:4">
      <c r="A64" s="9" t="s">
        <v>47</v>
      </c>
      <c r="B64" s="21">
        <v>245080</v>
      </c>
      <c r="C64" s="24">
        <v>116</v>
      </c>
      <c r="D64" s="14">
        <f t="shared" si="1"/>
        <v>4.7331483597192756</v>
      </c>
    </row>
    <row r="65" spans="1:4">
      <c r="A65" s="9" t="s">
        <v>74</v>
      </c>
      <c r="B65" s="21">
        <v>493089</v>
      </c>
      <c r="C65" s="24">
        <v>228</v>
      </c>
      <c r="D65" s="14">
        <f t="shared" si="1"/>
        <v>4.6239117076227618</v>
      </c>
    </row>
    <row r="66" spans="1:4">
      <c r="A66" s="9" t="s">
        <v>44</v>
      </c>
      <c r="B66" s="21">
        <v>851362</v>
      </c>
      <c r="C66" s="24">
        <v>391</v>
      </c>
      <c r="D66" s="14">
        <f t="shared" si="1"/>
        <v>4.5926409682367781</v>
      </c>
    </row>
    <row r="67" spans="1:4">
      <c r="A67" s="9" t="s">
        <v>40</v>
      </c>
      <c r="B67" s="21">
        <v>265510</v>
      </c>
      <c r="C67" s="24">
        <v>121</v>
      </c>
      <c r="D67" s="14">
        <f t="shared" si="1"/>
        <v>4.5572671462468461</v>
      </c>
    </row>
    <row r="68" spans="1:4">
      <c r="A68" s="9" t="s">
        <v>79</v>
      </c>
      <c r="B68" s="21">
        <v>674875</v>
      </c>
      <c r="C68" s="24">
        <v>295</v>
      </c>
      <c r="D68" s="14">
        <f t="shared" si="1"/>
        <v>4.3711798481200228</v>
      </c>
    </row>
    <row r="69" spans="1:4">
      <c r="A69" s="9" t="s">
        <v>117</v>
      </c>
      <c r="B69" s="21">
        <v>399072</v>
      </c>
      <c r="C69" s="24">
        <v>173</v>
      </c>
      <c r="D69" s="14">
        <f t="shared" ref="D69:D100" si="2">(C69/(B69/10000))</f>
        <v>4.335057333012589</v>
      </c>
    </row>
    <row r="70" spans="1:4">
      <c r="A70" s="9" t="s">
        <v>92</v>
      </c>
      <c r="B70" s="21">
        <v>1601381</v>
      </c>
      <c r="C70" s="24">
        <v>650</v>
      </c>
      <c r="D70" s="14">
        <f t="shared" si="2"/>
        <v>4.0589965785781148</v>
      </c>
    </row>
    <row r="71" spans="1:4">
      <c r="A71" s="9" t="s">
        <v>105</v>
      </c>
      <c r="B71" s="21">
        <v>341747</v>
      </c>
      <c r="C71" s="24">
        <v>138</v>
      </c>
      <c r="D71" s="14">
        <f t="shared" si="2"/>
        <v>4.0380749501824447</v>
      </c>
    </row>
    <row r="72" spans="1:4">
      <c r="A72" s="9" t="s">
        <v>104</v>
      </c>
      <c r="B72" s="21">
        <v>1042940</v>
      </c>
      <c r="C72" s="24">
        <v>419</v>
      </c>
      <c r="D72" s="14">
        <f t="shared" si="2"/>
        <v>4.0174890214202161</v>
      </c>
    </row>
    <row r="73" spans="1:4">
      <c r="A73" s="9" t="s">
        <v>91</v>
      </c>
      <c r="B73" s="21">
        <v>1587761</v>
      </c>
      <c r="C73" s="24">
        <v>620</v>
      </c>
      <c r="D73" s="14">
        <f t="shared" si="2"/>
        <v>3.9048698135298698</v>
      </c>
    </row>
    <row r="74" spans="1:4">
      <c r="A74" s="9" t="s">
        <v>41</v>
      </c>
      <c r="B74" s="21">
        <v>693738</v>
      </c>
      <c r="C74" s="24">
        <v>269</v>
      </c>
      <c r="D74" s="14">
        <f t="shared" si="2"/>
        <v>3.8775445485183164</v>
      </c>
    </row>
    <row r="75" spans="1:4">
      <c r="A75" s="9" t="s">
        <v>20</v>
      </c>
      <c r="B75" s="21">
        <v>381201</v>
      </c>
      <c r="C75" s="24">
        <v>146</v>
      </c>
      <c r="D75" s="14">
        <f t="shared" si="2"/>
        <v>3.8300004459589561</v>
      </c>
    </row>
    <row r="76" spans="1:4">
      <c r="A76" s="9" t="s">
        <v>33</v>
      </c>
      <c r="B76" s="21">
        <v>459681</v>
      </c>
      <c r="C76" s="24">
        <v>175</v>
      </c>
      <c r="D76" s="14">
        <f t="shared" si="2"/>
        <v>3.8069878894276683</v>
      </c>
    </row>
    <row r="77" spans="1:4">
      <c r="A77" s="9" t="s">
        <v>118</v>
      </c>
      <c r="B77" s="21">
        <v>244338</v>
      </c>
      <c r="C77" s="24">
        <v>91</v>
      </c>
      <c r="D77" s="14">
        <f t="shared" si="2"/>
        <v>3.7243490574531997</v>
      </c>
    </row>
    <row r="78" spans="1:4">
      <c r="A78" s="9" t="s">
        <v>55</v>
      </c>
      <c r="B78" s="21">
        <v>271566</v>
      </c>
      <c r="C78" s="24">
        <v>100</v>
      </c>
      <c r="D78" s="14">
        <f t="shared" si="2"/>
        <v>3.6823460963449031</v>
      </c>
    </row>
    <row r="79" spans="1:4">
      <c r="A79" s="9" t="s">
        <v>25</v>
      </c>
      <c r="B79" s="21">
        <v>267322</v>
      </c>
      <c r="C79" s="24">
        <v>97</v>
      </c>
      <c r="D79" s="14">
        <f t="shared" si="2"/>
        <v>3.6285827578725285</v>
      </c>
    </row>
    <row r="80" spans="1:4">
      <c r="A80" s="9" t="s">
        <v>67</v>
      </c>
      <c r="B80" s="21">
        <v>3986442</v>
      </c>
      <c r="C80" s="24">
        <v>1406</v>
      </c>
      <c r="D80" s="14">
        <f t="shared" si="2"/>
        <v>3.5269546126596096</v>
      </c>
    </row>
    <row r="81" spans="1:4">
      <c r="A81" s="9" t="s">
        <v>23</v>
      </c>
      <c r="B81" s="21">
        <v>661977</v>
      </c>
      <c r="C81" s="24">
        <v>232</v>
      </c>
      <c r="D81" s="14">
        <f t="shared" si="2"/>
        <v>3.5046534849398094</v>
      </c>
    </row>
    <row r="82" spans="1:4">
      <c r="A82" s="9" t="s">
        <v>89</v>
      </c>
      <c r="B82" s="21">
        <v>447804</v>
      </c>
      <c r="C82" s="24">
        <v>155</v>
      </c>
      <c r="D82" s="14">
        <f t="shared" si="2"/>
        <v>3.4613357629677268</v>
      </c>
    </row>
    <row r="83" spans="1:4">
      <c r="A83" s="9" t="s">
        <v>52</v>
      </c>
      <c r="B83" s="21">
        <v>234049</v>
      </c>
      <c r="C83" s="24">
        <v>78</v>
      </c>
      <c r="D83" s="14">
        <f t="shared" si="2"/>
        <v>3.3326354737683133</v>
      </c>
    </row>
    <row r="84" spans="1:4">
      <c r="A84" s="9" t="s">
        <v>73</v>
      </c>
      <c r="B84" s="21">
        <v>668228</v>
      </c>
      <c r="C84" s="24">
        <v>220</v>
      </c>
      <c r="D84" s="14">
        <f t="shared" si="2"/>
        <v>3.2922894580891553</v>
      </c>
    </row>
    <row r="85" spans="1:4">
      <c r="A85" s="9" t="s">
        <v>76</v>
      </c>
      <c r="B85" s="21">
        <v>591865</v>
      </c>
      <c r="C85" s="24">
        <v>190</v>
      </c>
      <c r="D85" s="14">
        <f t="shared" si="2"/>
        <v>3.2101915132673833</v>
      </c>
    </row>
    <row r="86" spans="1:4">
      <c r="A86" s="9" t="s">
        <v>71</v>
      </c>
      <c r="B86" s="21">
        <v>661977</v>
      </c>
      <c r="C86" s="24">
        <v>210</v>
      </c>
      <c r="D86" s="14">
        <f t="shared" si="2"/>
        <v>3.1723156544713791</v>
      </c>
    </row>
    <row r="87" spans="1:4">
      <c r="A87" s="9" t="s">
        <v>80</v>
      </c>
      <c r="B87" s="21">
        <v>378952</v>
      </c>
      <c r="C87" s="24">
        <v>120</v>
      </c>
      <c r="D87" s="14">
        <f t="shared" si="2"/>
        <v>3.1666279634360022</v>
      </c>
    </row>
    <row r="88" spans="1:4">
      <c r="A88" s="9" t="s">
        <v>69</v>
      </c>
      <c r="B88" s="21">
        <v>253910</v>
      </c>
      <c r="C88" s="24">
        <v>79</v>
      </c>
      <c r="D88" s="14">
        <f t="shared" si="2"/>
        <v>3.1113386633058959</v>
      </c>
    </row>
    <row r="89" spans="1:4" s="26" customFormat="1">
      <c r="A89" s="9" t="s">
        <v>56</v>
      </c>
      <c r="B89" s="21">
        <v>864712</v>
      </c>
      <c r="C89" s="24">
        <v>266</v>
      </c>
      <c r="D89" s="25">
        <f t="shared" si="2"/>
        <v>3.076168712819991</v>
      </c>
    </row>
    <row r="90" spans="1:4">
      <c r="A90" s="9" t="s">
        <v>88</v>
      </c>
      <c r="B90" s="21">
        <v>665635</v>
      </c>
      <c r="C90" s="24">
        <v>199</v>
      </c>
      <c r="D90" s="14">
        <f t="shared" si="2"/>
        <v>2.9896264469266187</v>
      </c>
    </row>
    <row r="91" spans="1:4">
      <c r="A91" s="9" t="s">
        <v>98</v>
      </c>
      <c r="B91" s="21">
        <v>248815</v>
      </c>
      <c r="C91" s="24">
        <v>74</v>
      </c>
      <c r="D91" s="14">
        <f t="shared" si="2"/>
        <v>2.9740972208267187</v>
      </c>
    </row>
    <row r="92" spans="1:4">
      <c r="A92" s="9" t="s">
        <v>59</v>
      </c>
      <c r="B92" s="21">
        <v>886969</v>
      </c>
      <c r="C92" s="24">
        <v>263</v>
      </c>
      <c r="D92" s="14">
        <f t="shared" si="2"/>
        <v>2.965154362779308</v>
      </c>
    </row>
    <row r="93" spans="1:4">
      <c r="A93" s="9" t="s">
        <v>72</v>
      </c>
      <c r="B93" s="21">
        <v>1063054</v>
      </c>
      <c r="C93" s="24">
        <v>307</v>
      </c>
      <c r="D93" s="14">
        <f t="shared" si="2"/>
        <v>2.8879059765543422</v>
      </c>
    </row>
    <row r="94" spans="1:4">
      <c r="A94" s="9" t="s">
        <v>48</v>
      </c>
      <c r="B94" s="21">
        <v>254859</v>
      </c>
      <c r="C94" s="24">
        <v>73</v>
      </c>
      <c r="D94" s="14">
        <f t="shared" si="2"/>
        <v>2.8643289034328783</v>
      </c>
    </row>
    <row r="95" spans="1:4">
      <c r="A95" s="9" t="s">
        <v>53</v>
      </c>
      <c r="B95" s="21">
        <v>1014211</v>
      </c>
      <c r="C95" s="24">
        <v>290</v>
      </c>
      <c r="D95" s="14">
        <f t="shared" si="2"/>
        <v>2.8593655560825115</v>
      </c>
    </row>
    <row r="96" spans="1:4">
      <c r="A96" s="9" t="s">
        <v>46</v>
      </c>
      <c r="B96" s="21">
        <v>525594</v>
      </c>
      <c r="C96" s="24">
        <v>150</v>
      </c>
      <c r="D96" s="14">
        <f t="shared" si="2"/>
        <v>2.8539138574641263</v>
      </c>
    </row>
    <row r="97" spans="1:4">
      <c r="A97" s="9" t="s">
        <v>54</v>
      </c>
      <c r="B97" s="21">
        <v>2333285</v>
      </c>
      <c r="C97" s="24">
        <v>653</v>
      </c>
      <c r="D97" s="14">
        <f t="shared" si="2"/>
        <v>2.7986294001804324</v>
      </c>
    </row>
    <row r="98" spans="1:4">
      <c r="A98" s="9" t="s">
        <v>60</v>
      </c>
      <c r="B98" s="21">
        <v>271566</v>
      </c>
      <c r="C98" s="24">
        <v>68</v>
      </c>
      <c r="D98" s="14">
        <f t="shared" si="2"/>
        <v>2.5039953455145341</v>
      </c>
    </row>
    <row r="99" spans="1:4">
      <c r="A99" s="9" t="s">
        <v>24</v>
      </c>
      <c r="B99" s="21">
        <v>260428</v>
      </c>
      <c r="C99" s="24">
        <v>62</v>
      </c>
      <c r="D99" s="14">
        <f t="shared" si="2"/>
        <v>2.3806963920930162</v>
      </c>
    </row>
    <row r="100" spans="1:4">
      <c r="A100" s="9" t="s">
        <v>113</v>
      </c>
      <c r="B100" s="21">
        <v>279019</v>
      </c>
      <c r="C100" s="24">
        <v>66</v>
      </c>
      <c r="D100" s="14">
        <f t="shared" si="2"/>
        <v>2.3654303111974451</v>
      </c>
    </row>
    <row r="101" spans="1:4">
      <c r="A101" s="9" t="s">
        <v>115</v>
      </c>
      <c r="B101" s="21">
        <v>419494</v>
      </c>
      <c r="C101" s="24">
        <v>92</v>
      </c>
      <c r="D101" s="14">
        <f t="shared" ref="D101:D111" si="3">(C101/(B101/10000))</f>
        <v>2.1931183759481661</v>
      </c>
    </row>
    <row r="102" spans="1:4">
      <c r="A102" s="9" t="s">
        <v>49</v>
      </c>
      <c r="B102" s="21">
        <v>247440</v>
      </c>
      <c r="C102" s="24">
        <v>47</v>
      </c>
      <c r="D102" s="14">
        <f t="shared" si="3"/>
        <v>1.8994503718073068</v>
      </c>
    </row>
    <row r="103" spans="1:4">
      <c r="A103" s="9" t="s">
        <v>14</v>
      </c>
      <c r="B103" s="21">
        <v>303152</v>
      </c>
      <c r="C103" s="24">
        <v>53</v>
      </c>
      <c r="D103" s="14">
        <f t="shared" si="3"/>
        <v>1.7482978835699583</v>
      </c>
    </row>
    <row r="104" spans="1:4">
      <c r="A104" s="9" t="s">
        <v>38</v>
      </c>
      <c r="B104" s="21">
        <v>656087</v>
      </c>
      <c r="C104" s="24">
        <v>101</v>
      </c>
      <c r="D104" s="14">
        <f t="shared" si="3"/>
        <v>1.539429984133202</v>
      </c>
    </row>
    <row r="105" spans="1:4">
      <c r="A105" s="9" t="s">
        <v>63</v>
      </c>
      <c r="B105" s="21">
        <v>642798</v>
      </c>
      <c r="C105" s="24">
        <v>98</v>
      </c>
      <c r="D105" s="14">
        <f t="shared" si="3"/>
        <v>1.5245847062374185</v>
      </c>
    </row>
    <row r="106" spans="1:4">
      <c r="A106" s="9" t="s">
        <v>42</v>
      </c>
      <c r="B106" s="21">
        <v>285064</v>
      </c>
      <c r="C106" s="24">
        <v>35</v>
      </c>
      <c r="D106" s="14">
        <f t="shared" si="3"/>
        <v>1.2277944601913957</v>
      </c>
    </row>
    <row r="107" spans="1:4">
      <c r="A107" s="9" t="s">
        <v>28</v>
      </c>
      <c r="B107" s="21">
        <v>269552</v>
      </c>
      <c r="C107" s="24">
        <v>30</v>
      </c>
      <c r="D107" s="14">
        <f t="shared" si="3"/>
        <v>1.1129577966403514</v>
      </c>
    </row>
    <row r="108" spans="1:4">
      <c r="A108" s="9" t="s">
        <v>83</v>
      </c>
      <c r="B108" s="21">
        <v>285064</v>
      </c>
      <c r="C108" s="24">
        <v>25</v>
      </c>
      <c r="D108" s="14">
        <f t="shared" si="3"/>
        <v>0.87699604299385403</v>
      </c>
    </row>
    <row r="109" spans="1:4">
      <c r="A109" s="9" t="s">
        <v>45</v>
      </c>
      <c r="B109" s="21">
        <v>231808</v>
      </c>
      <c r="C109" s="22">
        <v>0</v>
      </c>
      <c r="D109" s="14">
        <f t="shared" si="3"/>
        <v>0</v>
      </c>
    </row>
    <row r="110" spans="1:4">
      <c r="A110" s="9" t="s">
        <v>62</v>
      </c>
      <c r="B110" s="21">
        <v>264978</v>
      </c>
      <c r="C110" s="22">
        <v>0</v>
      </c>
      <c r="D110" s="14">
        <f t="shared" si="3"/>
        <v>0</v>
      </c>
    </row>
    <row r="111" spans="1:4">
      <c r="A111" s="9" t="s">
        <v>87</v>
      </c>
      <c r="B111" s="21">
        <v>424072</v>
      </c>
      <c r="C111" s="22">
        <v>0</v>
      </c>
      <c r="D111" s="14">
        <f t="shared" si="3"/>
        <v>0</v>
      </c>
    </row>
    <row r="112" spans="1:4">
      <c r="C112" s="24">
        <f>SUM($C$4:$C$111)</f>
        <v>38269</v>
      </c>
    </row>
  </sheetData>
  <sortState ref="A5:D111">
    <sortCondition descending="1" ref="D5:D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64" workbookViewId="0">
      <selection activeCell="A4" sqref="A4:A103"/>
    </sheetView>
  </sheetViews>
  <sheetFormatPr defaultRowHeight="12.75"/>
  <cols>
    <col min="1" max="1" width="29" style="5" bestFit="1" customWidth="1"/>
    <col min="2" max="2" width="18.28515625" style="5" bestFit="1" customWidth="1"/>
    <col min="3" max="3" width="23.28515625" style="5" bestFit="1" customWidth="1"/>
    <col min="4" max="4" width="19.42578125" style="5" bestFit="1" customWidth="1"/>
    <col min="5" max="256" width="9.140625" style="5"/>
    <col min="257" max="257" width="29" style="5" bestFit="1" customWidth="1"/>
    <col min="258" max="258" width="18.28515625" style="5" bestFit="1" customWidth="1"/>
    <col min="259" max="259" width="23.28515625" style="5" bestFit="1" customWidth="1"/>
    <col min="260" max="260" width="19.42578125" style="5" bestFit="1" customWidth="1"/>
    <col min="261" max="512" width="9.140625" style="5"/>
    <col min="513" max="513" width="29" style="5" bestFit="1" customWidth="1"/>
    <col min="514" max="514" width="18.28515625" style="5" bestFit="1" customWidth="1"/>
    <col min="515" max="515" width="23.28515625" style="5" bestFit="1" customWidth="1"/>
    <col min="516" max="516" width="19.42578125" style="5" bestFit="1" customWidth="1"/>
    <col min="517" max="768" width="9.140625" style="5"/>
    <col min="769" max="769" width="29" style="5" bestFit="1" customWidth="1"/>
    <col min="770" max="770" width="18.28515625" style="5" bestFit="1" customWidth="1"/>
    <col min="771" max="771" width="23.28515625" style="5" bestFit="1" customWidth="1"/>
    <col min="772" max="772" width="19.42578125" style="5" bestFit="1" customWidth="1"/>
    <col min="773" max="1024" width="9.140625" style="5"/>
    <col min="1025" max="1025" width="29" style="5" bestFit="1" customWidth="1"/>
    <col min="1026" max="1026" width="18.28515625" style="5" bestFit="1" customWidth="1"/>
    <col min="1027" max="1027" width="23.28515625" style="5" bestFit="1" customWidth="1"/>
    <col min="1028" max="1028" width="19.42578125" style="5" bestFit="1" customWidth="1"/>
    <col min="1029" max="1280" width="9.140625" style="5"/>
    <col min="1281" max="1281" width="29" style="5" bestFit="1" customWidth="1"/>
    <col min="1282" max="1282" width="18.28515625" style="5" bestFit="1" customWidth="1"/>
    <col min="1283" max="1283" width="23.28515625" style="5" bestFit="1" customWidth="1"/>
    <col min="1284" max="1284" width="19.42578125" style="5" bestFit="1" customWidth="1"/>
    <col min="1285" max="1536" width="9.140625" style="5"/>
    <col min="1537" max="1537" width="29" style="5" bestFit="1" customWidth="1"/>
    <col min="1538" max="1538" width="18.28515625" style="5" bestFit="1" customWidth="1"/>
    <col min="1539" max="1539" width="23.28515625" style="5" bestFit="1" customWidth="1"/>
    <col min="1540" max="1540" width="19.42578125" style="5" bestFit="1" customWidth="1"/>
    <col min="1541" max="1792" width="9.140625" style="5"/>
    <col min="1793" max="1793" width="29" style="5" bestFit="1" customWidth="1"/>
    <col min="1794" max="1794" width="18.28515625" style="5" bestFit="1" customWidth="1"/>
    <col min="1795" max="1795" width="23.28515625" style="5" bestFit="1" customWidth="1"/>
    <col min="1796" max="1796" width="19.42578125" style="5" bestFit="1" customWidth="1"/>
    <col min="1797" max="2048" width="9.140625" style="5"/>
    <col min="2049" max="2049" width="29" style="5" bestFit="1" customWidth="1"/>
    <col min="2050" max="2050" width="18.28515625" style="5" bestFit="1" customWidth="1"/>
    <col min="2051" max="2051" width="23.28515625" style="5" bestFit="1" customWidth="1"/>
    <col min="2052" max="2052" width="19.42578125" style="5" bestFit="1" customWidth="1"/>
    <col min="2053" max="2304" width="9.140625" style="5"/>
    <col min="2305" max="2305" width="29" style="5" bestFit="1" customWidth="1"/>
    <col min="2306" max="2306" width="18.28515625" style="5" bestFit="1" customWidth="1"/>
    <col min="2307" max="2307" width="23.28515625" style="5" bestFit="1" customWidth="1"/>
    <col min="2308" max="2308" width="19.42578125" style="5" bestFit="1" customWidth="1"/>
    <col min="2309" max="2560" width="9.140625" style="5"/>
    <col min="2561" max="2561" width="29" style="5" bestFit="1" customWidth="1"/>
    <col min="2562" max="2562" width="18.28515625" style="5" bestFit="1" customWidth="1"/>
    <col min="2563" max="2563" width="23.28515625" style="5" bestFit="1" customWidth="1"/>
    <col min="2564" max="2564" width="19.42578125" style="5" bestFit="1" customWidth="1"/>
    <col min="2565" max="2816" width="9.140625" style="5"/>
    <col min="2817" max="2817" width="29" style="5" bestFit="1" customWidth="1"/>
    <col min="2818" max="2818" width="18.28515625" style="5" bestFit="1" customWidth="1"/>
    <col min="2819" max="2819" width="23.28515625" style="5" bestFit="1" customWidth="1"/>
    <col min="2820" max="2820" width="19.42578125" style="5" bestFit="1" customWidth="1"/>
    <col min="2821" max="3072" width="9.140625" style="5"/>
    <col min="3073" max="3073" width="29" style="5" bestFit="1" customWidth="1"/>
    <col min="3074" max="3074" width="18.28515625" style="5" bestFit="1" customWidth="1"/>
    <col min="3075" max="3075" width="23.28515625" style="5" bestFit="1" customWidth="1"/>
    <col min="3076" max="3076" width="19.42578125" style="5" bestFit="1" customWidth="1"/>
    <col min="3077" max="3328" width="9.140625" style="5"/>
    <col min="3329" max="3329" width="29" style="5" bestFit="1" customWidth="1"/>
    <col min="3330" max="3330" width="18.28515625" style="5" bestFit="1" customWidth="1"/>
    <col min="3331" max="3331" width="23.28515625" style="5" bestFit="1" customWidth="1"/>
    <col min="3332" max="3332" width="19.42578125" style="5" bestFit="1" customWidth="1"/>
    <col min="3333" max="3584" width="9.140625" style="5"/>
    <col min="3585" max="3585" width="29" style="5" bestFit="1" customWidth="1"/>
    <col min="3586" max="3586" width="18.28515625" style="5" bestFit="1" customWidth="1"/>
    <col min="3587" max="3587" width="23.28515625" style="5" bestFit="1" customWidth="1"/>
    <col min="3588" max="3588" width="19.42578125" style="5" bestFit="1" customWidth="1"/>
    <col min="3589" max="3840" width="9.140625" style="5"/>
    <col min="3841" max="3841" width="29" style="5" bestFit="1" customWidth="1"/>
    <col min="3842" max="3842" width="18.28515625" style="5" bestFit="1" customWidth="1"/>
    <col min="3843" max="3843" width="23.28515625" style="5" bestFit="1" customWidth="1"/>
    <col min="3844" max="3844" width="19.42578125" style="5" bestFit="1" customWidth="1"/>
    <col min="3845" max="4096" width="9.140625" style="5"/>
    <col min="4097" max="4097" width="29" style="5" bestFit="1" customWidth="1"/>
    <col min="4098" max="4098" width="18.28515625" style="5" bestFit="1" customWidth="1"/>
    <col min="4099" max="4099" width="23.28515625" style="5" bestFit="1" customWidth="1"/>
    <col min="4100" max="4100" width="19.42578125" style="5" bestFit="1" customWidth="1"/>
    <col min="4101" max="4352" width="9.140625" style="5"/>
    <col min="4353" max="4353" width="29" style="5" bestFit="1" customWidth="1"/>
    <col min="4354" max="4354" width="18.28515625" style="5" bestFit="1" customWidth="1"/>
    <col min="4355" max="4355" width="23.28515625" style="5" bestFit="1" customWidth="1"/>
    <col min="4356" max="4356" width="19.42578125" style="5" bestFit="1" customWidth="1"/>
    <col min="4357" max="4608" width="9.140625" style="5"/>
    <col min="4609" max="4609" width="29" style="5" bestFit="1" customWidth="1"/>
    <col min="4610" max="4610" width="18.28515625" style="5" bestFit="1" customWidth="1"/>
    <col min="4611" max="4611" width="23.28515625" style="5" bestFit="1" customWidth="1"/>
    <col min="4612" max="4612" width="19.42578125" style="5" bestFit="1" customWidth="1"/>
    <col min="4613" max="4864" width="9.140625" style="5"/>
    <col min="4865" max="4865" width="29" style="5" bestFit="1" customWidth="1"/>
    <col min="4866" max="4866" width="18.28515625" style="5" bestFit="1" customWidth="1"/>
    <col min="4867" max="4867" width="23.28515625" style="5" bestFit="1" customWidth="1"/>
    <col min="4868" max="4868" width="19.42578125" style="5" bestFit="1" customWidth="1"/>
    <col min="4869" max="5120" width="9.140625" style="5"/>
    <col min="5121" max="5121" width="29" style="5" bestFit="1" customWidth="1"/>
    <col min="5122" max="5122" width="18.28515625" style="5" bestFit="1" customWidth="1"/>
    <col min="5123" max="5123" width="23.28515625" style="5" bestFit="1" customWidth="1"/>
    <col min="5124" max="5124" width="19.42578125" style="5" bestFit="1" customWidth="1"/>
    <col min="5125" max="5376" width="9.140625" style="5"/>
    <col min="5377" max="5377" width="29" style="5" bestFit="1" customWidth="1"/>
    <col min="5378" max="5378" width="18.28515625" style="5" bestFit="1" customWidth="1"/>
    <col min="5379" max="5379" width="23.28515625" style="5" bestFit="1" customWidth="1"/>
    <col min="5380" max="5380" width="19.42578125" style="5" bestFit="1" customWidth="1"/>
    <col min="5381" max="5632" width="9.140625" style="5"/>
    <col min="5633" max="5633" width="29" style="5" bestFit="1" customWidth="1"/>
    <col min="5634" max="5634" width="18.28515625" style="5" bestFit="1" customWidth="1"/>
    <col min="5635" max="5635" width="23.28515625" style="5" bestFit="1" customWidth="1"/>
    <col min="5636" max="5636" width="19.42578125" style="5" bestFit="1" customWidth="1"/>
    <col min="5637" max="5888" width="9.140625" style="5"/>
    <col min="5889" max="5889" width="29" style="5" bestFit="1" customWidth="1"/>
    <col min="5890" max="5890" width="18.28515625" style="5" bestFit="1" customWidth="1"/>
    <col min="5891" max="5891" width="23.28515625" style="5" bestFit="1" customWidth="1"/>
    <col min="5892" max="5892" width="19.42578125" style="5" bestFit="1" customWidth="1"/>
    <col min="5893" max="6144" width="9.140625" style="5"/>
    <col min="6145" max="6145" width="29" style="5" bestFit="1" customWidth="1"/>
    <col min="6146" max="6146" width="18.28515625" style="5" bestFit="1" customWidth="1"/>
    <col min="6147" max="6147" width="23.28515625" style="5" bestFit="1" customWidth="1"/>
    <col min="6148" max="6148" width="19.42578125" style="5" bestFit="1" customWidth="1"/>
    <col min="6149" max="6400" width="9.140625" style="5"/>
    <col min="6401" max="6401" width="29" style="5" bestFit="1" customWidth="1"/>
    <col min="6402" max="6402" width="18.28515625" style="5" bestFit="1" customWidth="1"/>
    <col min="6403" max="6403" width="23.28515625" style="5" bestFit="1" customWidth="1"/>
    <col min="6404" max="6404" width="19.42578125" style="5" bestFit="1" customWidth="1"/>
    <col min="6405" max="6656" width="9.140625" style="5"/>
    <col min="6657" max="6657" width="29" style="5" bestFit="1" customWidth="1"/>
    <col min="6658" max="6658" width="18.28515625" style="5" bestFit="1" customWidth="1"/>
    <col min="6659" max="6659" width="23.28515625" style="5" bestFit="1" customWidth="1"/>
    <col min="6660" max="6660" width="19.42578125" style="5" bestFit="1" customWidth="1"/>
    <col min="6661" max="6912" width="9.140625" style="5"/>
    <col min="6913" max="6913" width="29" style="5" bestFit="1" customWidth="1"/>
    <col min="6914" max="6914" width="18.28515625" style="5" bestFit="1" customWidth="1"/>
    <col min="6915" max="6915" width="23.28515625" style="5" bestFit="1" customWidth="1"/>
    <col min="6916" max="6916" width="19.42578125" style="5" bestFit="1" customWidth="1"/>
    <col min="6917" max="7168" width="9.140625" style="5"/>
    <col min="7169" max="7169" width="29" style="5" bestFit="1" customWidth="1"/>
    <col min="7170" max="7170" width="18.28515625" style="5" bestFit="1" customWidth="1"/>
    <col min="7171" max="7171" width="23.28515625" style="5" bestFit="1" customWidth="1"/>
    <col min="7172" max="7172" width="19.42578125" style="5" bestFit="1" customWidth="1"/>
    <col min="7173" max="7424" width="9.140625" style="5"/>
    <col min="7425" max="7425" width="29" style="5" bestFit="1" customWidth="1"/>
    <col min="7426" max="7426" width="18.28515625" style="5" bestFit="1" customWidth="1"/>
    <col min="7427" max="7427" width="23.28515625" style="5" bestFit="1" customWidth="1"/>
    <col min="7428" max="7428" width="19.42578125" style="5" bestFit="1" customWidth="1"/>
    <col min="7429" max="7680" width="9.140625" style="5"/>
    <col min="7681" max="7681" width="29" style="5" bestFit="1" customWidth="1"/>
    <col min="7682" max="7682" width="18.28515625" style="5" bestFit="1" customWidth="1"/>
    <col min="7683" max="7683" width="23.28515625" style="5" bestFit="1" customWidth="1"/>
    <col min="7684" max="7684" width="19.42578125" style="5" bestFit="1" customWidth="1"/>
    <col min="7685" max="7936" width="9.140625" style="5"/>
    <col min="7937" max="7937" width="29" style="5" bestFit="1" customWidth="1"/>
    <col min="7938" max="7938" width="18.28515625" style="5" bestFit="1" customWidth="1"/>
    <col min="7939" max="7939" width="23.28515625" style="5" bestFit="1" customWidth="1"/>
    <col min="7940" max="7940" width="19.42578125" style="5" bestFit="1" customWidth="1"/>
    <col min="7941" max="8192" width="9.140625" style="5"/>
    <col min="8193" max="8193" width="29" style="5" bestFit="1" customWidth="1"/>
    <col min="8194" max="8194" width="18.28515625" style="5" bestFit="1" customWidth="1"/>
    <col min="8195" max="8195" width="23.28515625" style="5" bestFit="1" customWidth="1"/>
    <col min="8196" max="8196" width="19.42578125" style="5" bestFit="1" customWidth="1"/>
    <col min="8197" max="8448" width="9.140625" style="5"/>
    <col min="8449" max="8449" width="29" style="5" bestFit="1" customWidth="1"/>
    <col min="8450" max="8450" width="18.28515625" style="5" bestFit="1" customWidth="1"/>
    <col min="8451" max="8451" width="23.28515625" style="5" bestFit="1" customWidth="1"/>
    <col min="8452" max="8452" width="19.42578125" style="5" bestFit="1" customWidth="1"/>
    <col min="8453" max="8704" width="9.140625" style="5"/>
    <col min="8705" max="8705" width="29" style="5" bestFit="1" customWidth="1"/>
    <col min="8706" max="8706" width="18.28515625" style="5" bestFit="1" customWidth="1"/>
    <col min="8707" max="8707" width="23.28515625" style="5" bestFit="1" customWidth="1"/>
    <col min="8708" max="8708" width="19.42578125" style="5" bestFit="1" customWidth="1"/>
    <col min="8709" max="8960" width="9.140625" style="5"/>
    <col min="8961" max="8961" width="29" style="5" bestFit="1" customWidth="1"/>
    <col min="8962" max="8962" width="18.28515625" style="5" bestFit="1" customWidth="1"/>
    <col min="8963" max="8963" width="23.28515625" style="5" bestFit="1" customWidth="1"/>
    <col min="8964" max="8964" width="19.42578125" style="5" bestFit="1" customWidth="1"/>
    <col min="8965" max="9216" width="9.140625" style="5"/>
    <col min="9217" max="9217" width="29" style="5" bestFit="1" customWidth="1"/>
    <col min="9218" max="9218" width="18.28515625" style="5" bestFit="1" customWidth="1"/>
    <col min="9219" max="9219" width="23.28515625" style="5" bestFit="1" customWidth="1"/>
    <col min="9220" max="9220" width="19.42578125" style="5" bestFit="1" customWidth="1"/>
    <col min="9221" max="9472" width="9.140625" style="5"/>
    <col min="9473" max="9473" width="29" style="5" bestFit="1" customWidth="1"/>
    <col min="9474" max="9474" width="18.28515625" style="5" bestFit="1" customWidth="1"/>
    <col min="9475" max="9475" width="23.28515625" style="5" bestFit="1" customWidth="1"/>
    <col min="9476" max="9476" width="19.42578125" style="5" bestFit="1" customWidth="1"/>
    <col min="9477" max="9728" width="9.140625" style="5"/>
    <col min="9729" max="9729" width="29" style="5" bestFit="1" customWidth="1"/>
    <col min="9730" max="9730" width="18.28515625" style="5" bestFit="1" customWidth="1"/>
    <col min="9731" max="9731" width="23.28515625" style="5" bestFit="1" customWidth="1"/>
    <col min="9732" max="9732" width="19.42578125" style="5" bestFit="1" customWidth="1"/>
    <col min="9733" max="9984" width="9.140625" style="5"/>
    <col min="9985" max="9985" width="29" style="5" bestFit="1" customWidth="1"/>
    <col min="9986" max="9986" width="18.28515625" style="5" bestFit="1" customWidth="1"/>
    <col min="9987" max="9987" width="23.28515625" style="5" bestFit="1" customWidth="1"/>
    <col min="9988" max="9988" width="19.42578125" style="5" bestFit="1" customWidth="1"/>
    <col min="9989" max="10240" width="9.140625" style="5"/>
    <col min="10241" max="10241" width="29" style="5" bestFit="1" customWidth="1"/>
    <col min="10242" max="10242" width="18.28515625" style="5" bestFit="1" customWidth="1"/>
    <col min="10243" max="10243" width="23.28515625" style="5" bestFit="1" customWidth="1"/>
    <col min="10244" max="10244" width="19.42578125" style="5" bestFit="1" customWidth="1"/>
    <col min="10245" max="10496" width="9.140625" style="5"/>
    <col min="10497" max="10497" width="29" style="5" bestFit="1" customWidth="1"/>
    <col min="10498" max="10498" width="18.28515625" style="5" bestFit="1" customWidth="1"/>
    <col min="10499" max="10499" width="23.28515625" style="5" bestFit="1" customWidth="1"/>
    <col min="10500" max="10500" width="19.42578125" style="5" bestFit="1" customWidth="1"/>
    <col min="10501" max="10752" width="9.140625" style="5"/>
    <col min="10753" max="10753" width="29" style="5" bestFit="1" customWidth="1"/>
    <col min="10754" max="10754" width="18.28515625" style="5" bestFit="1" customWidth="1"/>
    <col min="10755" max="10755" width="23.28515625" style="5" bestFit="1" customWidth="1"/>
    <col min="10756" max="10756" width="19.42578125" style="5" bestFit="1" customWidth="1"/>
    <col min="10757" max="11008" width="9.140625" style="5"/>
    <col min="11009" max="11009" width="29" style="5" bestFit="1" customWidth="1"/>
    <col min="11010" max="11010" width="18.28515625" style="5" bestFit="1" customWidth="1"/>
    <col min="11011" max="11011" width="23.28515625" style="5" bestFit="1" customWidth="1"/>
    <col min="11012" max="11012" width="19.42578125" style="5" bestFit="1" customWidth="1"/>
    <col min="11013" max="11264" width="9.140625" style="5"/>
    <col min="11265" max="11265" width="29" style="5" bestFit="1" customWidth="1"/>
    <col min="11266" max="11266" width="18.28515625" style="5" bestFit="1" customWidth="1"/>
    <col min="11267" max="11267" width="23.28515625" style="5" bestFit="1" customWidth="1"/>
    <col min="11268" max="11268" width="19.42578125" style="5" bestFit="1" customWidth="1"/>
    <col min="11269" max="11520" width="9.140625" style="5"/>
    <col min="11521" max="11521" width="29" style="5" bestFit="1" customWidth="1"/>
    <col min="11522" max="11522" width="18.28515625" style="5" bestFit="1" customWidth="1"/>
    <col min="11523" max="11523" width="23.28515625" style="5" bestFit="1" customWidth="1"/>
    <col min="11524" max="11524" width="19.42578125" style="5" bestFit="1" customWidth="1"/>
    <col min="11525" max="11776" width="9.140625" style="5"/>
    <col min="11777" max="11777" width="29" style="5" bestFit="1" customWidth="1"/>
    <col min="11778" max="11778" width="18.28515625" style="5" bestFit="1" customWidth="1"/>
    <col min="11779" max="11779" width="23.28515625" style="5" bestFit="1" customWidth="1"/>
    <col min="11780" max="11780" width="19.42578125" style="5" bestFit="1" customWidth="1"/>
    <col min="11781" max="12032" width="9.140625" style="5"/>
    <col min="12033" max="12033" width="29" style="5" bestFit="1" customWidth="1"/>
    <col min="12034" max="12034" width="18.28515625" style="5" bestFit="1" customWidth="1"/>
    <col min="12035" max="12035" width="23.28515625" style="5" bestFit="1" customWidth="1"/>
    <col min="12036" max="12036" width="19.42578125" style="5" bestFit="1" customWidth="1"/>
    <col min="12037" max="12288" width="9.140625" style="5"/>
    <col min="12289" max="12289" width="29" style="5" bestFit="1" customWidth="1"/>
    <col min="12290" max="12290" width="18.28515625" style="5" bestFit="1" customWidth="1"/>
    <col min="12291" max="12291" width="23.28515625" style="5" bestFit="1" customWidth="1"/>
    <col min="12292" max="12292" width="19.42578125" style="5" bestFit="1" customWidth="1"/>
    <col min="12293" max="12544" width="9.140625" style="5"/>
    <col min="12545" max="12545" width="29" style="5" bestFit="1" customWidth="1"/>
    <col min="12546" max="12546" width="18.28515625" style="5" bestFit="1" customWidth="1"/>
    <col min="12547" max="12547" width="23.28515625" style="5" bestFit="1" customWidth="1"/>
    <col min="12548" max="12548" width="19.42578125" style="5" bestFit="1" customWidth="1"/>
    <col min="12549" max="12800" width="9.140625" style="5"/>
    <col min="12801" max="12801" width="29" style="5" bestFit="1" customWidth="1"/>
    <col min="12802" max="12802" width="18.28515625" style="5" bestFit="1" customWidth="1"/>
    <col min="12803" max="12803" width="23.28515625" style="5" bestFit="1" customWidth="1"/>
    <col min="12804" max="12804" width="19.42578125" style="5" bestFit="1" customWidth="1"/>
    <col min="12805" max="13056" width="9.140625" style="5"/>
    <col min="13057" max="13057" width="29" style="5" bestFit="1" customWidth="1"/>
    <col min="13058" max="13058" width="18.28515625" style="5" bestFit="1" customWidth="1"/>
    <col min="13059" max="13059" width="23.28515625" style="5" bestFit="1" customWidth="1"/>
    <col min="13060" max="13060" width="19.42578125" style="5" bestFit="1" customWidth="1"/>
    <col min="13061" max="13312" width="9.140625" style="5"/>
    <col min="13313" max="13313" width="29" style="5" bestFit="1" customWidth="1"/>
    <col min="13314" max="13314" width="18.28515625" style="5" bestFit="1" customWidth="1"/>
    <col min="13315" max="13315" width="23.28515625" style="5" bestFit="1" customWidth="1"/>
    <col min="13316" max="13316" width="19.42578125" style="5" bestFit="1" customWidth="1"/>
    <col min="13317" max="13568" width="9.140625" style="5"/>
    <col min="13569" max="13569" width="29" style="5" bestFit="1" customWidth="1"/>
    <col min="13570" max="13570" width="18.28515625" style="5" bestFit="1" customWidth="1"/>
    <col min="13571" max="13571" width="23.28515625" style="5" bestFit="1" customWidth="1"/>
    <col min="13572" max="13572" width="19.42578125" style="5" bestFit="1" customWidth="1"/>
    <col min="13573" max="13824" width="9.140625" style="5"/>
    <col min="13825" max="13825" width="29" style="5" bestFit="1" customWidth="1"/>
    <col min="13826" max="13826" width="18.28515625" style="5" bestFit="1" customWidth="1"/>
    <col min="13827" max="13827" width="23.28515625" style="5" bestFit="1" customWidth="1"/>
    <col min="13828" max="13828" width="19.42578125" style="5" bestFit="1" customWidth="1"/>
    <col min="13829" max="14080" width="9.140625" style="5"/>
    <col min="14081" max="14081" width="29" style="5" bestFit="1" customWidth="1"/>
    <col min="14082" max="14082" width="18.28515625" style="5" bestFit="1" customWidth="1"/>
    <col min="14083" max="14083" width="23.28515625" style="5" bestFit="1" customWidth="1"/>
    <col min="14084" max="14084" width="19.42578125" style="5" bestFit="1" customWidth="1"/>
    <col min="14085" max="14336" width="9.140625" style="5"/>
    <col min="14337" max="14337" width="29" style="5" bestFit="1" customWidth="1"/>
    <col min="14338" max="14338" width="18.28515625" style="5" bestFit="1" customWidth="1"/>
    <col min="14339" max="14339" width="23.28515625" style="5" bestFit="1" customWidth="1"/>
    <col min="14340" max="14340" width="19.42578125" style="5" bestFit="1" customWidth="1"/>
    <col min="14341" max="14592" width="9.140625" style="5"/>
    <col min="14593" max="14593" width="29" style="5" bestFit="1" customWidth="1"/>
    <col min="14594" max="14594" width="18.28515625" style="5" bestFit="1" customWidth="1"/>
    <col min="14595" max="14595" width="23.28515625" style="5" bestFit="1" customWidth="1"/>
    <col min="14596" max="14596" width="19.42578125" style="5" bestFit="1" customWidth="1"/>
    <col min="14597" max="14848" width="9.140625" style="5"/>
    <col min="14849" max="14849" width="29" style="5" bestFit="1" customWidth="1"/>
    <col min="14850" max="14850" width="18.28515625" style="5" bestFit="1" customWidth="1"/>
    <col min="14851" max="14851" width="23.28515625" style="5" bestFit="1" customWidth="1"/>
    <col min="14852" max="14852" width="19.42578125" style="5" bestFit="1" customWidth="1"/>
    <col min="14853" max="15104" width="9.140625" style="5"/>
    <col min="15105" max="15105" width="29" style="5" bestFit="1" customWidth="1"/>
    <col min="15106" max="15106" width="18.28515625" style="5" bestFit="1" customWidth="1"/>
    <col min="15107" max="15107" width="23.28515625" style="5" bestFit="1" customWidth="1"/>
    <col min="15108" max="15108" width="19.42578125" style="5" bestFit="1" customWidth="1"/>
    <col min="15109" max="15360" width="9.140625" style="5"/>
    <col min="15361" max="15361" width="29" style="5" bestFit="1" customWidth="1"/>
    <col min="15362" max="15362" width="18.28515625" style="5" bestFit="1" customWidth="1"/>
    <col min="15363" max="15363" width="23.28515625" style="5" bestFit="1" customWidth="1"/>
    <col min="15364" max="15364" width="19.42578125" style="5" bestFit="1" customWidth="1"/>
    <col min="15365" max="15616" width="9.140625" style="5"/>
    <col min="15617" max="15617" width="29" style="5" bestFit="1" customWidth="1"/>
    <col min="15618" max="15618" width="18.28515625" style="5" bestFit="1" customWidth="1"/>
    <col min="15619" max="15619" width="23.28515625" style="5" bestFit="1" customWidth="1"/>
    <col min="15620" max="15620" width="19.42578125" style="5" bestFit="1" customWidth="1"/>
    <col min="15621" max="15872" width="9.140625" style="5"/>
    <col min="15873" max="15873" width="29" style="5" bestFit="1" customWidth="1"/>
    <col min="15874" max="15874" width="18.28515625" style="5" bestFit="1" customWidth="1"/>
    <col min="15875" max="15875" width="23.28515625" style="5" bestFit="1" customWidth="1"/>
    <col min="15876" max="15876" width="19.42578125" style="5" bestFit="1" customWidth="1"/>
    <col min="15877" max="16128" width="9.140625" style="5"/>
    <col min="16129" max="16129" width="29" style="5" bestFit="1" customWidth="1"/>
    <col min="16130" max="16130" width="18.28515625" style="5" bestFit="1" customWidth="1"/>
    <col min="16131" max="16131" width="23.28515625" style="5" bestFit="1" customWidth="1"/>
    <col min="16132" max="16132" width="19.42578125" style="5" bestFit="1" customWidth="1"/>
    <col min="16133" max="16384" width="9.140625" style="5"/>
  </cols>
  <sheetData>
    <row r="1" spans="1:4">
      <c r="A1" s="8" t="s">
        <v>119</v>
      </c>
    </row>
    <row r="2" spans="1:4">
      <c r="A2" s="12">
        <v>2017</v>
      </c>
    </row>
    <row r="3" spans="1:4" ht="12.75" customHeight="1">
      <c r="A3" s="13" t="s">
        <v>8</v>
      </c>
      <c r="B3" s="13" t="s">
        <v>120</v>
      </c>
      <c r="C3" s="13" t="s">
        <v>121</v>
      </c>
      <c r="D3" s="13" t="s">
        <v>122</v>
      </c>
    </row>
    <row r="4" spans="1:4">
      <c r="A4" s="9" t="s">
        <v>133</v>
      </c>
      <c r="B4" s="60">
        <v>5975</v>
      </c>
      <c r="C4" s="60">
        <v>41001</v>
      </c>
      <c r="D4" s="14">
        <f t="shared" ref="D4:D14" si="0">C4/B4</f>
        <v>6.8620920502092053</v>
      </c>
    </row>
    <row r="5" spans="1:4">
      <c r="A5" s="9" t="s">
        <v>134</v>
      </c>
      <c r="B5" s="60">
        <v>220</v>
      </c>
      <c r="C5" s="60">
        <v>2200</v>
      </c>
      <c r="D5" s="14">
        <f t="shared" si="0"/>
        <v>10</v>
      </c>
    </row>
    <row r="6" spans="1:4">
      <c r="A6" s="9" t="s">
        <v>135</v>
      </c>
      <c r="B6" s="60">
        <v>3165</v>
      </c>
      <c r="C6" s="60">
        <v>39879</v>
      </c>
      <c r="D6" s="14">
        <f t="shared" si="0"/>
        <v>12.6</v>
      </c>
    </row>
    <row r="7" spans="1:4">
      <c r="A7" s="9" t="s">
        <v>136</v>
      </c>
      <c r="B7" s="60">
        <v>4335</v>
      </c>
      <c r="C7" s="60">
        <v>38495</v>
      </c>
      <c r="D7" s="14">
        <f t="shared" si="0"/>
        <v>8.8800461361015</v>
      </c>
    </row>
    <row r="8" spans="1:4">
      <c r="A8" s="9" t="s">
        <v>137</v>
      </c>
      <c r="B8" s="60">
        <v>15112</v>
      </c>
      <c r="C8" s="60">
        <v>516310</v>
      </c>
      <c r="D8" s="14">
        <f t="shared" si="0"/>
        <v>34.165563790365276</v>
      </c>
    </row>
    <row r="9" spans="1:4">
      <c r="A9" s="9" t="s">
        <v>138</v>
      </c>
      <c r="B9" s="60">
        <v>18764</v>
      </c>
      <c r="C9" s="60">
        <v>65065</v>
      </c>
      <c r="D9" s="14">
        <f t="shared" si="0"/>
        <v>3.4675442336388831</v>
      </c>
    </row>
    <row r="10" spans="1:4">
      <c r="A10" s="9" t="s">
        <v>139</v>
      </c>
      <c r="B10" s="60">
        <v>3521</v>
      </c>
      <c r="C10" s="60">
        <v>145200</v>
      </c>
      <c r="D10" s="14">
        <f t="shared" si="0"/>
        <v>41.238284578244816</v>
      </c>
    </row>
    <row r="11" spans="1:4">
      <c r="A11" s="9" t="s">
        <v>140</v>
      </c>
      <c r="B11" s="60">
        <v>25700</v>
      </c>
      <c r="C11" s="60">
        <v>48500</v>
      </c>
      <c r="D11" s="14">
        <f t="shared" si="0"/>
        <v>1.8871595330739299</v>
      </c>
    </row>
    <row r="12" spans="1:4">
      <c r="A12" s="9" t="s">
        <v>141</v>
      </c>
      <c r="B12" s="60">
        <v>679</v>
      </c>
      <c r="C12" s="60">
        <v>3449</v>
      </c>
      <c r="D12" s="14">
        <f t="shared" si="0"/>
        <v>5.0795287187039762</v>
      </c>
    </row>
    <row r="13" spans="1:4">
      <c r="A13" s="9" t="s">
        <v>142</v>
      </c>
      <c r="B13" s="60">
        <v>14001</v>
      </c>
      <c r="C13" s="60">
        <v>219804</v>
      </c>
      <c r="D13" s="14">
        <f t="shared" si="0"/>
        <v>15.699164345403899</v>
      </c>
    </row>
    <row r="14" spans="1:4">
      <c r="A14" s="9" t="s">
        <v>143</v>
      </c>
      <c r="B14" s="60">
        <v>4247</v>
      </c>
      <c r="C14" s="60">
        <v>36868</v>
      </c>
      <c r="D14" s="14">
        <f t="shared" si="0"/>
        <v>8.6809512597127387</v>
      </c>
    </row>
    <row r="15" spans="1:4">
      <c r="A15" s="9" t="s">
        <v>144</v>
      </c>
      <c r="B15" s="139" t="s">
        <v>516</v>
      </c>
      <c r="C15" s="139" t="s">
        <v>516</v>
      </c>
      <c r="D15" s="139" t="s">
        <v>516</v>
      </c>
    </row>
    <row r="16" spans="1:4">
      <c r="A16" s="9" t="s">
        <v>145</v>
      </c>
      <c r="B16" s="60">
        <v>29736</v>
      </c>
      <c r="C16" s="60">
        <v>108397</v>
      </c>
      <c r="D16" s="14">
        <f t="shared" ref="D16:D31" si="1">C16/B16</f>
        <v>3.6453120796341136</v>
      </c>
    </row>
    <row r="17" spans="1:4">
      <c r="A17" s="9" t="s">
        <v>146</v>
      </c>
      <c r="B17" s="60">
        <v>5968</v>
      </c>
      <c r="C17" s="60">
        <v>24900</v>
      </c>
      <c r="D17" s="14">
        <f t="shared" si="1"/>
        <v>4.1722520107238603</v>
      </c>
    </row>
    <row r="18" spans="1:4">
      <c r="A18" s="9" t="s">
        <v>147</v>
      </c>
      <c r="B18" s="60">
        <v>3737</v>
      </c>
      <c r="C18" s="60">
        <v>41417</v>
      </c>
      <c r="D18" s="14">
        <f t="shared" si="1"/>
        <v>11.082954241370082</v>
      </c>
    </row>
    <row r="19" spans="1:4">
      <c r="A19" s="9" t="s">
        <v>148</v>
      </c>
      <c r="B19" s="60">
        <v>7100</v>
      </c>
      <c r="C19" s="60">
        <v>46699</v>
      </c>
      <c r="D19" s="14">
        <f t="shared" si="1"/>
        <v>6.5773239436619715</v>
      </c>
    </row>
    <row r="20" spans="1:4">
      <c r="A20" s="9" t="s">
        <v>149</v>
      </c>
      <c r="B20" s="60">
        <v>14482</v>
      </c>
      <c r="C20" s="60">
        <v>136370</v>
      </c>
      <c r="D20" s="14">
        <f t="shared" si="1"/>
        <v>9.4165170556552962</v>
      </c>
    </row>
    <row r="21" spans="1:4">
      <c r="A21" s="9" t="s">
        <v>150</v>
      </c>
      <c r="B21" s="60">
        <v>16254</v>
      </c>
      <c r="C21" s="60">
        <v>116005</v>
      </c>
      <c r="D21" s="14">
        <f t="shared" si="1"/>
        <v>7.1370124277101024</v>
      </c>
    </row>
    <row r="22" spans="1:4">
      <c r="A22" s="9" t="s">
        <v>151</v>
      </c>
      <c r="B22" s="60">
        <v>75</v>
      </c>
      <c r="C22" s="60">
        <v>1600</v>
      </c>
      <c r="D22" s="14">
        <f t="shared" si="1"/>
        <v>21.333333333333332</v>
      </c>
    </row>
    <row r="23" spans="1:4">
      <c r="A23" s="9" t="s">
        <v>152</v>
      </c>
      <c r="B23" s="60">
        <v>6489</v>
      </c>
      <c r="C23" s="60">
        <v>66323</v>
      </c>
      <c r="D23" s="14">
        <f t="shared" si="1"/>
        <v>10.220835259670212</v>
      </c>
    </row>
    <row r="24" spans="1:4">
      <c r="A24" s="9" t="s">
        <v>153</v>
      </c>
      <c r="B24" s="60">
        <v>3193</v>
      </c>
      <c r="C24" s="60">
        <v>136780</v>
      </c>
      <c r="D24" s="14">
        <f t="shared" si="1"/>
        <v>42.837456937049794</v>
      </c>
    </row>
    <row r="25" spans="1:4">
      <c r="A25" s="9" t="s">
        <v>154</v>
      </c>
      <c r="B25" s="60">
        <v>1652</v>
      </c>
      <c r="C25" s="60">
        <v>92286</v>
      </c>
      <c r="D25" s="14">
        <f t="shared" si="1"/>
        <v>55.86319612590799</v>
      </c>
    </row>
    <row r="26" spans="1:4">
      <c r="A26" s="9" t="s">
        <v>155</v>
      </c>
      <c r="B26" s="60">
        <v>61948</v>
      </c>
      <c r="C26" s="60">
        <v>143530</v>
      </c>
      <c r="D26" s="14">
        <f t="shared" si="1"/>
        <v>2.3169432427197005</v>
      </c>
    </row>
    <row r="27" spans="1:4">
      <c r="A27" s="9" t="s">
        <v>156</v>
      </c>
      <c r="B27" s="60">
        <v>1703</v>
      </c>
      <c r="C27" s="60">
        <v>11905</v>
      </c>
      <c r="D27" s="14">
        <f t="shared" si="1"/>
        <v>6.9906048150322961</v>
      </c>
    </row>
    <row r="28" spans="1:4">
      <c r="A28" s="9" t="s">
        <v>157</v>
      </c>
      <c r="B28" s="60">
        <v>4335</v>
      </c>
      <c r="C28" s="60">
        <v>317799</v>
      </c>
      <c r="D28" s="14">
        <f t="shared" si="1"/>
        <v>73.310034602076129</v>
      </c>
    </row>
    <row r="29" spans="1:4">
      <c r="A29" s="9" t="s">
        <v>158</v>
      </c>
      <c r="B29" s="60">
        <v>11335</v>
      </c>
      <c r="C29" s="60">
        <v>46591</v>
      </c>
      <c r="D29" s="14">
        <f t="shared" si="1"/>
        <v>4.1103661226290251</v>
      </c>
    </row>
    <row r="30" spans="1:4">
      <c r="A30" s="9" t="s">
        <v>159</v>
      </c>
      <c r="B30" s="60">
        <v>2897</v>
      </c>
      <c r="C30" s="60">
        <v>24100</v>
      </c>
      <c r="D30" s="14">
        <f t="shared" si="1"/>
        <v>8.3189506385916463</v>
      </c>
    </row>
    <row r="31" spans="1:4">
      <c r="A31" s="9" t="s">
        <v>160</v>
      </c>
      <c r="B31" s="60">
        <v>631</v>
      </c>
      <c r="C31" s="60">
        <v>5980</v>
      </c>
      <c r="D31" s="14">
        <f t="shared" si="1"/>
        <v>9.4770206022187011</v>
      </c>
    </row>
    <row r="32" spans="1:4">
      <c r="A32" s="9" t="s">
        <v>161</v>
      </c>
      <c r="B32" s="139" t="s">
        <v>516</v>
      </c>
      <c r="C32" s="139" t="s">
        <v>516</v>
      </c>
      <c r="D32" s="139" t="s">
        <v>516</v>
      </c>
    </row>
    <row r="33" spans="1:4">
      <c r="A33" s="9" t="s">
        <v>162</v>
      </c>
      <c r="B33" s="60">
        <v>655</v>
      </c>
      <c r="C33" s="60">
        <v>20149</v>
      </c>
      <c r="D33" s="14">
        <f t="shared" ref="D33:D42" si="2">C33/B33</f>
        <v>30.761832061068702</v>
      </c>
    </row>
    <row r="34" spans="1:4">
      <c r="A34" s="9" t="s">
        <v>163</v>
      </c>
      <c r="B34" s="60">
        <v>2708</v>
      </c>
      <c r="C34" s="60">
        <v>85306</v>
      </c>
      <c r="D34" s="14">
        <f t="shared" si="2"/>
        <v>31.501477104874446</v>
      </c>
    </row>
    <row r="35" spans="1:4">
      <c r="A35" s="9" t="s">
        <v>164</v>
      </c>
      <c r="B35" s="60">
        <v>512</v>
      </c>
      <c r="C35" s="60">
        <v>9769</v>
      </c>
      <c r="D35" s="14">
        <f t="shared" si="2"/>
        <v>19.080078125</v>
      </c>
    </row>
    <row r="36" spans="1:4">
      <c r="A36" s="9" t="s">
        <v>165</v>
      </c>
      <c r="B36" s="60">
        <v>2630</v>
      </c>
      <c r="C36" s="60">
        <v>21000</v>
      </c>
      <c r="D36" s="14">
        <f t="shared" si="2"/>
        <v>7.9847908745247151</v>
      </c>
    </row>
    <row r="37" spans="1:4">
      <c r="A37" s="9" t="s">
        <v>166</v>
      </c>
      <c r="B37" s="60">
        <v>5030</v>
      </c>
      <c r="C37" s="60">
        <v>92000</v>
      </c>
      <c r="D37" s="14">
        <f t="shared" si="2"/>
        <v>18.290258449304176</v>
      </c>
    </row>
    <row r="38" spans="1:4">
      <c r="A38" s="9" t="s">
        <v>167</v>
      </c>
      <c r="B38" s="60">
        <v>990</v>
      </c>
      <c r="C38" s="60">
        <v>5500</v>
      </c>
      <c r="D38" s="14">
        <f t="shared" si="2"/>
        <v>5.5555555555555554</v>
      </c>
    </row>
    <row r="39" spans="1:4">
      <c r="A39" s="9" t="s">
        <v>168</v>
      </c>
      <c r="B39" s="60">
        <v>182</v>
      </c>
      <c r="C39" s="60">
        <v>13360</v>
      </c>
      <c r="D39" s="14">
        <f t="shared" si="2"/>
        <v>73.406593406593402</v>
      </c>
    </row>
    <row r="40" spans="1:4">
      <c r="A40" s="9" t="s">
        <v>169</v>
      </c>
      <c r="B40" s="60">
        <v>7706</v>
      </c>
      <c r="C40" s="60">
        <v>59572</v>
      </c>
      <c r="D40" s="14">
        <f t="shared" si="2"/>
        <v>7.73059953283156</v>
      </c>
    </row>
    <row r="41" spans="1:4">
      <c r="A41" s="9" t="s">
        <v>170</v>
      </c>
      <c r="B41" s="60">
        <v>1535</v>
      </c>
      <c r="C41" s="60">
        <v>37612</v>
      </c>
      <c r="D41" s="14">
        <f t="shared" si="2"/>
        <v>24.502931596091205</v>
      </c>
    </row>
    <row r="42" spans="1:4">
      <c r="A42" s="9" t="s">
        <v>171</v>
      </c>
      <c r="B42" s="60">
        <v>250</v>
      </c>
      <c r="C42" s="60">
        <v>15940</v>
      </c>
      <c r="D42" s="14">
        <f t="shared" si="2"/>
        <v>63.76</v>
      </c>
    </row>
    <row r="43" spans="1:4">
      <c r="A43" s="9" t="s">
        <v>172</v>
      </c>
      <c r="B43" s="139" t="s">
        <v>516</v>
      </c>
      <c r="C43" s="139" t="s">
        <v>516</v>
      </c>
      <c r="D43" s="139" t="s">
        <v>516</v>
      </c>
    </row>
    <row r="44" spans="1:4">
      <c r="A44" s="9" t="s">
        <v>173</v>
      </c>
      <c r="B44" s="60">
        <v>36995</v>
      </c>
      <c r="C44" s="60">
        <v>132574</v>
      </c>
      <c r="D44" s="14">
        <f t="shared" ref="D44:D50" si="3">C44/B44</f>
        <v>3.5835653466684687</v>
      </c>
    </row>
    <row r="45" spans="1:4">
      <c r="A45" s="9" t="s">
        <v>174</v>
      </c>
      <c r="B45" s="60">
        <v>550</v>
      </c>
      <c r="C45" s="60">
        <v>1500</v>
      </c>
      <c r="D45" s="14">
        <f t="shared" si="3"/>
        <v>2.7272727272727271</v>
      </c>
    </row>
    <row r="46" spans="1:4">
      <c r="A46" s="9" t="s">
        <v>175</v>
      </c>
      <c r="B46" s="60">
        <v>2600</v>
      </c>
      <c r="C46" s="60">
        <v>36000</v>
      </c>
      <c r="D46" s="14">
        <f t="shared" si="3"/>
        <v>13.846153846153847</v>
      </c>
    </row>
    <row r="47" spans="1:4">
      <c r="A47" s="9" t="s">
        <v>176</v>
      </c>
      <c r="B47" s="60">
        <v>2000</v>
      </c>
      <c r="C47" s="60">
        <v>8000</v>
      </c>
      <c r="D47" s="14">
        <f t="shared" si="3"/>
        <v>4</v>
      </c>
    </row>
    <row r="48" spans="1:4">
      <c r="A48" s="9" t="s">
        <v>177</v>
      </c>
      <c r="B48" s="60">
        <v>13732</v>
      </c>
      <c r="C48" s="60">
        <v>853769</v>
      </c>
      <c r="D48" s="14">
        <f t="shared" si="3"/>
        <v>62.173681910865135</v>
      </c>
    </row>
    <row r="49" spans="1:4">
      <c r="A49" s="9" t="s">
        <v>178</v>
      </c>
      <c r="B49" s="60">
        <v>2500</v>
      </c>
      <c r="C49" s="60">
        <v>20000</v>
      </c>
      <c r="D49" s="14">
        <f t="shared" si="3"/>
        <v>8</v>
      </c>
    </row>
    <row r="50" spans="1:4">
      <c r="A50" s="9" t="s">
        <v>179</v>
      </c>
      <c r="B50" s="60">
        <v>6344</v>
      </c>
      <c r="C50" s="60">
        <v>65098</v>
      </c>
      <c r="D50" s="14">
        <f t="shared" si="3"/>
        <v>10.261349306431274</v>
      </c>
    </row>
    <row r="51" spans="1:4">
      <c r="A51" s="9" t="s">
        <v>180</v>
      </c>
      <c r="B51" s="139" t="s">
        <v>516</v>
      </c>
      <c r="C51" s="139" t="s">
        <v>516</v>
      </c>
      <c r="D51" s="139" t="s">
        <v>516</v>
      </c>
    </row>
    <row r="52" spans="1:4">
      <c r="A52" s="9" t="s">
        <v>181</v>
      </c>
      <c r="B52" s="60">
        <v>50</v>
      </c>
      <c r="C52" s="60">
        <v>2450</v>
      </c>
      <c r="D52" s="14">
        <f t="shared" ref="D52:D69" si="4">C52/B52</f>
        <v>49</v>
      </c>
    </row>
    <row r="53" spans="1:4">
      <c r="A53" s="9" t="s">
        <v>182</v>
      </c>
      <c r="B53" s="60">
        <v>1524</v>
      </c>
      <c r="C53" s="60">
        <v>5372</v>
      </c>
      <c r="D53" s="14">
        <f t="shared" si="4"/>
        <v>3.5249343832020998</v>
      </c>
    </row>
    <row r="54" spans="1:4">
      <c r="A54" s="9" t="s">
        <v>183</v>
      </c>
      <c r="B54" s="60">
        <v>1725</v>
      </c>
      <c r="C54" s="60">
        <v>14329</v>
      </c>
      <c r="D54" s="14">
        <f t="shared" si="4"/>
        <v>8.3066666666666666</v>
      </c>
    </row>
    <row r="55" spans="1:4">
      <c r="A55" s="9" t="s">
        <v>184</v>
      </c>
      <c r="B55" s="60">
        <v>118858</v>
      </c>
      <c r="C55" s="60">
        <v>237716</v>
      </c>
      <c r="D55" s="14">
        <f t="shared" si="4"/>
        <v>2</v>
      </c>
    </row>
    <row r="56" spans="1:4">
      <c r="A56" s="9" t="s">
        <v>185</v>
      </c>
      <c r="B56" s="60">
        <v>25117</v>
      </c>
      <c r="C56" s="60">
        <v>5002400</v>
      </c>
      <c r="D56" s="14">
        <f t="shared" si="4"/>
        <v>199.16391288768563</v>
      </c>
    </row>
    <row r="57" spans="1:4">
      <c r="A57" s="9" t="s">
        <v>186</v>
      </c>
      <c r="B57" s="60">
        <v>14652</v>
      </c>
      <c r="C57" s="60">
        <v>74043</v>
      </c>
      <c r="D57" s="14">
        <f t="shared" si="4"/>
        <v>5.0534398034398036</v>
      </c>
    </row>
    <row r="58" spans="1:4">
      <c r="A58" s="9" t="s">
        <v>187</v>
      </c>
      <c r="B58" s="60">
        <v>895</v>
      </c>
      <c r="C58" s="60">
        <v>8735</v>
      </c>
      <c r="D58" s="14">
        <f t="shared" si="4"/>
        <v>9.7597765363128488</v>
      </c>
    </row>
    <row r="59" spans="1:4">
      <c r="A59" s="9" t="s">
        <v>188</v>
      </c>
      <c r="B59" s="60">
        <v>2473</v>
      </c>
      <c r="C59" s="60">
        <v>36388</v>
      </c>
      <c r="D59" s="14">
        <f t="shared" si="4"/>
        <v>14.714112414071977</v>
      </c>
    </row>
    <row r="60" spans="1:4">
      <c r="A60" s="9" t="s">
        <v>189</v>
      </c>
      <c r="B60" s="60">
        <v>11125</v>
      </c>
      <c r="C60" s="60">
        <v>387800</v>
      </c>
      <c r="D60" s="14">
        <f t="shared" si="4"/>
        <v>34.858426966292136</v>
      </c>
    </row>
    <row r="61" spans="1:4">
      <c r="A61" s="9" t="s">
        <v>190</v>
      </c>
      <c r="B61" s="60">
        <v>2500</v>
      </c>
      <c r="C61" s="60">
        <v>40077</v>
      </c>
      <c r="D61" s="14">
        <f t="shared" si="4"/>
        <v>16.030799999999999</v>
      </c>
    </row>
    <row r="62" spans="1:4">
      <c r="A62" s="9" t="s">
        <v>191</v>
      </c>
      <c r="B62" s="60">
        <v>1706</v>
      </c>
      <c r="C62" s="60">
        <v>2530</v>
      </c>
      <c r="D62" s="14">
        <f t="shared" si="4"/>
        <v>1.4830011723329426</v>
      </c>
    </row>
    <row r="63" spans="1:4">
      <c r="A63" s="9" t="s">
        <v>192</v>
      </c>
      <c r="B63" s="60">
        <v>4001</v>
      </c>
      <c r="C63" s="60">
        <v>221229</v>
      </c>
      <c r="D63" s="14">
        <f t="shared" si="4"/>
        <v>55.293426643339167</v>
      </c>
    </row>
    <row r="64" spans="1:4">
      <c r="A64" s="9" t="s">
        <v>193</v>
      </c>
      <c r="B64" s="60">
        <v>10858</v>
      </c>
      <c r="C64" s="60">
        <v>141443</v>
      </c>
      <c r="D64" s="14">
        <f t="shared" si="4"/>
        <v>13.02661631976423</v>
      </c>
    </row>
    <row r="65" spans="1:4">
      <c r="A65" s="9" t="s">
        <v>194</v>
      </c>
      <c r="B65" s="60">
        <v>206</v>
      </c>
      <c r="C65" s="60">
        <v>74030</v>
      </c>
      <c r="D65" s="14">
        <f t="shared" si="4"/>
        <v>359.36893203883494</v>
      </c>
    </row>
    <row r="66" spans="1:4">
      <c r="A66" s="9" t="s">
        <v>123</v>
      </c>
      <c r="B66" s="60">
        <v>7828</v>
      </c>
      <c r="C66" s="60">
        <v>423469</v>
      </c>
      <c r="D66" s="14">
        <f t="shared" si="4"/>
        <v>54.096704138988244</v>
      </c>
    </row>
    <row r="67" spans="1:4">
      <c r="A67" s="9" t="s">
        <v>195</v>
      </c>
      <c r="B67" s="60">
        <v>158175</v>
      </c>
      <c r="C67" s="60">
        <v>1662441</v>
      </c>
      <c r="D67" s="14">
        <f t="shared" si="4"/>
        <v>10.510137505926979</v>
      </c>
    </row>
    <row r="68" spans="1:4">
      <c r="A68" s="9" t="s">
        <v>196</v>
      </c>
      <c r="B68" s="60">
        <v>1060</v>
      </c>
      <c r="C68" s="60">
        <v>14400</v>
      </c>
      <c r="D68" s="14">
        <f t="shared" si="4"/>
        <v>13.584905660377359</v>
      </c>
    </row>
    <row r="69" spans="1:4">
      <c r="A69" s="9" t="s">
        <v>197</v>
      </c>
      <c r="B69" s="60">
        <v>874</v>
      </c>
      <c r="C69" s="60">
        <v>219331</v>
      </c>
      <c r="D69" s="14">
        <f t="shared" si="4"/>
        <v>250.9508009153318</v>
      </c>
    </row>
    <row r="70" spans="1:4">
      <c r="A70" s="9" t="s">
        <v>198</v>
      </c>
      <c r="B70" s="139" t="s">
        <v>516</v>
      </c>
      <c r="C70" s="139" t="s">
        <v>516</v>
      </c>
      <c r="D70" s="139" t="s">
        <v>516</v>
      </c>
    </row>
    <row r="71" spans="1:4">
      <c r="A71" s="9" t="s">
        <v>199</v>
      </c>
      <c r="B71" s="60">
        <v>2999</v>
      </c>
      <c r="C71" s="60">
        <v>147940</v>
      </c>
      <c r="D71" s="14">
        <f t="shared" ref="D71:D80" si="5">C71/B71</f>
        <v>49.329776592197398</v>
      </c>
    </row>
    <row r="72" spans="1:4">
      <c r="A72" s="9" t="s">
        <v>200</v>
      </c>
      <c r="B72" s="60">
        <v>8390</v>
      </c>
      <c r="C72" s="60">
        <v>153714</v>
      </c>
      <c r="D72" s="14">
        <f t="shared" si="5"/>
        <v>18.321096543504172</v>
      </c>
    </row>
    <row r="73" spans="1:4">
      <c r="A73" s="9" t="s">
        <v>201</v>
      </c>
      <c r="B73" s="60">
        <v>2200</v>
      </c>
      <c r="C73" s="60">
        <v>5000</v>
      </c>
      <c r="D73" s="14">
        <f t="shared" si="5"/>
        <v>2.2727272727272729</v>
      </c>
    </row>
    <row r="74" spans="1:4">
      <c r="A74" s="9" t="s">
        <v>202</v>
      </c>
      <c r="B74" s="60">
        <v>2848</v>
      </c>
      <c r="C74" s="60">
        <v>10854</v>
      </c>
      <c r="D74" s="14">
        <f t="shared" si="5"/>
        <v>3.8110955056179776</v>
      </c>
    </row>
    <row r="75" spans="1:4">
      <c r="A75" s="9" t="s">
        <v>203</v>
      </c>
      <c r="B75" s="60">
        <v>4902</v>
      </c>
      <c r="C75" s="60">
        <v>31781</v>
      </c>
      <c r="D75" s="14">
        <f t="shared" si="5"/>
        <v>6.4832721338229291</v>
      </c>
    </row>
    <row r="76" spans="1:4">
      <c r="A76" s="9" t="s">
        <v>204</v>
      </c>
      <c r="B76" s="60">
        <v>17709</v>
      </c>
      <c r="C76" s="60">
        <v>173397</v>
      </c>
      <c r="D76" s="14">
        <f t="shared" si="5"/>
        <v>9.7914619684905979</v>
      </c>
    </row>
    <row r="77" spans="1:4">
      <c r="A77" s="9" t="s">
        <v>124</v>
      </c>
      <c r="B77" s="60">
        <v>15563</v>
      </c>
      <c r="C77" s="60">
        <v>13821</v>
      </c>
      <c r="D77" s="14">
        <f t="shared" si="5"/>
        <v>0.88806785324166293</v>
      </c>
    </row>
    <row r="78" spans="1:4">
      <c r="A78" s="9" t="s">
        <v>205</v>
      </c>
      <c r="B78" s="60">
        <v>1000</v>
      </c>
      <c r="C78" s="60">
        <v>22952</v>
      </c>
      <c r="D78" s="14">
        <f t="shared" si="5"/>
        <v>22.952000000000002</v>
      </c>
    </row>
    <row r="79" spans="1:4">
      <c r="A79" s="9" t="s">
        <v>125</v>
      </c>
      <c r="B79" s="60">
        <v>18313</v>
      </c>
      <c r="C79" s="60">
        <v>473925</v>
      </c>
      <c r="D79" s="14">
        <f t="shared" si="5"/>
        <v>25.879156883088516</v>
      </c>
    </row>
    <row r="80" spans="1:4">
      <c r="A80" s="9" t="s">
        <v>206</v>
      </c>
      <c r="B80" s="60">
        <v>14243</v>
      </c>
      <c r="C80" s="60">
        <v>150819</v>
      </c>
      <c r="D80" s="14">
        <f t="shared" si="5"/>
        <v>10.588991083339184</v>
      </c>
    </row>
    <row r="81" spans="1:4">
      <c r="A81" s="9" t="s">
        <v>207</v>
      </c>
      <c r="B81" s="60">
        <v>50</v>
      </c>
      <c r="C81" s="139" t="s">
        <v>516</v>
      </c>
      <c r="D81" s="139" t="s">
        <v>516</v>
      </c>
    </row>
    <row r="82" spans="1:4">
      <c r="A82" s="9" t="s">
        <v>208</v>
      </c>
      <c r="B82" s="139" t="s">
        <v>516</v>
      </c>
      <c r="C82" s="139" t="s">
        <v>516</v>
      </c>
      <c r="D82" s="139" t="s">
        <v>516</v>
      </c>
    </row>
    <row r="83" spans="1:4">
      <c r="A83" s="9" t="s">
        <v>209</v>
      </c>
      <c r="B83" s="60">
        <v>550</v>
      </c>
      <c r="C83" s="60">
        <v>27487</v>
      </c>
      <c r="D83" s="14">
        <f t="shared" ref="D83:D97" si="6">C83/B83</f>
        <v>49.976363636363637</v>
      </c>
    </row>
    <row r="84" spans="1:4">
      <c r="A84" s="9" t="s">
        <v>210</v>
      </c>
      <c r="B84" s="60">
        <v>20143</v>
      </c>
      <c r="C84" s="60">
        <v>171541</v>
      </c>
      <c r="D84" s="14">
        <f t="shared" si="6"/>
        <v>8.5161594598619867</v>
      </c>
    </row>
    <row r="85" spans="1:4">
      <c r="A85" s="9" t="s">
        <v>211</v>
      </c>
      <c r="B85" s="60">
        <v>12129</v>
      </c>
      <c r="C85" s="60">
        <v>79891</v>
      </c>
      <c r="D85" s="14">
        <f t="shared" si="6"/>
        <v>6.5867754967433427</v>
      </c>
    </row>
    <row r="86" spans="1:4">
      <c r="A86" s="9" t="s">
        <v>212</v>
      </c>
      <c r="B86" s="60">
        <v>44569</v>
      </c>
      <c r="C86" s="60">
        <v>696721</v>
      </c>
      <c r="D86" s="14">
        <f t="shared" si="6"/>
        <v>15.632412663510511</v>
      </c>
    </row>
    <row r="87" spans="1:4">
      <c r="A87" s="9" t="s">
        <v>213</v>
      </c>
      <c r="B87" s="60">
        <v>57301</v>
      </c>
      <c r="C87" s="60">
        <v>1021273</v>
      </c>
      <c r="D87" s="14">
        <f t="shared" si="6"/>
        <v>17.822952479014329</v>
      </c>
    </row>
    <row r="88" spans="1:4">
      <c r="A88" s="9" t="s">
        <v>214</v>
      </c>
      <c r="B88" s="60">
        <v>11700</v>
      </c>
      <c r="C88" s="60">
        <v>106626</v>
      </c>
      <c r="D88" s="14">
        <f t="shared" si="6"/>
        <v>9.1133333333333333</v>
      </c>
    </row>
    <row r="89" spans="1:4">
      <c r="A89" s="9" t="s">
        <v>215</v>
      </c>
      <c r="B89" s="60">
        <v>772</v>
      </c>
      <c r="C89" s="60">
        <v>30612</v>
      </c>
      <c r="D89" s="14">
        <f t="shared" si="6"/>
        <v>39.652849740932645</v>
      </c>
    </row>
    <row r="90" spans="1:4">
      <c r="A90" s="9" t="s">
        <v>216</v>
      </c>
      <c r="B90" s="60">
        <v>1400</v>
      </c>
      <c r="C90" s="60">
        <v>26000</v>
      </c>
      <c r="D90" s="14">
        <f t="shared" si="6"/>
        <v>18.571428571428573</v>
      </c>
    </row>
    <row r="91" spans="1:4">
      <c r="A91" s="9" t="s">
        <v>217</v>
      </c>
      <c r="B91" s="60">
        <v>37722</v>
      </c>
      <c r="C91" s="60">
        <v>231675</v>
      </c>
      <c r="D91" s="14">
        <f t="shared" si="6"/>
        <v>6.1416414824240499</v>
      </c>
    </row>
    <row r="92" spans="1:4">
      <c r="A92" s="9" t="s">
        <v>218</v>
      </c>
      <c r="B92" s="60">
        <v>1855</v>
      </c>
      <c r="C92" s="60">
        <v>12015</v>
      </c>
      <c r="D92" s="14">
        <f t="shared" si="6"/>
        <v>6.4770889487870624</v>
      </c>
    </row>
    <row r="93" spans="1:4">
      <c r="A93" s="9" t="s">
        <v>219</v>
      </c>
      <c r="B93" s="60">
        <v>6010</v>
      </c>
      <c r="C93" s="60">
        <v>140000</v>
      </c>
      <c r="D93" s="14">
        <f t="shared" si="6"/>
        <v>23.29450915141431</v>
      </c>
    </row>
    <row r="94" spans="1:4">
      <c r="A94" s="9" t="s">
        <v>220</v>
      </c>
      <c r="B94" s="60">
        <v>2700</v>
      </c>
      <c r="C94" s="60">
        <v>62000</v>
      </c>
      <c r="D94" s="14">
        <f t="shared" si="6"/>
        <v>22.962962962962962</v>
      </c>
    </row>
    <row r="95" spans="1:4">
      <c r="A95" s="9" t="s">
        <v>221</v>
      </c>
      <c r="B95" s="60">
        <v>1350</v>
      </c>
      <c r="C95" s="60">
        <v>10300</v>
      </c>
      <c r="D95" s="14">
        <f t="shared" si="6"/>
        <v>7.6296296296296298</v>
      </c>
    </row>
    <row r="96" spans="1:4">
      <c r="A96" s="9" t="s">
        <v>222</v>
      </c>
      <c r="B96" s="60">
        <v>15719</v>
      </c>
      <c r="C96" s="60">
        <v>59472</v>
      </c>
      <c r="D96" s="14">
        <f t="shared" si="6"/>
        <v>3.7834467841465744</v>
      </c>
    </row>
    <row r="97" spans="1:4">
      <c r="A97" s="9" t="s">
        <v>223</v>
      </c>
      <c r="B97" s="60">
        <v>52</v>
      </c>
      <c r="C97" s="60">
        <v>5319</v>
      </c>
      <c r="D97" s="14">
        <f t="shared" si="6"/>
        <v>102.28846153846153</v>
      </c>
    </row>
    <row r="98" spans="1:4">
      <c r="A98" s="9" t="s">
        <v>224</v>
      </c>
      <c r="B98" s="139" t="s">
        <v>516</v>
      </c>
      <c r="C98" s="139" t="s">
        <v>516</v>
      </c>
      <c r="D98" s="139" t="s">
        <v>516</v>
      </c>
    </row>
    <row r="99" spans="1:4">
      <c r="A99" s="9" t="s">
        <v>225</v>
      </c>
      <c r="B99" s="60">
        <v>1604</v>
      </c>
      <c r="C99" s="60">
        <v>36234</v>
      </c>
      <c r="D99" s="14">
        <f>C99/B99</f>
        <v>22.589775561097255</v>
      </c>
    </row>
    <row r="100" spans="1:4">
      <c r="A100" s="9" t="s">
        <v>226</v>
      </c>
      <c r="B100" s="60">
        <v>5984</v>
      </c>
      <c r="C100" s="60">
        <v>115157</v>
      </c>
      <c r="D100" s="14">
        <f>C100/B100</f>
        <v>19.244151069518718</v>
      </c>
    </row>
    <row r="101" spans="1:4">
      <c r="A101" s="9" t="s">
        <v>227</v>
      </c>
      <c r="B101" s="60">
        <v>15326</v>
      </c>
      <c r="C101" s="60">
        <v>376058</v>
      </c>
      <c r="D101" s="14">
        <f>C101/B101</f>
        <v>24.537256948975596</v>
      </c>
    </row>
    <row r="102" spans="1:4">
      <c r="A102" s="9" t="s">
        <v>228</v>
      </c>
      <c r="B102" s="60">
        <v>4123</v>
      </c>
      <c r="C102" s="60">
        <v>65157</v>
      </c>
      <c r="D102" s="14">
        <f>C102/B102</f>
        <v>15.803298569003154</v>
      </c>
    </row>
    <row r="103" spans="1:4">
      <c r="A103" s="9" t="s">
        <v>229</v>
      </c>
      <c r="B103" s="60">
        <v>5056</v>
      </c>
      <c r="C103" s="60">
        <v>14671</v>
      </c>
      <c r="D103" s="14">
        <f>C103/B103</f>
        <v>2.9017009493670884</v>
      </c>
    </row>
  </sheetData>
  <sortState ref="A4:D103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66" workbookViewId="0">
      <selection activeCell="C105" sqref="C105"/>
    </sheetView>
  </sheetViews>
  <sheetFormatPr defaultRowHeight="14.25"/>
  <cols>
    <col min="1" max="1" width="29" style="112" bestFit="1" customWidth="1"/>
    <col min="2" max="2" width="33.28515625" style="112" customWidth="1"/>
    <col min="3" max="3" width="20.85546875" style="112" customWidth="1"/>
    <col min="4" max="4" width="17.5703125" style="112" customWidth="1"/>
    <col min="5" max="16384" width="9.140625" style="112"/>
  </cols>
  <sheetData>
    <row r="1" spans="1:4" s="120" customFormat="1" ht="18">
      <c r="A1" s="120" t="s">
        <v>529</v>
      </c>
    </row>
    <row r="2" spans="1:4" s="120" customFormat="1" ht="18">
      <c r="A2" s="121" t="s">
        <v>530</v>
      </c>
    </row>
    <row r="3" spans="1:4" ht="30" customHeight="1">
      <c r="A3" s="114" t="s">
        <v>129</v>
      </c>
      <c r="B3" s="114" t="s">
        <v>519</v>
      </c>
      <c r="C3" s="119" t="s">
        <v>527</v>
      </c>
      <c r="D3" s="119" t="s">
        <v>528</v>
      </c>
    </row>
    <row r="4" spans="1:4">
      <c r="A4" s="115" t="s">
        <v>344</v>
      </c>
      <c r="B4" s="116">
        <v>19.77</v>
      </c>
      <c r="C4" s="117">
        <v>41001</v>
      </c>
      <c r="D4" s="113">
        <f>C4*B4</f>
        <v>810589.77</v>
      </c>
    </row>
    <row r="5" spans="1:4">
      <c r="A5" s="115" t="s">
        <v>345</v>
      </c>
      <c r="B5" s="116">
        <v>28.46</v>
      </c>
      <c r="C5" s="117">
        <v>2200</v>
      </c>
      <c r="D5" s="113">
        <f t="shared" ref="D5:D68" si="0">C5*B5</f>
        <v>62612</v>
      </c>
    </row>
    <row r="6" spans="1:4">
      <c r="A6" s="115" t="s">
        <v>244</v>
      </c>
      <c r="B6" s="116">
        <v>27.8</v>
      </c>
      <c r="C6" s="117">
        <v>39879</v>
      </c>
      <c r="D6" s="113">
        <f t="shared" si="0"/>
        <v>1108636.2</v>
      </c>
    </row>
    <row r="7" spans="1:4">
      <c r="A7" s="115" t="s">
        <v>245</v>
      </c>
      <c r="B7" s="116">
        <v>25.15</v>
      </c>
      <c r="C7" s="117">
        <v>38495</v>
      </c>
      <c r="D7" s="113">
        <f t="shared" si="0"/>
        <v>968149.25</v>
      </c>
    </row>
    <row r="8" spans="1:4">
      <c r="A8" s="115" t="s">
        <v>346</v>
      </c>
      <c r="B8" s="116">
        <v>26.96</v>
      </c>
      <c r="C8" s="117">
        <v>516310</v>
      </c>
      <c r="D8" s="113">
        <f t="shared" si="0"/>
        <v>13919717.6</v>
      </c>
    </row>
    <row r="9" spans="1:4">
      <c r="A9" s="115" t="s">
        <v>347</v>
      </c>
      <c r="B9" s="116">
        <v>24.39</v>
      </c>
      <c r="C9" s="117">
        <v>65065</v>
      </c>
      <c r="D9" s="113">
        <f t="shared" si="0"/>
        <v>1586935.35</v>
      </c>
    </row>
    <row r="10" spans="1:4">
      <c r="A10" s="115" t="s">
        <v>348</v>
      </c>
      <c r="B10" s="116">
        <v>25.97</v>
      </c>
      <c r="C10" s="117">
        <v>145200</v>
      </c>
      <c r="D10" s="113">
        <f t="shared" si="0"/>
        <v>3770844</v>
      </c>
    </row>
    <row r="11" spans="1:4">
      <c r="A11" s="115" t="s">
        <v>349</v>
      </c>
      <c r="B11" s="116">
        <v>25.15</v>
      </c>
      <c r="C11" s="117">
        <v>48500</v>
      </c>
      <c r="D11" s="113">
        <f t="shared" si="0"/>
        <v>1219775</v>
      </c>
    </row>
    <row r="12" spans="1:4">
      <c r="A12" s="115" t="s">
        <v>350</v>
      </c>
      <c r="B12" s="116">
        <v>28.46</v>
      </c>
      <c r="C12" s="117">
        <v>3449</v>
      </c>
      <c r="D12" s="113">
        <f t="shared" si="0"/>
        <v>98158.540000000008</v>
      </c>
    </row>
    <row r="13" spans="1:4">
      <c r="A13" s="115" t="s">
        <v>351</v>
      </c>
      <c r="B13" s="116">
        <v>26.79</v>
      </c>
      <c r="C13" s="117">
        <v>219804</v>
      </c>
      <c r="D13" s="113">
        <f t="shared" si="0"/>
        <v>5888549.1600000001</v>
      </c>
    </row>
    <row r="14" spans="1:4">
      <c r="A14" s="115" t="s">
        <v>352</v>
      </c>
      <c r="B14" s="116">
        <v>22.77</v>
      </c>
      <c r="C14" s="117">
        <v>36868</v>
      </c>
      <c r="D14" s="113">
        <f t="shared" si="0"/>
        <v>839484.36</v>
      </c>
    </row>
    <row r="15" spans="1:4">
      <c r="A15" s="115" t="s">
        <v>520</v>
      </c>
      <c r="B15" s="116">
        <v>21.1</v>
      </c>
      <c r="C15" s="117">
        <v>0</v>
      </c>
      <c r="D15" s="113">
        <f t="shared" si="0"/>
        <v>0</v>
      </c>
    </row>
    <row r="16" spans="1:4">
      <c r="A16" s="115" t="s">
        <v>354</v>
      </c>
      <c r="B16" s="116">
        <v>29.88</v>
      </c>
      <c r="C16" s="117">
        <v>108397</v>
      </c>
      <c r="D16" s="113">
        <f t="shared" si="0"/>
        <v>3238902.36</v>
      </c>
    </row>
    <row r="17" spans="1:4">
      <c r="A17" s="115" t="s">
        <v>355</v>
      </c>
      <c r="B17" s="116">
        <v>28.06</v>
      </c>
      <c r="C17" s="117">
        <v>24900</v>
      </c>
      <c r="D17" s="113">
        <f t="shared" si="0"/>
        <v>698694</v>
      </c>
    </row>
    <row r="18" spans="1:4">
      <c r="A18" s="115" t="s">
        <v>356</v>
      </c>
      <c r="B18" s="116">
        <v>23.57</v>
      </c>
      <c r="C18" s="117">
        <v>41417</v>
      </c>
      <c r="D18" s="113">
        <f t="shared" si="0"/>
        <v>976198.69000000006</v>
      </c>
    </row>
    <row r="19" spans="1:4">
      <c r="A19" s="115" t="s">
        <v>357</v>
      </c>
      <c r="B19" s="116">
        <v>22.99</v>
      </c>
      <c r="C19" s="117">
        <v>46699</v>
      </c>
      <c r="D19" s="113">
        <f t="shared" si="0"/>
        <v>1073610.01</v>
      </c>
    </row>
    <row r="20" spans="1:4">
      <c r="A20" s="115" t="s">
        <v>358</v>
      </c>
      <c r="B20" s="116">
        <v>26.96</v>
      </c>
      <c r="C20" s="117">
        <v>136370</v>
      </c>
      <c r="D20" s="113">
        <f t="shared" si="0"/>
        <v>3676535.2</v>
      </c>
    </row>
    <row r="21" spans="1:4">
      <c r="A21" s="115" t="s">
        <v>359</v>
      </c>
      <c r="B21" s="116">
        <v>25.95</v>
      </c>
      <c r="C21" s="117">
        <v>116005</v>
      </c>
      <c r="D21" s="113">
        <f t="shared" si="0"/>
        <v>3010329.75</v>
      </c>
    </row>
    <row r="22" spans="1:4">
      <c r="A22" s="115" t="s">
        <v>360</v>
      </c>
      <c r="B22" s="116">
        <v>28.46</v>
      </c>
      <c r="C22" s="117">
        <v>1600</v>
      </c>
      <c r="D22" s="113">
        <f t="shared" si="0"/>
        <v>45536</v>
      </c>
    </row>
    <row r="23" spans="1:4">
      <c r="A23" s="115" t="s">
        <v>361</v>
      </c>
      <c r="B23" s="116">
        <v>22.99</v>
      </c>
      <c r="C23" s="117">
        <v>66323</v>
      </c>
      <c r="D23" s="113">
        <f t="shared" si="0"/>
        <v>1524765.7699999998</v>
      </c>
    </row>
    <row r="24" spans="1:4">
      <c r="A24" s="115" t="s">
        <v>362</v>
      </c>
      <c r="B24" s="116">
        <v>22.99</v>
      </c>
      <c r="C24" s="117">
        <v>136780</v>
      </c>
      <c r="D24" s="113">
        <f t="shared" si="0"/>
        <v>3144572.1999999997</v>
      </c>
    </row>
    <row r="25" spans="1:4">
      <c r="A25" s="115" t="s">
        <v>363</v>
      </c>
      <c r="B25" s="116">
        <v>25.97</v>
      </c>
      <c r="C25" s="117">
        <v>92286</v>
      </c>
      <c r="D25" s="113">
        <f t="shared" si="0"/>
        <v>2396667.42</v>
      </c>
    </row>
    <row r="26" spans="1:4">
      <c r="A26" s="115" t="s">
        <v>364</v>
      </c>
      <c r="B26" s="116">
        <v>22.99</v>
      </c>
      <c r="C26" s="117">
        <v>143530</v>
      </c>
      <c r="D26" s="113">
        <f t="shared" si="0"/>
        <v>3299754.6999999997</v>
      </c>
    </row>
    <row r="27" spans="1:4">
      <c r="A27" s="115" t="s">
        <v>365</v>
      </c>
      <c r="B27" s="116">
        <v>25.15</v>
      </c>
      <c r="C27" s="117">
        <v>11905</v>
      </c>
      <c r="D27" s="113">
        <f t="shared" si="0"/>
        <v>299410.75</v>
      </c>
    </row>
    <row r="28" spans="1:4">
      <c r="A28" s="115" t="s">
        <v>366</v>
      </c>
      <c r="B28" s="116">
        <v>25.15</v>
      </c>
      <c r="C28" s="117">
        <v>317799</v>
      </c>
      <c r="D28" s="113">
        <f t="shared" si="0"/>
        <v>7992644.8499999996</v>
      </c>
    </row>
    <row r="29" spans="1:4">
      <c r="A29" s="115" t="s">
        <v>367</v>
      </c>
      <c r="B29" s="116">
        <v>25.97</v>
      </c>
      <c r="C29" s="117">
        <v>46591</v>
      </c>
      <c r="D29" s="113">
        <f t="shared" si="0"/>
        <v>1209968.27</v>
      </c>
    </row>
    <row r="30" spans="1:4">
      <c r="A30" s="115" t="s">
        <v>368</v>
      </c>
      <c r="B30" s="116">
        <v>23.67</v>
      </c>
      <c r="C30" s="117">
        <v>24100</v>
      </c>
      <c r="D30" s="113">
        <f t="shared" si="0"/>
        <v>570447</v>
      </c>
    </row>
    <row r="31" spans="1:4">
      <c r="A31" s="115" t="s">
        <v>276</v>
      </c>
      <c r="B31" s="116">
        <v>22.99</v>
      </c>
      <c r="C31" s="117">
        <v>5980</v>
      </c>
      <c r="D31" s="113">
        <f t="shared" si="0"/>
        <v>137480.19999999998</v>
      </c>
    </row>
    <row r="32" spans="1:4">
      <c r="A32" s="115" t="s">
        <v>521</v>
      </c>
      <c r="B32" s="116">
        <v>25.15</v>
      </c>
      <c r="C32" s="117">
        <v>0</v>
      </c>
      <c r="D32" s="113">
        <f t="shared" si="0"/>
        <v>0</v>
      </c>
    </row>
    <row r="33" spans="1:4">
      <c r="A33" s="115" t="s">
        <v>370</v>
      </c>
      <c r="B33" s="116">
        <v>23.38</v>
      </c>
      <c r="C33" s="117">
        <v>20149</v>
      </c>
      <c r="D33" s="113">
        <f t="shared" si="0"/>
        <v>471083.62</v>
      </c>
    </row>
    <row r="34" spans="1:4">
      <c r="A34" s="115" t="s">
        <v>371</v>
      </c>
      <c r="B34" s="116">
        <v>25.15</v>
      </c>
      <c r="C34" s="117">
        <v>85306</v>
      </c>
      <c r="D34" s="113">
        <f t="shared" si="0"/>
        <v>2145445.9</v>
      </c>
    </row>
    <row r="35" spans="1:4">
      <c r="A35" s="115" t="s">
        <v>372</v>
      </c>
      <c r="B35" s="116">
        <v>28.46</v>
      </c>
      <c r="C35" s="117">
        <v>9769</v>
      </c>
      <c r="D35" s="113">
        <f t="shared" si="0"/>
        <v>278025.74</v>
      </c>
    </row>
    <row r="36" spans="1:4">
      <c r="A36" s="115" t="s">
        <v>373</v>
      </c>
      <c r="B36" s="116">
        <v>28.46</v>
      </c>
      <c r="C36" s="117">
        <v>21000</v>
      </c>
      <c r="D36" s="113">
        <f t="shared" si="0"/>
        <v>597660</v>
      </c>
    </row>
    <row r="37" spans="1:4">
      <c r="A37" s="115" t="s">
        <v>374</v>
      </c>
      <c r="B37" s="116">
        <v>25.15</v>
      </c>
      <c r="C37" s="117">
        <v>92000</v>
      </c>
      <c r="D37" s="113">
        <f t="shared" si="0"/>
        <v>2313800</v>
      </c>
    </row>
    <row r="38" spans="1:4">
      <c r="A38" s="115" t="s">
        <v>375</v>
      </c>
      <c r="B38" s="116">
        <v>23.57</v>
      </c>
      <c r="C38" s="117">
        <v>5500</v>
      </c>
      <c r="D38" s="113">
        <f t="shared" si="0"/>
        <v>129635</v>
      </c>
    </row>
    <row r="39" spans="1:4">
      <c r="A39" s="115" t="s">
        <v>376</v>
      </c>
      <c r="B39" s="116">
        <v>23.57</v>
      </c>
      <c r="C39" s="117">
        <v>13360</v>
      </c>
      <c r="D39" s="113">
        <f t="shared" si="0"/>
        <v>314895.2</v>
      </c>
    </row>
    <row r="40" spans="1:4">
      <c r="A40" s="115" t="s">
        <v>377</v>
      </c>
      <c r="B40" s="116">
        <v>22.99</v>
      </c>
      <c r="C40" s="117">
        <v>59572</v>
      </c>
      <c r="D40" s="113">
        <f t="shared" si="0"/>
        <v>1369560.2799999998</v>
      </c>
    </row>
    <row r="41" spans="1:4">
      <c r="A41" s="115" t="s">
        <v>378</v>
      </c>
      <c r="B41" s="116">
        <v>21.51</v>
      </c>
      <c r="C41" s="117">
        <v>37612</v>
      </c>
      <c r="D41" s="113">
        <f t="shared" si="0"/>
        <v>809034.12000000011</v>
      </c>
    </row>
    <row r="42" spans="1:4">
      <c r="A42" s="115" t="s">
        <v>379</v>
      </c>
      <c r="B42" s="116">
        <v>22.7</v>
      </c>
      <c r="C42" s="117">
        <v>15940</v>
      </c>
      <c r="D42" s="113">
        <f t="shared" si="0"/>
        <v>361838</v>
      </c>
    </row>
    <row r="43" spans="1:4">
      <c r="A43" s="115" t="s">
        <v>522</v>
      </c>
      <c r="B43" s="116">
        <v>23.8</v>
      </c>
      <c r="C43" s="117">
        <v>0</v>
      </c>
      <c r="D43" s="113">
        <f t="shared" si="0"/>
        <v>0</v>
      </c>
    </row>
    <row r="44" spans="1:4">
      <c r="A44" s="115" t="s">
        <v>381</v>
      </c>
      <c r="B44" s="116">
        <v>25.15</v>
      </c>
      <c r="C44" s="117">
        <v>132574</v>
      </c>
      <c r="D44" s="113">
        <f t="shared" si="0"/>
        <v>3334236.0999999996</v>
      </c>
    </row>
    <row r="45" spans="1:4">
      <c r="A45" s="115" t="s">
        <v>382</v>
      </c>
      <c r="B45" s="116">
        <v>23.38</v>
      </c>
      <c r="C45" s="117">
        <v>1500</v>
      </c>
      <c r="D45" s="113">
        <f t="shared" si="0"/>
        <v>35070</v>
      </c>
    </row>
    <row r="46" spans="1:4">
      <c r="A46" s="115" t="s">
        <v>383</v>
      </c>
      <c r="B46" s="116">
        <v>28.46</v>
      </c>
      <c r="C46" s="117">
        <v>36000</v>
      </c>
      <c r="D46" s="113">
        <f t="shared" si="0"/>
        <v>1024560</v>
      </c>
    </row>
    <row r="47" spans="1:4">
      <c r="A47" s="115" t="s">
        <v>384</v>
      </c>
      <c r="B47" s="116">
        <v>25.15</v>
      </c>
      <c r="C47" s="117">
        <v>8000</v>
      </c>
      <c r="D47" s="113">
        <f t="shared" si="0"/>
        <v>201200</v>
      </c>
    </row>
    <row r="48" spans="1:4">
      <c r="A48" s="115" t="s">
        <v>385</v>
      </c>
      <c r="B48" s="116">
        <v>22.7</v>
      </c>
      <c r="C48" s="117">
        <v>853769</v>
      </c>
      <c r="D48" s="113">
        <f t="shared" si="0"/>
        <v>19380556.300000001</v>
      </c>
    </row>
    <row r="49" spans="1:4">
      <c r="A49" s="115" t="s">
        <v>386</v>
      </c>
      <c r="B49" s="116">
        <v>27.46</v>
      </c>
      <c r="C49" s="117">
        <v>20000</v>
      </c>
      <c r="D49" s="113">
        <f t="shared" si="0"/>
        <v>549200</v>
      </c>
    </row>
    <row r="50" spans="1:4">
      <c r="A50" s="115" t="s">
        <v>387</v>
      </c>
      <c r="B50" s="116">
        <v>21.57</v>
      </c>
      <c r="C50" s="117">
        <v>65098</v>
      </c>
      <c r="D50" s="113">
        <f t="shared" si="0"/>
        <v>1404163.86</v>
      </c>
    </row>
    <row r="51" spans="1:4">
      <c r="A51" s="115" t="s">
        <v>523</v>
      </c>
      <c r="B51" s="116">
        <v>25.15</v>
      </c>
      <c r="C51" s="117">
        <v>0</v>
      </c>
      <c r="D51" s="113">
        <f t="shared" si="0"/>
        <v>0</v>
      </c>
    </row>
    <row r="52" spans="1:4">
      <c r="A52" s="115" t="s">
        <v>389</v>
      </c>
      <c r="B52" s="116">
        <v>21.51</v>
      </c>
      <c r="C52" s="117">
        <v>2450</v>
      </c>
      <c r="D52" s="113">
        <f t="shared" si="0"/>
        <v>52699.500000000007</v>
      </c>
    </row>
    <row r="53" spans="1:4">
      <c r="A53" s="115" t="s">
        <v>390</v>
      </c>
      <c r="B53" s="116">
        <v>21.38</v>
      </c>
      <c r="C53" s="117">
        <v>5372</v>
      </c>
      <c r="D53" s="113">
        <f t="shared" si="0"/>
        <v>114853.36</v>
      </c>
    </row>
    <row r="54" spans="1:4">
      <c r="A54" s="115" t="s">
        <v>391</v>
      </c>
      <c r="B54" s="116">
        <v>22.25</v>
      </c>
      <c r="C54" s="117">
        <v>14329</v>
      </c>
      <c r="D54" s="113">
        <f t="shared" si="0"/>
        <v>318820.25</v>
      </c>
    </row>
    <row r="55" spans="1:4">
      <c r="A55" s="115" t="s">
        <v>392</v>
      </c>
      <c r="B55" s="116">
        <v>28.46</v>
      </c>
      <c r="C55" s="117">
        <v>237716</v>
      </c>
      <c r="D55" s="113">
        <f t="shared" si="0"/>
        <v>6765397.3600000003</v>
      </c>
    </row>
    <row r="56" spans="1:4">
      <c r="A56" s="115" t="s">
        <v>393</v>
      </c>
      <c r="B56" s="116">
        <v>28.46</v>
      </c>
      <c r="C56" s="117">
        <v>5002400</v>
      </c>
      <c r="D56" s="113">
        <f t="shared" si="0"/>
        <v>142368304</v>
      </c>
    </row>
    <row r="57" spans="1:4">
      <c r="A57" s="115" t="s">
        <v>394</v>
      </c>
      <c r="B57" s="116">
        <v>21.38</v>
      </c>
      <c r="C57" s="117">
        <v>74043</v>
      </c>
      <c r="D57" s="113">
        <f t="shared" si="0"/>
        <v>1583039.3399999999</v>
      </c>
    </row>
    <row r="58" spans="1:4">
      <c r="A58" s="115" t="s">
        <v>395</v>
      </c>
      <c r="B58" s="116">
        <v>25.15</v>
      </c>
      <c r="C58" s="117">
        <v>8735</v>
      </c>
      <c r="D58" s="113">
        <f t="shared" si="0"/>
        <v>219685.25</v>
      </c>
    </row>
    <row r="59" spans="1:4">
      <c r="A59" s="115" t="s">
        <v>396</v>
      </c>
      <c r="B59" s="116">
        <v>23.06</v>
      </c>
      <c r="C59" s="117">
        <v>36388</v>
      </c>
      <c r="D59" s="113">
        <f t="shared" si="0"/>
        <v>839107.27999999991</v>
      </c>
    </row>
    <row r="60" spans="1:4">
      <c r="A60" s="115" t="s">
        <v>397</v>
      </c>
      <c r="B60" s="116">
        <v>22.16</v>
      </c>
      <c r="C60" s="117">
        <v>387800</v>
      </c>
      <c r="D60" s="113">
        <f t="shared" si="0"/>
        <v>8593648</v>
      </c>
    </row>
    <row r="61" spans="1:4">
      <c r="A61" s="115" t="s">
        <v>398</v>
      </c>
      <c r="B61" s="116">
        <v>23.57</v>
      </c>
      <c r="C61" s="117">
        <v>40077</v>
      </c>
      <c r="D61" s="113">
        <f t="shared" si="0"/>
        <v>944614.89</v>
      </c>
    </row>
    <row r="62" spans="1:4">
      <c r="A62" s="115" t="s">
        <v>399</v>
      </c>
      <c r="B62" s="116">
        <v>22.7</v>
      </c>
      <c r="C62" s="117">
        <v>2530</v>
      </c>
      <c r="D62" s="113">
        <f t="shared" si="0"/>
        <v>57431</v>
      </c>
    </row>
    <row r="63" spans="1:4">
      <c r="A63" s="115" t="s">
        <v>400</v>
      </c>
      <c r="B63" s="116">
        <v>23.06</v>
      </c>
      <c r="C63" s="117">
        <v>221229</v>
      </c>
      <c r="D63" s="113">
        <f t="shared" si="0"/>
        <v>5101540.7399999993</v>
      </c>
    </row>
    <row r="64" spans="1:4">
      <c r="A64" s="115" t="s">
        <v>401</v>
      </c>
      <c r="B64" s="116">
        <v>26.4</v>
      </c>
      <c r="C64" s="117">
        <v>141443</v>
      </c>
      <c r="D64" s="113">
        <f t="shared" si="0"/>
        <v>3734095.1999999997</v>
      </c>
    </row>
    <row r="65" spans="1:4">
      <c r="A65" s="115" t="s">
        <v>402</v>
      </c>
      <c r="B65" s="116">
        <v>22.16</v>
      </c>
      <c r="C65" s="117">
        <v>74030</v>
      </c>
      <c r="D65" s="113">
        <f t="shared" si="0"/>
        <v>1640504.8</v>
      </c>
    </row>
    <row r="66" spans="1:4">
      <c r="A66" s="115" t="s">
        <v>123</v>
      </c>
      <c r="B66" s="116">
        <v>22.77</v>
      </c>
      <c r="C66" s="117">
        <v>423469</v>
      </c>
      <c r="D66" s="113">
        <f t="shared" si="0"/>
        <v>9642389.129999999</v>
      </c>
    </row>
    <row r="67" spans="1:4">
      <c r="A67" s="115" t="s">
        <v>403</v>
      </c>
      <c r="B67" s="116">
        <v>28.06</v>
      </c>
      <c r="C67" s="117">
        <v>1662441</v>
      </c>
      <c r="D67" s="113">
        <f t="shared" si="0"/>
        <v>46648094.460000001</v>
      </c>
    </row>
    <row r="68" spans="1:4">
      <c r="A68" s="115" t="s">
        <v>404</v>
      </c>
      <c r="B68" s="116">
        <v>27.46</v>
      </c>
      <c r="C68" s="117">
        <v>14400</v>
      </c>
      <c r="D68" s="113">
        <f t="shared" si="0"/>
        <v>395424</v>
      </c>
    </row>
    <row r="69" spans="1:4">
      <c r="A69" s="115" t="s">
        <v>405</v>
      </c>
      <c r="B69" s="116">
        <v>26.96</v>
      </c>
      <c r="C69" s="117">
        <v>219331</v>
      </c>
      <c r="D69" s="113">
        <f t="shared" ref="D69:D103" si="1">C69*B69</f>
        <v>5913163.7599999998</v>
      </c>
    </row>
    <row r="70" spans="1:4">
      <c r="A70" s="115" t="s">
        <v>524</v>
      </c>
      <c r="B70" s="116">
        <v>21.51</v>
      </c>
      <c r="C70" s="117">
        <v>0</v>
      </c>
      <c r="D70" s="113">
        <f t="shared" si="1"/>
        <v>0</v>
      </c>
    </row>
    <row r="71" spans="1:4">
      <c r="A71" s="115" t="s">
        <v>407</v>
      </c>
      <c r="B71" s="116">
        <v>28.46</v>
      </c>
      <c r="C71" s="117">
        <v>147940</v>
      </c>
      <c r="D71" s="113">
        <f t="shared" si="1"/>
        <v>4210372.4000000004</v>
      </c>
    </row>
    <row r="72" spans="1:4">
      <c r="A72" s="115" t="s">
        <v>408</v>
      </c>
      <c r="B72" s="116">
        <v>22.08</v>
      </c>
      <c r="C72" s="117">
        <v>153714</v>
      </c>
      <c r="D72" s="113">
        <f t="shared" si="1"/>
        <v>3394005.1199999996</v>
      </c>
    </row>
    <row r="73" spans="1:4">
      <c r="A73" s="115" t="s">
        <v>409</v>
      </c>
      <c r="B73" s="116">
        <v>22.25</v>
      </c>
      <c r="C73" s="117">
        <v>5000</v>
      </c>
      <c r="D73" s="113">
        <f t="shared" si="1"/>
        <v>111250</v>
      </c>
    </row>
    <row r="74" spans="1:4">
      <c r="A74" s="115" t="s">
        <v>410</v>
      </c>
      <c r="B74" s="116">
        <v>22.7</v>
      </c>
      <c r="C74" s="117">
        <v>10854</v>
      </c>
      <c r="D74" s="113">
        <f t="shared" si="1"/>
        <v>246385.8</v>
      </c>
    </row>
    <row r="75" spans="1:4">
      <c r="A75" s="115" t="s">
        <v>411</v>
      </c>
      <c r="B75" s="116">
        <v>23.89</v>
      </c>
      <c r="C75" s="117">
        <v>31781</v>
      </c>
      <c r="D75" s="113">
        <f t="shared" si="1"/>
        <v>759248.09</v>
      </c>
    </row>
    <row r="76" spans="1:4">
      <c r="A76" s="115" t="s">
        <v>412</v>
      </c>
      <c r="B76" s="116">
        <v>23.57</v>
      </c>
      <c r="C76" s="117">
        <v>173397</v>
      </c>
      <c r="D76" s="113">
        <f t="shared" si="1"/>
        <v>4086967.29</v>
      </c>
    </row>
    <row r="77" spans="1:4">
      <c r="A77" s="115" t="s">
        <v>124</v>
      </c>
      <c r="B77" s="116">
        <v>23.89</v>
      </c>
      <c r="C77" s="117">
        <v>13821</v>
      </c>
      <c r="D77" s="113">
        <f t="shared" si="1"/>
        <v>330183.69</v>
      </c>
    </row>
    <row r="78" spans="1:4">
      <c r="A78" s="115" t="s">
        <v>413</v>
      </c>
      <c r="B78" s="116">
        <v>25.15</v>
      </c>
      <c r="C78" s="117">
        <v>22952</v>
      </c>
      <c r="D78" s="113">
        <f t="shared" si="1"/>
        <v>577242.79999999993</v>
      </c>
    </row>
    <row r="79" spans="1:4">
      <c r="A79" s="115" t="s">
        <v>125</v>
      </c>
      <c r="B79" s="116">
        <v>24.15</v>
      </c>
      <c r="C79" s="117">
        <v>473925</v>
      </c>
      <c r="D79" s="113">
        <f t="shared" si="1"/>
        <v>11445288.75</v>
      </c>
    </row>
    <row r="80" spans="1:4">
      <c r="A80" s="115" t="s">
        <v>322</v>
      </c>
      <c r="B80" s="116">
        <v>22.99</v>
      </c>
      <c r="C80" s="117">
        <v>150819</v>
      </c>
      <c r="D80" s="113">
        <f t="shared" si="1"/>
        <v>3467328.8099999996</v>
      </c>
    </row>
    <row r="81" spans="1:4">
      <c r="A81" s="115" t="s">
        <v>414</v>
      </c>
      <c r="B81" s="116">
        <v>21.51</v>
      </c>
      <c r="C81" s="117">
        <v>0</v>
      </c>
      <c r="D81" s="113">
        <f t="shared" si="1"/>
        <v>0</v>
      </c>
    </row>
    <row r="82" spans="1:4">
      <c r="A82" s="115" t="s">
        <v>525</v>
      </c>
      <c r="B82" s="116">
        <v>26.96</v>
      </c>
      <c r="C82" s="117">
        <v>0</v>
      </c>
      <c r="D82" s="113">
        <f t="shared" si="1"/>
        <v>0</v>
      </c>
    </row>
    <row r="83" spans="1:4">
      <c r="A83" s="115" t="s">
        <v>416</v>
      </c>
      <c r="B83" s="116">
        <v>28.46</v>
      </c>
      <c r="C83" s="117">
        <v>27487</v>
      </c>
      <c r="D83" s="113">
        <f t="shared" si="1"/>
        <v>782280.02</v>
      </c>
    </row>
    <row r="84" spans="1:4">
      <c r="A84" s="115" t="s">
        <v>417</v>
      </c>
      <c r="B84" s="116">
        <v>28.46</v>
      </c>
      <c r="C84" s="117">
        <v>171541</v>
      </c>
      <c r="D84" s="113">
        <f t="shared" si="1"/>
        <v>4882056.8600000003</v>
      </c>
    </row>
    <row r="85" spans="1:4">
      <c r="A85" s="115" t="s">
        <v>418</v>
      </c>
      <c r="B85" s="116">
        <v>25.15</v>
      </c>
      <c r="C85" s="117">
        <v>79891</v>
      </c>
      <c r="D85" s="113">
        <f t="shared" si="1"/>
        <v>2009258.65</v>
      </c>
    </row>
    <row r="86" spans="1:4">
      <c r="A86" s="115" t="s">
        <v>419</v>
      </c>
      <c r="B86" s="116">
        <v>28.46</v>
      </c>
      <c r="C86" s="117">
        <v>696721</v>
      </c>
      <c r="D86" s="113">
        <f t="shared" si="1"/>
        <v>19828679.66</v>
      </c>
    </row>
    <row r="87" spans="1:4">
      <c r="A87" s="115" t="s">
        <v>420</v>
      </c>
      <c r="B87" s="116">
        <v>28.46</v>
      </c>
      <c r="C87" s="117">
        <v>1021273</v>
      </c>
      <c r="D87" s="113">
        <f t="shared" si="1"/>
        <v>29065429.580000002</v>
      </c>
    </row>
    <row r="88" spans="1:4">
      <c r="A88" s="115" t="s">
        <v>421</v>
      </c>
      <c r="B88" s="116">
        <v>28.46</v>
      </c>
      <c r="C88" s="117">
        <v>106626</v>
      </c>
      <c r="D88" s="113">
        <f t="shared" si="1"/>
        <v>3034575.96</v>
      </c>
    </row>
    <row r="89" spans="1:4">
      <c r="A89" s="115" t="s">
        <v>422</v>
      </c>
      <c r="B89" s="116">
        <v>28.46</v>
      </c>
      <c r="C89" s="117">
        <v>30612</v>
      </c>
      <c r="D89" s="113">
        <f t="shared" si="1"/>
        <v>871217.52</v>
      </c>
    </row>
    <row r="90" spans="1:4">
      <c r="A90" s="115" t="s">
        <v>423</v>
      </c>
      <c r="B90" s="116">
        <v>23.57</v>
      </c>
      <c r="C90" s="117">
        <v>26000</v>
      </c>
      <c r="D90" s="113">
        <f t="shared" si="1"/>
        <v>612820</v>
      </c>
    </row>
    <row r="91" spans="1:4">
      <c r="A91" s="115" t="s">
        <v>424</v>
      </c>
      <c r="B91" s="116">
        <v>30.04</v>
      </c>
      <c r="C91" s="117">
        <v>231675</v>
      </c>
      <c r="D91" s="113">
        <f t="shared" si="1"/>
        <v>6959517</v>
      </c>
    </row>
    <row r="92" spans="1:4">
      <c r="A92" s="115" t="s">
        <v>425</v>
      </c>
      <c r="B92" s="116">
        <v>21.57</v>
      </c>
      <c r="C92" s="117">
        <v>12015</v>
      </c>
      <c r="D92" s="113">
        <f t="shared" si="1"/>
        <v>259163.55000000002</v>
      </c>
    </row>
    <row r="93" spans="1:4">
      <c r="A93" s="115" t="s">
        <v>426</v>
      </c>
      <c r="B93" s="116">
        <v>26.4</v>
      </c>
      <c r="C93" s="117">
        <v>140000</v>
      </c>
      <c r="D93" s="113">
        <f t="shared" si="1"/>
        <v>3696000</v>
      </c>
    </row>
    <row r="94" spans="1:4">
      <c r="A94" s="115" t="s">
        <v>427</v>
      </c>
      <c r="B94" s="116">
        <v>22.7</v>
      </c>
      <c r="C94" s="117">
        <v>62000</v>
      </c>
      <c r="D94" s="113">
        <f t="shared" si="1"/>
        <v>1407400</v>
      </c>
    </row>
    <row r="95" spans="1:4">
      <c r="A95" s="115" t="s">
        <v>428</v>
      </c>
      <c r="B95" s="116">
        <v>28.46</v>
      </c>
      <c r="C95" s="117">
        <v>10300</v>
      </c>
      <c r="D95" s="113">
        <f t="shared" si="1"/>
        <v>293138</v>
      </c>
    </row>
    <row r="96" spans="1:4">
      <c r="A96" s="115" t="s">
        <v>429</v>
      </c>
      <c r="B96" s="116">
        <v>22.7</v>
      </c>
      <c r="C96" s="117">
        <v>59472</v>
      </c>
      <c r="D96" s="113">
        <f t="shared" si="1"/>
        <v>1350014.4</v>
      </c>
    </row>
    <row r="97" spans="1:4">
      <c r="A97" s="115" t="s">
        <v>430</v>
      </c>
      <c r="B97" s="116">
        <v>22.99</v>
      </c>
      <c r="C97" s="117">
        <v>5319</v>
      </c>
      <c r="D97" s="113">
        <f t="shared" si="1"/>
        <v>122283.81</v>
      </c>
    </row>
    <row r="98" spans="1:4">
      <c r="A98" s="115" t="s">
        <v>526</v>
      </c>
      <c r="B98" s="116">
        <v>23.57</v>
      </c>
      <c r="C98" s="117">
        <v>0</v>
      </c>
      <c r="D98" s="113">
        <f t="shared" si="1"/>
        <v>0</v>
      </c>
    </row>
    <row r="99" spans="1:4">
      <c r="A99" s="115" t="s">
        <v>432</v>
      </c>
      <c r="B99" s="116">
        <v>22.08</v>
      </c>
      <c r="C99" s="117">
        <v>36234</v>
      </c>
      <c r="D99" s="113">
        <f t="shared" si="1"/>
        <v>800046.72</v>
      </c>
    </row>
    <row r="100" spans="1:4">
      <c r="A100" s="115" t="s">
        <v>433</v>
      </c>
      <c r="B100" s="116">
        <v>26.96</v>
      </c>
      <c r="C100" s="117">
        <v>115157</v>
      </c>
      <c r="D100" s="113">
        <f t="shared" si="1"/>
        <v>3104632.72</v>
      </c>
    </row>
    <row r="101" spans="1:4">
      <c r="A101" s="115" t="s">
        <v>434</v>
      </c>
      <c r="B101" s="116">
        <v>39.17</v>
      </c>
      <c r="C101" s="117">
        <v>376058</v>
      </c>
      <c r="D101" s="113">
        <f t="shared" si="1"/>
        <v>14730191.860000001</v>
      </c>
    </row>
    <row r="102" spans="1:4">
      <c r="A102" s="115" t="s">
        <v>435</v>
      </c>
      <c r="B102" s="116">
        <v>22.14</v>
      </c>
      <c r="C102" s="117">
        <v>65157</v>
      </c>
      <c r="D102" s="113">
        <f t="shared" si="1"/>
        <v>1442575.98</v>
      </c>
    </row>
    <row r="103" spans="1:4">
      <c r="A103" s="115" t="s">
        <v>436</v>
      </c>
      <c r="B103" s="116">
        <v>22.99</v>
      </c>
      <c r="C103" s="117">
        <v>14671</v>
      </c>
      <c r="D103" s="113">
        <f t="shared" si="1"/>
        <v>337286.29</v>
      </c>
    </row>
    <row r="104" spans="1:4" ht="15">
      <c r="A104" s="114" t="s">
        <v>514</v>
      </c>
      <c r="B104" s="1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"/>
  <sheetViews>
    <sheetView topLeftCell="A460" workbookViewId="0">
      <selection activeCell="F498" sqref="F498"/>
    </sheetView>
  </sheetViews>
  <sheetFormatPr defaultRowHeight="15"/>
  <cols>
    <col min="1" max="1" width="29.42578125" style="67" bestFit="1" customWidth="1"/>
    <col min="2" max="2" width="52.85546875" style="61" customWidth="1"/>
    <col min="3" max="3" width="11.7109375" style="126" customWidth="1"/>
    <col min="4" max="4" width="20" style="91" customWidth="1"/>
    <col min="5" max="5" width="17.140625" style="62" customWidth="1"/>
    <col min="6" max="6" width="18" style="62" customWidth="1"/>
    <col min="7" max="7" width="26.85546875" style="85" customWidth="1"/>
    <col min="9" max="12" width="17" customWidth="1"/>
  </cols>
  <sheetData>
    <row r="1" spans="1:14" s="103" customFormat="1" ht="18.75">
      <c r="A1" s="102" t="s">
        <v>230</v>
      </c>
      <c r="C1" s="122"/>
      <c r="D1" s="104"/>
      <c r="E1" s="104"/>
      <c r="F1" s="104"/>
    </row>
    <row r="2" spans="1:14" s="103" customFormat="1" ht="12.75">
      <c r="A2" s="103" t="s">
        <v>518</v>
      </c>
      <c r="B2" s="105"/>
      <c r="C2" s="123"/>
      <c r="D2" s="106"/>
      <c r="E2" s="106"/>
      <c r="F2" s="107"/>
      <c r="G2" s="106"/>
      <c r="H2" s="107"/>
    </row>
    <row r="3" spans="1:14" s="103" customFormat="1" ht="36.75" customHeight="1">
      <c r="A3" s="142" t="s">
        <v>231</v>
      </c>
      <c r="B3" s="142"/>
      <c r="C3" s="124"/>
      <c r="D3" s="108"/>
      <c r="E3" s="108"/>
      <c r="F3" s="108"/>
      <c r="G3" s="108"/>
      <c r="H3" s="108"/>
      <c r="I3" s="109"/>
      <c r="J3" s="110"/>
      <c r="K3" s="110"/>
      <c r="L3" s="110"/>
      <c r="M3" s="110"/>
      <c r="N3" s="110"/>
    </row>
    <row r="4" spans="1:14" s="111" customFormat="1" ht="30" customHeight="1">
      <c r="A4" s="142" t="s">
        <v>232</v>
      </c>
      <c r="B4" s="142"/>
      <c r="C4" s="124"/>
      <c r="D4" s="108"/>
      <c r="E4" s="108"/>
      <c r="F4" s="108"/>
      <c r="G4" s="108"/>
      <c r="H4" s="108"/>
      <c r="I4" s="110"/>
      <c r="J4" s="110"/>
      <c r="K4" s="110"/>
      <c r="L4" s="110"/>
      <c r="M4" s="110"/>
      <c r="N4" s="110"/>
    </row>
    <row r="5" spans="1:14" s="103" customFormat="1" ht="15" customHeight="1">
      <c r="A5" s="142" t="s">
        <v>233</v>
      </c>
      <c r="B5" s="142"/>
      <c r="C5" s="124"/>
      <c r="D5" s="108"/>
      <c r="E5" s="108"/>
      <c r="F5" s="108"/>
      <c r="G5" s="108"/>
      <c r="H5" s="108"/>
      <c r="I5" s="110"/>
      <c r="J5" s="110"/>
      <c r="K5" s="110"/>
      <c r="L5" s="110"/>
      <c r="M5" s="110"/>
      <c r="N5" s="110"/>
    </row>
    <row r="6" spans="1:14">
      <c r="A6" s="63" t="s">
        <v>439</v>
      </c>
      <c r="B6" s="64" t="s">
        <v>8</v>
      </c>
      <c r="C6" s="125" t="s">
        <v>234</v>
      </c>
      <c r="D6" s="65" t="s">
        <v>235</v>
      </c>
      <c r="E6" s="65" t="s">
        <v>236</v>
      </c>
      <c r="F6" s="65" t="s">
        <v>131</v>
      </c>
      <c r="G6" s="65" t="s">
        <v>131</v>
      </c>
    </row>
    <row r="7" spans="1:14">
      <c r="A7" s="66" t="s">
        <v>344</v>
      </c>
    </row>
    <row r="8" spans="1:14">
      <c r="B8" s="68" t="s">
        <v>12</v>
      </c>
      <c r="C8" s="129">
        <v>2017</v>
      </c>
      <c r="D8" s="58">
        <v>23852970</v>
      </c>
      <c r="E8" s="58">
        <v>17193000</v>
      </c>
      <c r="F8" s="58">
        <f>SUM(D8:E8)</f>
        <v>41045970</v>
      </c>
      <c r="G8" s="86"/>
    </row>
    <row r="9" spans="1:14">
      <c r="B9" s="68" t="s">
        <v>242</v>
      </c>
      <c r="C9" s="129">
        <v>2015</v>
      </c>
      <c r="D9" s="58">
        <v>1700000</v>
      </c>
      <c r="E9" s="58" t="s">
        <v>516</v>
      </c>
      <c r="F9" s="58">
        <f>SUM(D9:E9)</f>
        <v>1700000</v>
      </c>
      <c r="G9" s="86"/>
    </row>
    <row r="10" spans="1:14">
      <c r="B10" s="68" t="s">
        <v>243</v>
      </c>
      <c r="C10" s="129">
        <v>2016</v>
      </c>
      <c r="D10" s="58">
        <v>4200000</v>
      </c>
      <c r="E10" s="58" t="s">
        <v>516</v>
      </c>
      <c r="F10" s="58">
        <f>SUM(D10:E10)</f>
        <v>4200000</v>
      </c>
      <c r="G10" s="86"/>
    </row>
    <row r="11" spans="1:14">
      <c r="F11" s="69" t="s">
        <v>515</v>
      </c>
      <c r="G11" s="87">
        <f>SUM(F8:F10)</f>
        <v>46945970</v>
      </c>
    </row>
    <row r="12" spans="1:14">
      <c r="A12" s="66" t="s">
        <v>345</v>
      </c>
    </row>
    <row r="13" spans="1:14">
      <c r="B13" s="68" t="s">
        <v>241</v>
      </c>
      <c r="C13" s="129">
        <v>2017</v>
      </c>
      <c r="D13" s="58">
        <v>2068999</v>
      </c>
      <c r="E13" s="58" t="s">
        <v>516</v>
      </c>
      <c r="F13" s="58">
        <f>SUM(D13:E13)</f>
        <v>2068999</v>
      </c>
      <c r="G13" s="86"/>
    </row>
    <row r="14" spans="1:14">
      <c r="B14" s="68" t="s">
        <v>440</v>
      </c>
      <c r="C14" s="101"/>
      <c r="D14" s="58"/>
      <c r="E14" s="58"/>
      <c r="F14" s="58" t="s">
        <v>516</v>
      </c>
      <c r="G14" s="86"/>
    </row>
    <row r="15" spans="1:14">
      <c r="B15" s="68" t="s">
        <v>13</v>
      </c>
      <c r="C15" s="129">
        <v>2016</v>
      </c>
      <c r="D15" s="58">
        <v>21615043</v>
      </c>
      <c r="E15" s="58" t="s">
        <v>516</v>
      </c>
      <c r="F15" s="58">
        <f>SUM(D15:E15)</f>
        <v>21615043</v>
      </c>
      <c r="G15" s="86"/>
    </row>
    <row r="16" spans="1:14">
      <c r="F16" s="69" t="s">
        <v>515</v>
      </c>
      <c r="G16" s="87">
        <f>SUM(F13:F15)</f>
        <v>23684042</v>
      </c>
    </row>
    <row r="17" spans="1:7">
      <c r="A17" s="66" t="s">
        <v>244</v>
      </c>
    </row>
    <row r="18" spans="1:7">
      <c r="B18" s="68" t="s">
        <v>14</v>
      </c>
      <c r="C18" s="129">
        <v>2016</v>
      </c>
      <c r="D18" s="58">
        <v>19493886</v>
      </c>
      <c r="E18" s="58">
        <v>2953354</v>
      </c>
      <c r="F18" s="58">
        <f>SUM(D18:E18)</f>
        <v>22447240</v>
      </c>
      <c r="G18" s="86"/>
    </row>
    <row r="19" spans="1:7">
      <c r="B19" s="68" t="s">
        <v>441</v>
      </c>
      <c r="C19" s="101"/>
      <c r="D19" s="58"/>
      <c r="E19" s="58"/>
      <c r="F19" s="58" t="s">
        <v>516</v>
      </c>
      <c r="G19" s="86"/>
    </row>
    <row r="20" spans="1:7">
      <c r="B20" s="68" t="s">
        <v>442</v>
      </c>
      <c r="D20" s="58"/>
      <c r="E20" s="58"/>
      <c r="F20" s="58" t="s">
        <v>516</v>
      </c>
      <c r="G20" s="86"/>
    </row>
    <row r="21" spans="1:7">
      <c r="B21" s="68" t="s">
        <v>443</v>
      </c>
      <c r="D21" s="58"/>
      <c r="E21" s="58"/>
      <c r="F21" s="58" t="s">
        <v>516</v>
      </c>
      <c r="G21" s="86"/>
    </row>
    <row r="22" spans="1:7">
      <c r="B22" s="68" t="s">
        <v>444</v>
      </c>
      <c r="D22" s="58"/>
      <c r="E22" s="58"/>
      <c r="F22" s="58" t="s">
        <v>516</v>
      </c>
      <c r="G22" s="86"/>
    </row>
    <row r="23" spans="1:7">
      <c r="F23" s="69" t="s">
        <v>515</v>
      </c>
      <c r="G23" s="87">
        <f>SUM(F18:F22)</f>
        <v>22447240</v>
      </c>
    </row>
    <row r="24" spans="1:7">
      <c r="A24" s="66" t="s">
        <v>245</v>
      </c>
    </row>
    <row r="25" spans="1:7">
      <c r="B25" s="68" t="s">
        <v>16</v>
      </c>
      <c r="C25" s="129">
        <v>2016</v>
      </c>
      <c r="D25" s="58">
        <v>26694264</v>
      </c>
      <c r="E25" s="58">
        <v>7138492</v>
      </c>
      <c r="F25" s="58">
        <f>SUM(D25:E25)</f>
        <v>33832756</v>
      </c>
      <c r="G25" s="86"/>
    </row>
    <row r="26" spans="1:7">
      <c r="F26" s="69" t="s">
        <v>515</v>
      </c>
      <c r="G26" s="87">
        <f>SUM(F25)</f>
        <v>33832756</v>
      </c>
    </row>
    <row r="27" spans="1:7">
      <c r="A27" s="66" t="s">
        <v>346</v>
      </c>
    </row>
    <row r="28" spans="1:7">
      <c r="B28" s="68" t="s">
        <v>15</v>
      </c>
      <c r="C28" s="129">
        <v>2017</v>
      </c>
      <c r="D28" s="58">
        <v>40081829</v>
      </c>
      <c r="E28" s="58">
        <v>7808434</v>
      </c>
      <c r="F28" s="58">
        <f>SUM(D28:E28)</f>
        <v>47890263</v>
      </c>
      <c r="G28" s="86"/>
    </row>
    <row r="29" spans="1:7">
      <c r="A29" s="70"/>
      <c r="B29" s="68" t="s">
        <v>246</v>
      </c>
      <c r="C29" s="129">
        <v>2016</v>
      </c>
      <c r="D29" s="58">
        <v>108868</v>
      </c>
      <c r="E29" s="58">
        <v>17000</v>
      </c>
      <c r="F29" s="58">
        <f>SUM(D29:E29)</f>
        <v>125868</v>
      </c>
      <c r="G29" s="86"/>
    </row>
    <row r="30" spans="1:7">
      <c r="A30" s="71"/>
      <c r="B30" s="68" t="s">
        <v>247</v>
      </c>
      <c r="C30" s="129">
        <v>2016</v>
      </c>
      <c r="D30" s="58">
        <v>1511322</v>
      </c>
      <c r="E30" s="58" t="s">
        <v>516</v>
      </c>
      <c r="F30" s="58">
        <f>SUM(D30:E30)</f>
        <v>1511322</v>
      </c>
      <c r="G30" s="86"/>
    </row>
    <row r="31" spans="1:7">
      <c r="F31" s="69" t="s">
        <v>515</v>
      </c>
      <c r="G31" s="87">
        <f>SUM(F28:F30)</f>
        <v>49527453</v>
      </c>
    </row>
    <row r="32" spans="1:7">
      <c r="A32" s="66" t="s">
        <v>347</v>
      </c>
    </row>
    <row r="33" spans="1:7">
      <c r="A33" s="70"/>
      <c r="B33" s="68" t="s">
        <v>17</v>
      </c>
      <c r="C33" s="129">
        <v>2017</v>
      </c>
      <c r="D33" s="58">
        <v>34688806</v>
      </c>
      <c r="E33" s="58">
        <v>6160353</v>
      </c>
      <c r="F33" s="58">
        <f>SUM(D33:E33)</f>
        <v>40849159</v>
      </c>
      <c r="G33" s="86"/>
    </row>
    <row r="34" spans="1:7">
      <c r="B34" s="68" t="s">
        <v>445</v>
      </c>
      <c r="C34" s="129">
        <v>2017</v>
      </c>
      <c r="D34" s="58">
        <v>4300000</v>
      </c>
      <c r="E34" s="58" t="s">
        <v>516</v>
      </c>
      <c r="F34" s="58">
        <f>SUM(D34:E34)</f>
        <v>4300000</v>
      </c>
      <c r="G34" s="86"/>
    </row>
    <row r="35" spans="1:7">
      <c r="B35" s="68" t="s">
        <v>446</v>
      </c>
      <c r="C35" s="129"/>
      <c r="D35" s="58"/>
      <c r="E35" s="58"/>
      <c r="F35" s="58" t="s">
        <v>516</v>
      </c>
      <c r="G35" s="86"/>
    </row>
    <row r="36" spans="1:7">
      <c r="F36" s="69" t="s">
        <v>515</v>
      </c>
      <c r="G36" s="87">
        <f>SUM(F33:F35)</f>
        <v>45149159</v>
      </c>
    </row>
    <row r="37" spans="1:7">
      <c r="A37" s="66" t="s">
        <v>348</v>
      </c>
    </row>
    <row r="38" spans="1:7">
      <c r="B38" s="68" t="s">
        <v>18</v>
      </c>
      <c r="C38" s="129">
        <v>2016</v>
      </c>
      <c r="D38" s="58">
        <v>38938824</v>
      </c>
      <c r="E38" s="58">
        <v>9019311</v>
      </c>
      <c r="F38" s="58">
        <f>SUM(D38:E38)</f>
        <v>47958135</v>
      </c>
      <c r="G38" s="86"/>
    </row>
    <row r="39" spans="1:7">
      <c r="F39" s="69" t="s">
        <v>515</v>
      </c>
      <c r="G39" s="87">
        <f>SUM(F38:F38)</f>
        <v>47958135</v>
      </c>
    </row>
    <row r="40" spans="1:7">
      <c r="A40" s="66" t="s">
        <v>349</v>
      </c>
    </row>
    <row r="41" spans="1:7">
      <c r="A41" s="70"/>
      <c r="B41" s="68" t="s">
        <v>19</v>
      </c>
      <c r="C41" s="129">
        <v>2017</v>
      </c>
      <c r="D41" s="58">
        <v>91302090</v>
      </c>
      <c r="E41" s="58">
        <v>16433188</v>
      </c>
      <c r="F41" s="58">
        <f t="shared" ref="F41:F42" si="0">SUM(D41:E41)</f>
        <v>107735278</v>
      </c>
      <c r="G41" s="86"/>
    </row>
    <row r="42" spans="1:7">
      <c r="B42" s="68" t="s">
        <v>248</v>
      </c>
      <c r="C42" s="129">
        <v>2017</v>
      </c>
      <c r="D42" s="58">
        <v>945351</v>
      </c>
      <c r="E42" s="58">
        <v>536177</v>
      </c>
      <c r="F42" s="58">
        <f t="shared" si="0"/>
        <v>1481528</v>
      </c>
      <c r="G42" s="86"/>
    </row>
    <row r="43" spans="1:7">
      <c r="F43" s="69" t="s">
        <v>515</v>
      </c>
      <c r="G43" s="87">
        <f>SUM(F41:F42)</f>
        <v>109216806</v>
      </c>
    </row>
    <row r="44" spans="1:7">
      <c r="A44" s="66" t="s">
        <v>350</v>
      </c>
    </row>
    <row r="45" spans="1:7">
      <c r="B45" s="68" t="s">
        <v>20</v>
      </c>
      <c r="C45" s="129">
        <v>2017</v>
      </c>
      <c r="D45" s="58">
        <v>18552464</v>
      </c>
      <c r="E45" s="58">
        <v>2621582</v>
      </c>
      <c r="F45" s="58">
        <f>SUM(D45:E45)</f>
        <v>21174046</v>
      </c>
      <c r="G45" s="86"/>
    </row>
    <row r="46" spans="1:7">
      <c r="B46" s="68" t="s">
        <v>249</v>
      </c>
      <c r="C46" s="129">
        <v>2016</v>
      </c>
      <c r="D46" s="58">
        <v>3195795</v>
      </c>
      <c r="E46" s="58" t="s">
        <v>516</v>
      </c>
      <c r="F46" s="58">
        <f>SUM(D46:E46)</f>
        <v>3195795</v>
      </c>
      <c r="G46" s="86"/>
    </row>
    <row r="47" spans="1:7">
      <c r="B47" s="68" t="s">
        <v>250</v>
      </c>
      <c r="C47" s="129">
        <v>2017</v>
      </c>
      <c r="D47" s="58">
        <v>748785</v>
      </c>
      <c r="E47" s="58" t="s">
        <v>516</v>
      </c>
      <c r="F47" s="58">
        <v>748785</v>
      </c>
      <c r="G47" s="86"/>
    </row>
    <row r="48" spans="1:7">
      <c r="F48" s="69" t="s">
        <v>515</v>
      </c>
      <c r="G48" s="87">
        <f>SUM(F45:F47)</f>
        <v>25118626</v>
      </c>
    </row>
    <row r="49" spans="1:7">
      <c r="A49" s="66" t="s">
        <v>351</v>
      </c>
    </row>
    <row r="50" spans="1:7">
      <c r="A50" s="70"/>
      <c r="B50" s="68" t="s">
        <v>21</v>
      </c>
      <c r="C50" s="129">
        <v>2017</v>
      </c>
      <c r="D50" s="58">
        <v>30927541</v>
      </c>
      <c r="E50" s="58" t="s">
        <v>516</v>
      </c>
      <c r="F50" s="58">
        <f>SUM(D50:E50)</f>
        <v>30927541</v>
      </c>
      <c r="G50" s="86"/>
    </row>
    <row r="51" spans="1:7">
      <c r="B51" s="68" t="s">
        <v>251</v>
      </c>
      <c r="C51" s="129">
        <v>2017</v>
      </c>
      <c r="D51" s="58">
        <v>5128716</v>
      </c>
      <c r="E51" s="58" t="s">
        <v>516</v>
      </c>
      <c r="F51" s="58">
        <f>SUM(D51:E51)</f>
        <v>5128716</v>
      </c>
      <c r="G51" s="86"/>
    </row>
    <row r="52" spans="1:7">
      <c r="B52" s="73"/>
      <c r="F52" s="69" t="s">
        <v>515</v>
      </c>
      <c r="G52" s="87">
        <f>SUM(F50:F51)</f>
        <v>36056257</v>
      </c>
    </row>
    <row r="53" spans="1:7">
      <c r="A53" s="66" t="s">
        <v>352</v>
      </c>
    </row>
    <row r="54" spans="1:7">
      <c r="A54" s="70"/>
      <c r="B54" s="68" t="s">
        <v>97</v>
      </c>
      <c r="C54" s="129">
        <v>2015</v>
      </c>
      <c r="D54" s="58">
        <v>8959779</v>
      </c>
      <c r="E54" s="58" t="s">
        <v>516</v>
      </c>
      <c r="F54" s="58">
        <f>SUM(D54:E54)</f>
        <v>8959779</v>
      </c>
      <c r="G54" s="86"/>
    </row>
    <row r="55" spans="1:7">
      <c r="F55" s="69" t="s">
        <v>515</v>
      </c>
      <c r="G55" s="87">
        <f>SUM(F54:F54)</f>
        <v>8959779</v>
      </c>
    </row>
    <row r="56" spans="1:7">
      <c r="A56" s="66" t="s">
        <v>353</v>
      </c>
    </row>
    <row r="57" spans="1:7">
      <c r="B57" s="68" t="s">
        <v>252</v>
      </c>
      <c r="D57" s="58" t="s">
        <v>516</v>
      </c>
      <c r="E57" s="58" t="s">
        <v>516</v>
      </c>
      <c r="F57" s="58" t="s">
        <v>516</v>
      </c>
      <c r="G57" s="86"/>
    </row>
    <row r="58" spans="1:7">
      <c r="B58" s="68" t="s">
        <v>22</v>
      </c>
      <c r="C58" s="101">
        <v>2016</v>
      </c>
      <c r="D58" s="58">
        <v>27769001</v>
      </c>
      <c r="E58" s="58" t="s">
        <v>516</v>
      </c>
      <c r="F58" s="58">
        <f>SUM(D58:E58)</f>
        <v>27769001</v>
      </c>
      <c r="G58" s="86"/>
    </row>
    <row r="59" spans="1:7">
      <c r="F59" s="69" t="s">
        <v>515</v>
      </c>
      <c r="G59" s="87">
        <f>SUM(F57:F58)</f>
        <v>27769001</v>
      </c>
    </row>
    <row r="60" spans="1:7">
      <c r="A60" s="66" t="s">
        <v>354</v>
      </c>
    </row>
    <row r="61" spans="1:7">
      <c r="B61" s="68" t="s">
        <v>23</v>
      </c>
      <c r="C61" s="129">
        <v>2016</v>
      </c>
      <c r="D61" s="58">
        <v>28962847</v>
      </c>
      <c r="E61" s="58">
        <v>18096572</v>
      </c>
      <c r="F61" s="58">
        <f t="shared" ref="F61:F64" si="1">SUM(D61:E61)</f>
        <v>47059419</v>
      </c>
      <c r="G61" s="86"/>
    </row>
    <row r="62" spans="1:7">
      <c r="B62" s="68" t="s">
        <v>71</v>
      </c>
      <c r="C62" s="129">
        <v>2017</v>
      </c>
      <c r="D62" s="58">
        <v>8541892</v>
      </c>
      <c r="E62" s="58">
        <v>10508180</v>
      </c>
      <c r="F62" s="58">
        <f t="shared" si="1"/>
        <v>19050072</v>
      </c>
      <c r="G62" s="86"/>
    </row>
    <row r="63" spans="1:7">
      <c r="B63" s="68" t="s">
        <v>253</v>
      </c>
      <c r="C63" s="129">
        <v>2017</v>
      </c>
      <c r="D63" s="58">
        <v>5005000</v>
      </c>
      <c r="E63" s="58">
        <v>500000</v>
      </c>
      <c r="F63" s="58">
        <f t="shared" si="1"/>
        <v>5505000</v>
      </c>
      <c r="G63" s="86"/>
    </row>
    <row r="64" spans="1:7">
      <c r="B64" s="68" t="s">
        <v>254</v>
      </c>
      <c r="D64" s="58">
        <v>1001643</v>
      </c>
      <c r="E64" s="58" t="s">
        <v>516</v>
      </c>
      <c r="F64" s="58">
        <f t="shared" si="1"/>
        <v>1001643</v>
      </c>
      <c r="G64" s="86"/>
    </row>
    <row r="65" spans="1:7">
      <c r="B65" s="68" t="s">
        <v>255</v>
      </c>
      <c r="D65" s="58"/>
      <c r="E65" s="58"/>
      <c r="F65" s="58" t="s">
        <v>516</v>
      </c>
      <c r="G65" s="86"/>
    </row>
    <row r="66" spans="1:7">
      <c r="B66" s="68" t="s">
        <v>256</v>
      </c>
      <c r="C66" s="129"/>
      <c r="D66" s="58"/>
      <c r="E66" s="58"/>
      <c r="F66" s="58" t="s">
        <v>516</v>
      </c>
      <c r="G66" s="86"/>
    </row>
    <row r="67" spans="1:7">
      <c r="F67" s="69" t="s">
        <v>515</v>
      </c>
      <c r="G67" s="87">
        <f>SUM(F61:F66)</f>
        <v>72616134</v>
      </c>
    </row>
    <row r="68" spans="1:7">
      <c r="A68" s="66" t="s">
        <v>355</v>
      </c>
    </row>
    <row r="69" spans="1:7">
      <c r="B69" s="68" t="s">
        <v>24</v>
      </c>
      <c r="C69" s="101" t="s">
        <v>257</v>
      </c>
      <c r="D69" s="58">
        <v>8036169</v>
      </c>
      <c r="E69" s="58">
        <v>5987930</v>
      </c>
      <c r="F69" s="58">
        <f>SUM(D69:E69)</f>
        <v>14024099</v>
      </c>
      <c r="G69" s="86"/>
    </row>
    <row r="70" spans="1:7">
      <c r="A70" s="74"/>
      <c r="B70" s="68" t="s">
        <v>447</v>
      </c>
      <c r="C70" s="129"/>
      <c r="D70" s="58"/>
      <c r="E70" s="58"/>
      <c r="F70" s="58" t="s">
        <v>516</v>
      </c>
      <c r="G70" s="86"/>
    </row>
    <row r="71" spans="1:7">
      <c r="B71" s="68" t="s">
        <v>448</v>
      </c>
      <c r="D71" s="58"/>
      <c r="E71" s="58"/>
      <c r="F71" s="58" t="s">
        <v>516</v>
      </c>
      <c r="G71" s="86"/>
    </row>
    <row r="72" spans="1:7">
      <c r="F72" s="69" t="s">
        <v>515</v>
      </c>
      <c r="G72" s="87">
        <f>SUM(F69:F71)</f>
        <v>14024099</v>
      </c>
    </row>
    <row r="73" spans="1:7">
      <c r="A73" s="66" t="s">
        <v>356</v>
      </c>
    </row>
    <row r="74" spans="1:7">
      <c r="B74" s="68" t="s">
        <v>25</v>
      </c>
      <c r="C74" s="129">
        <v>2017</v>
      </c>
      <c r="D74" s="58">
        <v>14389997</v>
      </c>
      <c r="E74" s="58">
        <v>7080805</v>
      </c>
      <c r="F74" s="58">
        <f>SUM(D74:E74)</f>
        <v>21470802</v>
      </c>
      <c r="G74" s="86"/>
    </row>
    <row r="75" spans="1:7">
      <c r="F75" s="69" t="s">
        <v>515</v>
      </c>
      <c r="G75" s="87">
        <f>F74</f>
        <v>21470802</v>
      </c>
    </row>
    <row r="76" spans="1:7">
      <c r="A76" s="66" t="s">
        <v>357</v>
      </c>
    </row>
    <row r="77" spans="1:7">
      <c r="B77" s="68" t="s">
        <v>72</v>
      </c>
      <c r="C77" s="129">
        <v>2017</v>
      </c>
      <c r="D77" s="58">
        <v>36436000</v>
      </c>
      <c r="E77" s="58">
        <v>11417000</v>
      </c>
      <c r="F77" s="58">
        <f>SUM(D77:E77)</f>
        <v>47853000</v>
      </c>
      <c r="G77" s="86"/>
    </row>
    <row r="78" spans="1:7">
      <c r="F78" s="69" t="s">
        <v>515</v>
      </c>
      <c r="G78" s="87">
        <f>F77</f>
        <v>47853000</v>
      </c>
    </row>
    <row r="79" spans="1:7">
      <c r="A79" s="66" t="s">
        <v>358</v>
      </c>
    </row>
    <row r="80" spans="1:7">
      <c r="B80" s="68" t="s">
        <v>26</v>
      </c>
      <c r="C80" s="129">
        <v>2017</v>
      </c>
      <c r="D80" s="58">
        <v>17502284</v>
      </c>
      <c r="E80" s="58">
        <v>1794550</v>
      </c>
      <c r="F80" s="58">
        <f>SUM(D80:E80)</f>
        <v>19296834</v>
      </c>
      <c r="G80" s="86"/>
    </row>
    <row r="81" spans="1:7">
      <c r="B81" s="68" t="s">
        <v>258</v>
      </c>
      <c r="C81" s="129">
        <v>2017</v>
      </c>
      <c r="D81" s="58">
        <v>100000</v>
      </c>
      <c r="E81" s="58">
        <v>500</v>
      </c>
      <c r="F81" s="58">
        <f>SUM(D81:E81)</f>
        <v>100500</v>
      </c>
      <c r="G81" s="86"/>
    </row>
    <row r="82" spans="1:7">
      <c r="B82" s="68" t="s">
        <v>259</v>
      </c>
      <c r="C82" s="129"/>
      <c r="D82" s="58"/>
      <c r="E82" s="58"/>
      <c r="F82" s="58" t="s">
        <v>516</v>
      </c>
      <c r="G82" s="86"/>
    </row>
    <row r="83" spans="1:7">
      <c r="F83" s="69" t="s">
        <v>515</v>
      </c>
      <c r="G83" s="87">
        <f>SUM(F80:F82)</f>
        <v>19397334</v>
      </c>
    </row>
    <row r="84" spans="1:7">
      <c r="A84" s="66" t="s">
        <v>359</v>
      </c>
    </row>
    <row r="85" spans="1:7">
      <c r="B85" s="68" t="s">
        <v>27</v>
      </c>
      <c r="C85" s="129">
        <v>2016</v>
      </c>
      <c r="D85" s="58">
        <v>393385453</v>
      </c>
      <c r="E85" s="58">
        <v>62978539</v>
      </c>
      <c r="F85" s="58">
        <f>SUM(D85:E85)</f>
        <v>456363992</v>
      </c>
      <c r="G85" s="86"/>
    </row>
    <row r="86" spans="1:7">
      <c r="B86" s="68" t="s">
        <v>260</v>
      </c>
      <c r="C86" s="129">
        <v>2016</v>
      </c>
      <c r="D86" s="58">
        <v>4655005</v>
      </c>
      <c r="E86" s="58">
        <v>1126409</v>
      </c>
      <c r="F86" s="58">
        <f>SUM(D86:E86)</f>
        <v>5781414</v>
      </c>
      <c r="G86" s="86"/>
    </row>
    <row r="87" spans="1:7">
      <c r="B87" s="68" t="s">
        <v>261</v>
      </c>
      <c r="C87" s="129"/>
      <c r="D87" s="58"/>
      <c r="E87" s="58"/>
      <c r="F87" s="58" t="s">
        <v>516</v>
      </c>
      <c r="G87" s="86"/>
    </row>
    <row r="88" spans="1:7">
      <c r="B88" s="68" t="s">
        <v>262</v>
      </c>
      <c r="D88" s="58"/>
      <c r="E88" s="58"/>
      <c r="F88" s="58" t="s">
        <v>516</v>
      </c>
      <c r="G88" s="86"/>
    </row>
    <row r="89" spans="1:7">
      <c r="B89" s="68" t="s">
        <v>263</v>
      </c>
      <c r="D89" s="58"/>
      <c r="E89" s="58"/>
      <c r="F89" s="58" t="s">
        <v>516</v>
      </c>
      <c r="G89" s="86"/>
    </row>
    <row r="90" spans="1:7">
      <c r="F90" s="69" t="s">
        <v>515</v>
      </c>
      <c r="G90" s="87">
        <f>SUM(F85:F89)</f>
        <v>462145406</v>
      </c>
    </row>
    <row r="91" spans="1:7">
      <c r="A91" s="66" t="s">
        <v>360</v>
      </c>
    </row>
    <row r="92" spans="1:7">
      <c r="B92" s="68" t="s">
        <v>28</v>
      </c>
      <c r="C92" s="129">
        <v>2017</v>
      </c>
      <c r="D92" s="58">
        <v>11174660</v>
      </c>
      <c r="E92" s="58">
        <v>152971</v>
      </c>
      <c r="F92" s="58">
        <f>SUM(D92:E92)</f>
        <v>11327631</v>
      </c>
      <c r="G92" s="86"/>
    </row>
    <row r="93" spans="1:7">
      <c r="B93" s="68" t="s">
        <v>264</v>
      </c>
      <c r="C93" s="129">
        <v>2017</v>
      </c>
      <c r="D93" s="58">
        <v>300000</v>
      </c>
      <c r="E93" s="58" t="s">
        <v>516</v>
      </c>
      <c r="F93" s="58">
        <f>SUM(D93:E93)</f>
        <v>300000</v>
      </c>
      <c r="G93" s="86"/>
    </row>
    <row r="94" spans="1:7">
      <c r="B94" s="68" t="s">
        <v>265</v>
      </c>
      <c r="C94" s="129"/>
      <c r="D94" s="58"/>
      <c r="E94" s="58"/>
      <c r="F94" s="58" t="s">
        <v>516</v>
      </c>
      <c r="G94" s="86"/>
    </row>
    <row r="95" spans="1:7">
      <c r="F95" s="69" t="s">
        <v>515</v>
      </c>
      <c r="G95" s="87">
        <f>SUM(F92:F94)</f>
        <v>11627631</v>
      </c>
    </row>
    <row r="96" spans="1:7">
      <c r="A96" s="66" t="s">
        <v>361</v>
      </c>
    </row>
    <row r="97" spans="1:7">
      <c r="B97" s="68" t="s">
        <v>30</v>
      </c>
      <c r="C97" s="129">
        <v>2017</v>
      </c>
      <c r="D97" s="58">
        <v>28224433</v>
      </c>
      <c r="E97" s="58">
        <v>2089776</v>
      </c>
      <c r="F97" s="58">
        <f>SUM(D97:E97)</f>
        <v>30314209</v>
      </c>
      <c r="G97" s="86"/>
    </row>
    <row r="98" spans="1:7">
      <c r="B98" s="68" t="s">
        <v>29</v>
      </c>
      <c r="C98" s="129">
        <v>2017</v>
      </c>
      <c r="D98" s="58">
        <v>17788313</v>
      </c>
      <c r="E98" s="58">
        <v>2626719</v>
      </c>
      <c r="F98" s="58">
        <f>SUM(D98:E98)</f>
        <v>20415032</v>
      </c>
      <c r="G98" s="86"/>
    </row>
    <row r="99" spans="1:7">
      <c r="B99" s="68" t="s">
        <v>266</v>
      </c>
      <c r="C99" s="129">
        <v>2016</v>
      </c>
      <c r="D99" s="58">
        <v>425034</v>
      </c>
      <c r="E99" s="58" t="s">
        <v>516</v>
      </c>
      <c r="F99" s="58">
        <f>SUM(D99:E99)</f>
        <v>425034</v>
      </c>
      <c r="G99" s="86"/>
    </row>
    <row r="100" spans="1:7">
      <c r="B100" s="68" t="s">
        <v>267</v>
      </c>
      <c r="C100" s="129"/>
      <c r="D100" s="58"/>
      <c r="E100" s="58"/>
      <c r="F100" s="58" t="s">
        <v>516</v>
      </c>
      <c r="G100" s="86"/>
    </row>
    <row r="101" spans="1:7">
      <c r="F101" s="69" t="s">
        <v>515</v>
      </c>
      <c r="G101" s="87">
        <f>SUM(F97:F100)</f>
        <v>51154275</v>
      </c>
    </row>
    <row r="102" spans="1:7">
      <c r="A102" s="66" t="s">
        <v>362</v>
      </c>
    </row>
    <row r="103" spans="1:7">
      <c r="B103" s="68" t="s">
        <v>268</v>
      </c>
      <c r="C103" s="129">
        <v>2016</v>
      </c>
      <c r="D103" s="58">
        <v>5915934</v>
      </c>
      <c r="E103" s="58">
        <v>5933139</v>
      </c>
      <c r="F103" s="58">
        <f>SUM(D103:E103)</f>
        <v>11849073</v>
      </c>
      <c r="G103" s="86"/>
    </row>
    <row r="104" spans="1:7">
      <c r="A104" s="75"/>
      <c r="B104" s="68" t="s">
        <v>32</v>
      </c>
      <c r="C104" s="129">
        <v>2016</v>
      </c>
      <c r="D104" s="58">
        <v>17278790.09</v>
      </c>
      <c r="E104" s="58" t="s">
        <v>516</v>
      </c>
      <c r="F104" s="58">
        <f>SUM(D104:E104)</f>
        <v>17278790.09</v>
      </c>
      <c r="G104" s="86"/>
    </row>
    <row r="105" spans="1:7">
      <c r="F105" s="69" t="s">
        <v>515</v>
      </c>
      <c r="G105" s="87">
        <f>SUM(F103:F104)</f>
        <v>29127863.09</v>
      </c>
    </row>
    <row r="106" spans="1:7">
      <c r="A106" s="66" t="s">
        <v>363</v>
      </c>
    </row>
    <row r="107" spans="1:7">
      <c r="B107" s="68" t="s">
        <v>33</v>
      </c>
      <c r="C107" s="129">
        <v>2016</v>
      </c>
      <c r="D107" s="58">
        <v>21291204</v>
      </c>
      <c r="E107" s="58">
        <v>12798000</v>
      </c>
      <c r="F107" s="58">
        <f>SUM(D107:E107)</f>
        <v>34089204</v>
      </c>
      <c r="G107" s="86"/>
    </row>
    <row r="108" spans="1:7">
      <c r="B108" s="68" t="s">
        <v>269</v>
      </c>
      <c r="C108" s="129">
        <v>2017</v>
      </c>
      <c r="D108" s="58">
        <v>647042</v>
      </c>
      <c r="E108" s="58" t="s">
        <v>516</v>
      </c>
      <c r="F108" s="58">
        <f>SUM(D108:E108)</f>
        <v>647042</v>
      </c>
      <c r="G108" s="86"/>
    </row>
    <row r="109" spans="1:7">
      <c r="B109" s="68" t="s">
        <v>270</v>
      </c>
      <c r="C109" s="129"/>
      <c r="D109" s="58"/>
      <c r="E109" s="58"/>
      <c r="F109" s="58" t="s">
        <v>516</v>
      </c>
      <c r="G109" s="86"/>
    </row>
    <row r="110" spans="1:7">
      <c r="F110" s="69" t="s">
        <v>515</v>
      </c>
      <c r="G110" s="87">
        <f>SUM(F107:F109)</f>
        <v>34736246</v>
      </c>
    </row>
    <row r="111" spans="1:7">
      <c r="A111" s="66" t="s">
        <v>364</v>
      </c>
    </row>
    <row r="112" spans="1:7">
      <c r="A112" s="70"/>
      <c r="B112" s="68" t="s">
        <v>34</v>
      </c>
      <c r="C112" s="129">
        <v>2016</v>
      </c>
      <c r="D112" s="58">
        <v>46840000</v>
      </c>
      <c r="E112" s="58">
        <v>37217800</v>
      </c>
      <c r="F112" s="58">
        <f>SUM(D112:E112)</f>
        <v>84057800</v>
      </c>
      <c r="G112" s="86"/>
    </row>
    <row r="113" spans="1:7">
      <c r="B113" s="68" t="s">
        <v>271</v>
      </c>
      <c r="C113" s="129">
        <v>2016</v>
      </c>
      <c r="D113" s="58">
        <v>2829805</v>
      </c>
      <c r="E113" s="58">
        <v>117231</v>
      </c>
      <c r="F113" s="58">
        <f>SUM(D113:E113)</f>
        <v>2947036</v>
      </c>
      <c r="G113" s="86"/>
    </row>
    <row r="114" spans="1:7">
      <c r="F114" s="69" t="s">
        <v>515</v>
      </c>
      <c r="G114" s="87">
        <f>SUM(F112:F113)</f>
        <v>87004836</v>
      </c>
    </row>
    <row r="115" spans="1:7">
      <c r="A115" s="66" t="s">
        <v>365</v>
      </c>
    </row>
    <row r="116" spans="1:7">
      <c r="B116" s="68" t="s">
        <v>35</v>
      </c>
      <c r="C116" s="129">
        <v>2017</v>
      </c>
      <c r="D116" s="58">
        <v>21161366</v>
      </c>
      <c r="E116" s="58">
        <v>894500</v>
      </c>
      <c r="F116" s="58">
        <f>SUM(D116:E116)</f>
        <v>22055866</v>
      </c>
      <c r="G116" s="86"/>
    </row>
    <row r="117" spans="1:7">
      <c r="B117" s="68" t="s">
        <v>272</v>
      </c>
      <c r="C117" s="129">
        <v>2017</v>
      </c>
      <c r="D117" s="58">
        <v>893120</v>
      </c>
      <c r="E117" s="58">
        <v>51193</v>
      </c>
      <c r="F117" s="58">
        <f>SUM(D117:E117)</f>
        <v>944313</v>
      </c>
      <c r="G117" s="86"/>
    </row>
    <row r="118" spans="1:7">
      <c r="B118" s="68" t="s">
        <v>273</v>
      </c>
      <c r="C118" s="101"/>
      <c r="D118" s="58"/>
      <c r="E118" s="58"/>
      <c r="F118" s="58" t="s">
        <v>516</v>
      </c>
      <c r="G118" s="86"/>
    </row>
    <row r="119" spans="1:7">
      <c r="F119" s="69" t="s">
        <v>515</v>
      </c>
      <c r="G119" s="87">
        <f>SUM(F116:F118)</f>
        <v>23000179</v>
      </c>
    </row>
    <row r="120" spans="1:7">
      <c r="A120" s="66" t="s">
        <v>366</v>
      </c>
    </row>
    <row r="121" spans="1:7">
      <c r="B121" s="68" t="s">
        <v>36</v>
      </c>
      <c r="C121" s="129">
        <v>2016</v>
      </c>
      <c r="D121" s="58">
        <v>78549199</v>
      </c>
      <c r="E121" s="58">
        <v>23038256</v>
      </c>
      <c r="F121" s="58">
        <f t="shared" ref="F121:F122" si="2">SUM(D121:E121)</f>
        <v>101587455</v>
      </c>
      <c r="G121" s="86"/>
    </row>
    <row r="122" spans="1:7">
      <c r="B122" s="68" t="s">
        <v>274</v>
      </c>
      <c r="C122" s="101">
        <v>2017</v>
      </c>
      <c r="D122" s="58">
        <v>53007769</v>
      </c>
      <c r="E122" s="58" t="s">
        <v>516</v>
      </c>
      <c r="F122" s="58">
        <f t="shared" si="2"/>
        <v>53007769</v>
      </c>
      <c r="G122" s="86"/>
    </row>
    <row r="123" spans="1:7">
      <c r="F123" s="69" t="s">
        <v>515</v>
      </c>
      <c r="G123" s="87">
        <f>SUM(F121:F122)</f>
        <v>154595224</v>
      </c>
    </row>
    <row r="124" spans="1:7">
      <c r="A124" s="66" t="s">
        <v>367</v>
      </c>
    </row>
    <row r="125" spans="1:7">
      <c r="B125" s="68" t="s">
        <v>37</v>
      </c>
      <c r="C125" s="129">
        <v>2016</v>
      </c>
      <c r="D125" s="58">
        <v>65758711</v>
      </c>
      <c r="E125" s="58">
        <v>17947656</v>
      </c>
      <c r="F125" s="58">
        <f>SUM(D125:E125)</f>
        <v>83706367</v>
      </c>
      <c r="G125" s="86"/>
    </row>
    <row r="126" spans="1:7">
      <c r="F126" s="69" t="s">
        <v>515</v>
      </c>
      <c r="G126" s="87">
        <f>F125</f>
        <v>83706367</v>
      </c>
    </row>
    <row r="127" spans="1:7">
      <c r="A127" s="66" t="s">
        <v>368</v>
      </c>
    </row>
    <row r="128" spans="1:7">
      <c r="B128" s="68" t="s">
        <v>38</v>
      </c>
      <c r="C128" s="129">
        <v>2016</v>
      </c>
      <c r="D128" s="58">
        <v>27700000</v>
      </c>
      <c r="E128" s="58">
        <v>12000000</v>
      </c>
      <c r="F128" s="58">
        <f>SUM(D128:E128)</f>
        <v>39700000</v>
      </c>
      <c r="G128" s="86"/>
    </row>
    <row r="129" spans="1:7">
      <c r="B129" s="68" t="s">
        <v>275</v>
      </c>
      <c r="C129" s="129">
        <v>2018</v>
      </c>
      <c r="D129" s="58">
        <v>54000</v>
      </c>
      <c r="E129" s="58">
        <v>20000</v>
      </c>
      <c r="F129" s="58">
        <f>SUM(D129:E129)</f>
        <v>74000</v>
      </c>
      <c r="G129" s="86"/>
    </row>
    <row r="130" spans="1:7">
      <c r="F130" s="69" t="s">
        <v>515</v>
      </c>
      <c r="G130" s="87">
        <f>SUM(F128:F129)</f>
        <v>39774000</v>
      </c>
    </row>
    <row r="131" spans="1:7">
      <c r="A131" s="66" t="s">
        <v>276</v>
      </c>
    </row>
    <row r="132" spans="1:7">
      <c r="B132" s="68" t="s">
        <v>40</v>
      </c>
      <c r="C132" s="129">
        <v>2017</v>
      </c>
      <c r="D132" s="58">
        <v>12987271</v>
      </c>
      <c r="E132" s="58">
        <v>2985315</v>
      </c>
      <c r="F132" s="58">
        <f>SUM(D132:E132)</f>
        <v>15972586</v>
      </c>
      <c r="G132" s="86"/>
    </row>
    <row r="133" spans="1:7">
      <c r="B133" s="68" t="s">
        <v>277</v>
      </c>
      <c r="C133" s="129"/>
      <c r="D133" s="58"/>
      <c r="E133" s="58"/>
      <c r="F133" s="58" t="s">
        <v>516</v>
      </c>
      <c r="G133" s="86"/>
    </row>
    <row r="134" spans="1:7">
      <c r="F134" s="69" t="s">
        <v>515</v>
      </c>
      <c r="G134" s="87">
        <f>SUM(F132:F133)</f>
        <v>15972586</v>
      </c>
    </row>
    <row r="135" spans="1:7">
      <c r="A135" s="66" t="s">
        <v>369</v>
      </c>
    </row>
    <row r="136" spans="1:7">
      <c r="B136" s="68" t="s">
        <v>41</v>
      </c>
      <c r="C136" s="129">
        <v>2016</v>
      </c>
      <c r="D136" s="58">
        <v>24061841</v>
      </c>
      <c r="E136" s="58">
        <v>196029</v>
      </c>
      <c r="F136" s="58">
        <f>SUM(D136:E136)</f>
        <v>24257870</v>
      </c>
      <c r="G136" s="86"/>
    </row>
    <row r="137" spans="1:7">
      <c r="B137" s="68" t="s">
        <v>278</v>
      </c>
      <c r="C137" s="129">
        <v>2017</v>
      </c>
      <c r="D137" s="58">
        <v>1142908</v>
      </c>
      <c r="E137" s="58">
        <v>916797</v>
      </c>
      <c r="F137" s="58">
        <f>SUM(D137:E137)</f>
        <v>2059705</v>
      </c>
      <c r="G137" s="86"/>
    </row>
    <row r="138" spans="1:7">
      <c r="B138" s="68" t="s">
        <v>279</v>
      </c>
      <c r="C138" s="101"/>
      <c r="D138" s="58"/>
      <c r="E138" s="58"/>
      <c r="F138" s="58" t="s">
        <v>516</v>
      </c>
      <c r="G138" s="86"/>
    </row>
    <row r="139" spans="1:7">
      <c r="B139" s="68" t="s">
        <v>280</v>
      </c>
      <c r="C139" s="129"/>
      <c r="D139" s="58"/>
      <c r="E139" s="58"/>
      <c r="F139" s="58" t="s">
        <v>516</v>
      </c>
      <c r="G139" s="86"/>
    </row>
    <row r="140" spans="1:7">
      <c r="F140" s="69" t="s">
        <v>515</v>
      </c>
      <c r="G140" s="87">
        <f>SUM(F136:F139)</f>
        <v>26317575</v>
      </c>
    </row>
    <row r="141" spans="1:7" s="97" customFormat="1">
      <c r="A141" s="66" t="s">
        <v>370</v>
      </c>
      <c r="B141" s="71"/>
      <c r="C141" s="127"/>
      <c r="D141" s="131"/>
      <c r="E141" s="95"/>
      <c r="F141" s="95"/>
      <c r="G141" s="96"/>
    </row>
    <row r="142" spans="1:7" s="97" customFormat="1">
      <c r="A142" s="67"/>
      <c r="B142" s="79" t="s">
        <v>43</v>
      </c>
      <c r="C142" s="130">
        <v>2016</v>
      </c>
      <c r="D142" s="72">
        <v>14054765</v>
      </c>
      <c r="E142" s="72">
        <v>3000000</v>
      </c>
      <c r="F142" s="72">
        <f>SUM(D142:E142)</f>
        <v>17054765</v>
      </c>
      <c r="G142" s="98"/>
    </row>
    <row r="143" spans="1:7" s="97" customFormat="1">
      <c r="A143" s="67"/>
      <c r="B143" s="71"/>
      <c r="C143" s="127"/>
      <c r="D143" s="131"/>
      <c r="E143" s="95"/>
      <c r="F143" s="99" t="s">
        <v>515</v>
      </c>
      <c r="G143" s="100">
        <f>F142</f>
        <v>17054765</v>
      </c>
    </row>
    <row r="144" spans="1:7">
      <c r="A144" s="66" t="s">
        <v>371</v>
      </c>
    </row>
    <row r="145" spans="1:7">
      <c r="B145" s="68" t="s">
        <v>44</v>
      </c>
      <c r="C145" s="129">
        <v>2017</v>
      </c>
      <c r="D145" s="58">
        <v>37730693</v>
      </c>
      <c r="E145" s="58">
        <v>9151616</v>
      </c>
      <c r="F145" s="58">
        <f>SUM(D145:E145)</f>
        <v>46882309</v>
      </c>
      <c r="G145" s="86"/>
    </row>
    <row r="146" spans="1:7">
      <c r="A146" s="70"/>
      <c r="B146" s="68" t="s">
        <v>281</v>
      </c>
      <c r="D146" s="58"/>
      <c r="E146" s="58"/>
      <c r="F146" s="58" t="s">
        <v>516</v>
      </c>
      <c r="G146" s="86"/>
    </row>
    <row r="147" spans="1:7">
      <c r="F147" s="69" t="s">
        <v>515</v>
      </c>
      <c r="G147" s="87">
        <f>SUM(F145:F146)</f>
        <v>46882309</v>
      </c>
    </row>
    <row r="148" spans="1:7">
      <c r="A148" s="66" t="s">
        <v>372</v>
      </c>
    </row>
    <row r="149" spans="1:7">
      <c r="B149" s="68" t="s">
        <v>282</v>
      </c>
      <c r="C149" s="129">
        <v>2016</v>
      </c>
      <c r="D149" s="58">
        <v>5397810</v>
      </c>
      <c r="E149" s="58">
        <v>935496</v>
      </c>
      <c r="F149" s="58">
        <f>SUM(D149:E149)</f>
        <v>6333306</v>
      </c>
      <c r="G149" s="86"/>
    </row>
    <row r="150" spans="1:7">
      <c r="B150" s="68" t="s">
        <v>45</v>
      </c>
      <c r="C150" s="101">
        <v>2015</v>
      </c>
      <c r="D150" s="58">
        <v>16196655</v>
      </c>
      <c r="E150" s="58" t="s">
        <v>516</v>
      </c>
      <c r="F150" s="58">
        <f>SUM(D150:E150)</f>
        <v>16196655</v>
      </c>
      <c r="G150" s="86"/>
    </row>
    <row r="151" spans="1:7">
      <c r="B151" s="68" t="s">
        <v>283</v>
      </c>
      <c r="C151" s="129"/>
      <c r="D151" s="58"/>
      <c r="E151" s="58"/>
      <c r="F151" s="58" t="s">
        <v>516</v>
      </c>
      <c r="G151" s="86"/>
    </row>
    <row r="152" spans="1:7">
      <c r="F152" s="69" t="s">
        <v>515</v>
      </c>
      <c r="G152" s="87">
        <f>SUM(F149:F151)</f>
        <v>22529961</v>
      </c>
    </row>
    <row r="153" spans="1:7">
      <c r="A153" s="66" t="s">
        <v>373</v>
      </c>
    </row>
    <row r="154" spans="1:7">
      <c r="B154" s="68" t="s">
        <v>46</v>
      </c>
      <c r="C154" s="129">
        <v>2015</v>
      </c>
      <c r="D154" s="58">
        <v>15636060.809999999</v>
      </c>
      <c r="E154" s="58">
        <v>2382217</v>
      </c>
      <c r="F154" s="58">
        <f>SUM(D154:E154)</f>
        <v>18018277.809999999</v>
      </c>
      <c r="G154" s="86"/>
    </row>
    <row r="155" spans="1:7">
      <c r="B155" s="68" t="s">
        <v>449</v>
      </c>
      <c r="C155" s="101"/>
      <c r="D155" s="58"/>
      <c r="E155" s="58"/>
      <c r="F155" s="58" t="s">
        <v>516</v>
      </c>
      <c r="G155" s="86"/>
    </row>
    <row r="156" spans="1:7">
      <c r="B156" s="68" t="s">
        <v>450</v>
      </c>
      <c r="C156" s="101"/>
      <c r="D156" s="58"/>
      <c r="E156" s="58"/>
      <c r="F156" s="58"/>
      <c r="G156" s="86"/>
    </row>
    <row r="157" spans="1:7">
      <c r="B157" s="68" t="s">
        <v>451</v>
      </c>
      <c r="C157" s="101"/>
      <c r="D157" s="58"/>
      <c r="E157" s="58"/>
      <c r="F157" s="58"/>
      <c r="G157" s="86"/>
    </row>
    <row r="158" spans="1:7">
      <c r="F158" s="69" t="s">
        <v>515</v>
      </c>
      <c r="G158" s="87">
        <f>SUM(F154:F157)</f>
        <v>18018277.809999999</v>
      </c>
    </row>
    <row r="159" spans="1:7">
      <c r="A159" s="66" t="s">
        <v>374</v>
      </c>
    </row>
    <row r="160" spans="1:7">
      <c r="B160" s="68" t="s">
        <v>47</v>
      </c>
      <c r="C160" s="129">
        <v>2017</v>
      </c>
      <c r="D160" s="58">
        <v>11484740</v>
      </c>
      <c r="E160" s="58">
        <v>301166</v>
      </c>
      <c r="F160" s="58">
        <f>SUM(D160:E160)</f>
        <v>11785906</v>
      </c>
      <c r="G160" s="86"/>
    </row>
    <row r="161" spans="1:7">
      <c r="B161" s="68" t="s">
        <v>452</v>
      </c>
      <c r="D161" s="58"/>
      <c r="E161" s="58"/>
      <c r="F161" s="58" t="s">
        <v>516</v>
      </c>
      <c r="G161" s="86"/>
    </row>
    <row r="162" spans="1:7">
      <c r="F162" s="69" t="s">
        <v>515</v>
      </c>
      <c r="G162" s="87">
        <f>SUM(F160:F161)</f>
        <v>11785906</v>
      </c>
    </row>
    <row r="163" spans="1:7">
      <c r="A163" s="66" t="s">
        <v>375</v>
      </c>
    </row>
    <row r="164" spans="1:7">
      <c r="B164" s="68" t="s">
        <v>48</v>
      </c>
      <c r="C164" s="129">
        <v>2017</v>
      </c>
      <c r="D164" s="58">
        <v>17056502</v>
      </c>
      <c r="E164" s="58">
        <v>23015000</v>
      </c>
      <c r="F164" s="58">
        <f>SUM(D164:E164)</f>
        <v>40071502</v>
      </c>
      <c r="G164" s="86"/>
    </row>
    <row r="165" spans="1:7">
      <c r="F165" s="69" t="s">
        <v>515</v>
      </c>
      <c r="G165" s="87">
        <f>F164</f>
        <v>40071502</v>
      </c>
    </row>
    <row r="166" spans="1:7">
      <c r="A166" s="66" t="s">
        <v>376</v>
      </c>
    </row>
    <row r="167" spans="1:7">
      <c r="B167" s="68" t="s">
        <v>49</v>
      </c>
      <c r="C167" s="129">
        <v>2017</v>
      </c>
      <c r="D167" s="58">
        <v>9556727</v>
      </c>
      <c r="E167" s="58" t="s">
        <v>516</v>
      </c>
      <c r="F167" s="58">
        <f>SUM(D167:E167)</f>
        <v>9556727</v>
      </c>
      <c r="G167" s="86"/>
    </row>
    <row r="168" spans="1:7">
      <c r="F168" s="69" t="s">
        <v>515</v>
      </c>
      <c r="G168" s="87">
        <f>F167</f>
        <v>9556727</v>
      </c>
    </row>
    <row r="169" spans="1:7">
      <c r="A169" s="66" t="s">
        <v>377</v>
      </c>
    </row>
    <row r="170" spans="1:7">
      <c r="B170" s="68" t="s">
        <v>50</v>
      </c>
      <c r="C170" s="129">
        <v>2017</v>
      </c>
      <c r="D170" s="58">
        <v>16330350</v>
      </c>
      <c r="E170" s="58">
        <v>5040</v>
      </c>
      <c r="F170" s="58">
        <f>SUM(D170:E170)</f>
        <v>16335390</v>
      </c>
      <c r="G170" s="86"/>
    </row>
    <row r="171" spans="1:7">
      <c r="B171" s="68" t="s">
        <v>284</v>
      </c>
      <c r="D171" s="58"/>
      <c r="E171" s="58"/>
      <c r="F171" s="58" t="s">
        <v>516</v>
      </c>
      <c r="G171" s="86"/>
    </row>
    <row r="172" spans="1:7">
      <c r="B172" s="68" t="s">
        <v>285</v>
      </c>
      <c r="C172" s="129"/>
      <c r="D172" s="58"/>
      <c r="E172" s="58"/>
      <c r="F172" s="58" t="s">
        <v>516</v>
      </c>
      <c r="G172" s="86"/>
    </row>
    <row r="173" spans="1:7">
      <c r="F173" s="69" t="s">
        <v>515</v>
      </c>
      <c r="G173" s="87">
        <f>SUM(F170:F172)</f>
        <v>16335390</v>
      </c>
    </row>
    <row r="174" spans="1:7">
      <c r="A174" s="66" t="s">
        <v>378</v>
      </c>
    </row>
    <row r="175" spans="1:7">
      <c r="B175" s="68" t="s">
        <v>51</v>
      </c>
      <c r="C175" s="129">
        <v>2017</v>
      </c>
      <c r="D175" s="58">
        <v>36512835</v>
      </c>
      <c r="E175" s="58">
        <v>2434386</v>
      </c>
      <c r="F175" s="58">
        <f>SUM(D175:E175)</f>
        <v>38947221</v>
      </c>
      <c r="G175" s="86"/>
    </row>
    <row r="176" spans="1:7">
      <c r="B176" s="68" t="s">
        <v>286</v>
      </c>
      <c r="D176" s="58"/>
      <c r="E176" s="58"/>
      <c r="F176" s="58" t="s">
        <v>516</v>
      </c>
      <c r="G176" s="86"/>
    </row>
    <row r="177" spans="1:7">
      <c r="B177" s="68" t="s">
        <v>287</v>
      </c>
      <c r="C177" s="129"/>
      <c r="D177" s="58"/>
      <c r="E177" s="58"/>
      <c r="F177" s="58" t="s">
        <v>516</v>
      </c>
      <c r="G177" s="86"/>
    </row>
    <row r="178" spans="1:7">
      <c r="F178" s="69" t="s">
        <v>515</v>
      </c>
      <c r="G178" s="87">
        <f>SUM(F175:F177)</f>
        <v>38947221</v>
      </c>
    </row>
    <row r="179" spans="1:7">
      <c r="A179" s="66" t="s">
        <v>379</v>
      </c>
    </row>
    <row r="180" spans="1:7">
      <c r="A180" s="70"/>
      <c r="B180" s="68" t="s">
        <v>52</v>
      </c>
      <c r="C180" s="129">
        <v>2016</v>
      </c>
      <c r="D180" s="58">
        <v>5800211</v>
      </c>
      <c r="E180" s="58">
        <v>95109</v>
      </c>
      <c r="F180" s="58">
        <f>SUM(D180:E180)</f>
        <v>5895320</v>
      </c>
      <c r="G180" s="86"/>
    </row>
    <row r="181" spans="1:7">
      <c r="F181" s="69" t="s">
        <v>515</v>
      </c>
      <c r="G181" s="87">
        <f>F180</f>
        <v>5895320</v>
      </c>
    </row>
    <row r="182" spans="1:7">
      <c r="A182" s="66" t="s">
        <v>380</v>
      </c>
    </row>
    <row r="183" spans="1:7">
      <c r="B183" s="68" t="s">
        <v>517</v>
      </c>
      <c r="C183" s="129">
        <v>2016</v>
      </c>
      <c r="D183" s="58">
        <v>73290922</v>
      </c>
      <c r="E183" s="58" t="s">
        <v>516</v>
      </c>
      <c r="F183" s="58">
        <f>SUM(D183:E183)</f>
        <v>73290922</v>
      </c>
      <c r="G183" s="86"/>
    </row>
    <row r="184" spans="1:7">
      <c r="B184" s="68" t="s">
        <v>288</v>
      </c>
      <c r="D184" s="58">
        <v>543628</v>
      </c>
      <c r="E184" s="58" t="s">
        <v>516</v>
      </c>
      <c r="F184" s="58">
        <f>SUM(D184:E184)</f>
        <v>543628</v>
      </c>
      <c r="G184" s="86"/>
    </row>
    <row r="185" spans="1:7">
      <c r="B185" s="68" t="s">
        <v>453</v>
      </c>
      <c r="C185" s="129"/>
      <c r="D185" s="58"/>
      <c r="E185" s="58"/>
      <c r="F185" s="58" t="s">
        <v>516</v>
      </c>
      <c r="G185" s="86"/>
    </row>
    <row r="186" spans="1:7">
      <c r="F186" s="69" t="s">
        <v>515</v>
      </c>
      <c r="G186" s="87">
        <f>SUM(F183:F185)</f>
        <v>73834550</v>
      </c>
    </row>
    <row r="187" spans="1:7">
      <c r="A187" s="66" t="s">
        <v>381</v>
      </c>
    </row>
    <row r="188" spans="1:7">
      <c r="B188" s="68" t="s">
        <v>54</v>
      </c>
      <c r="C188" s="129">
        <v>2017</v>
      </c>
      <c r="D188" s="58">
        <v>52209391</v>
      </c>
      <c r="E188" s="58">
        <v>27469456</v>
      </c>
      <c r="F188" s="58">
        <f>SUM(D188:E188)</f>
        <v>79678847</v>
      </c>
      <c r="G188" s="86"/>
    </row>
    <row r="189" spans="1:7">
      <c r="B189" s="68" t="s">
        <v>289</v>
      </c>
      <c r="C189" s="129">
        <v>2017</v>
      </c>
      <c r="D189" s="58">
        <v>1149181</v>
      </c>
      <c r="E189" s="58">
        <v>1250000</v>
      </c>
      <c r="F189" s="58">
        <f>SUM(D189:E189)</f>
        <v>2399181</v>
      </c>
      <c r="G189" s="86"/>
    </row>
    <row r="190" spans="1:7">
      <c r="B190" s="68" t="s">
        <v>290</v>
      </c>
      <c r="C190" s="129">
        <v>2017</v>
      </c>
      <c r="D190" s="58">
        <v>454217</v>
      </c>
      <c r="E190" s="58" t="s">
        <v>516</v>
      </c>
      <c r="F190" s="58">
        <f>SUM(D190:E190)</f>
        <v>454217</v>
      </c>
      <c r="G190" s="86"/>
    </row>
    <row r="191" spans="1:7">
      <c r="B191" s="68" t="s">
        <v>291</v>
      </c>
      <c r="C191" s="101"/>
      <c r="D191" s="58"/>
      <c r="E191" s="58"/>
      <c r="F191" s="58" t="s">
        <v>516</v>
      </c>
      <c r="G191" s="86"/>
    </row>
    <row r="192" spans="1:7">
      <c r="F192" s="69" t="s">
        <v>515</v>
      </c>
      <c r="G192" s="87">
        <f>SUM(F188:F191)</f>
        <v>82532245</v>
      </c>
    </row>
    <row r="193" spans="1:7" s="97" customFormat="1">
      <c r="A193" s="66" t="s">
        <v>382</v>
      </c>
      <c r="B193" s="71"/>
      <c r="C193" s="127"/>
      <c r="D193" s="131"/>
      <c r="E193" s="95"/>
      <c r="F193" s="95"/>
      <c r="G193" s="96"/>
    </row>
    <row r="194" spans="1:7" s="97" customFormat="1">
      <c r="A194" s="67"/>
      <c r="B194" s="79" t="s">
        <v>56</v>
      </c>
      <c r="C194" s="130">
        <v>2016</v>
      </c>
      <c r="D194" s="72">
        <v>23265375</v>
      </c>
      <c r="E194" s="72">
        <v>4300000</v>
      </c>
      <c r="F194" s="72">
        <f>SUM(D194:E194)</f>
        <v>27565375</v>
      </c>
      <c r="G194" s="98"/>
    </row>
    <row r="195" spans="1:7" s="97" customFormat="1">
      <c r="A195" s="67"/>
      <c r="B195" s="79" t="s">
        <v>292</v>
      </c>
      <c r="C195" s="130">
        <v>2015</v>
      </c>
      <c r="D195" s="72">
        <v>1200000</v>
      </c>
      <c r="E195" s="58" t="s">
        <v>516</v>
      </c>
      <c r="F195" s="72">
        <f>SUM(D195:E195)</f>
        <v>1200000</v>
      </c>
      <c r="G195" s="98"/>
    </row>
    <row r="196" spans="1:7" s="97" customFormat="1">
      <c r="A196" s="67"/>
      <c r="B196" s="71"/>
      <c r="C196" s="127"/>
      <c r="D196" s="131"/>
      <c r="E196" s="95"/>
      <c r="F196" s="99" t="s">
        <v>515</v>
      </c>
      <c r="G196" s="100">
        <f>SUM(F194:F195)</f>
        <v>28765375</v>
      </c>
    </row>
    <row r="197" spans="1:7">
      <c r="A197" s="66" t="s">
        <v>383</v>
      </c>
    </row>
    <row r="198" spans="1:7">
      <c r="B198" s="68" t="s">
        <v>57</v>
      </c>
      <c r="C198" s="101">
        <v>2017</v>
      </c>
      <c r="D198" s="58">
        <v>46944209</v>
      </c>
      <c r="E198" s="58">
        <v>9000000</v>
      </c>
      <c r="F198" s="58">
        <f>SUM(D198:E198)</f>
        <v>55944209</v>
      </c>
      <c r="G198" s="86"/>
    </row>
    <row r="199" spans="1:7">
      <c r="B199" s="68" t="s">
        <v>293</v>
      </c>
      <c r="C199" s="129"/>
      <c r="D199" s="58"/>
      <c r="E199" s="58"/>
      <c r="F199" s="58" t="s">
        <v>516</v>
      </c>
      <c r="G199" s="86"/>
    </row>
    <row r="200" spans="1:7">
      <c r="F200" s="69" t="s">
        <v>515</v>
      </c>
      <c r="G200" s="87">
        <f>SUM(F198:F199)</f>
        <v>55944209</v>
      </c>
    </row>
    <row r="201" spans="1:7">
      <c r="A201" s="66" t="s">
        <v>384</v>
      </c>
    </row>
    <row r="202" spans="1:7">
      <c r="B202" s="68" t="s">
        <v>58</v>
      </c>
      <c r="C202" s="101">
        <v>2016</v>
      </c>
      <c r="D202" s="58">
        <v>16062277</v>
      </c>
      <c r="E202" s="58">
        <v>2679000</v>
      </c>
      <c r="F202" s="58">
        <f>SUM(D202:E202)</f>
        <v>18741277</v>
      </c>
      <c r="G202" s="86"/>
    </row>
    <row r="203" spans="1:7">
      <c r="B203" s="68" t="s">
        <v>454</v>
      </c>
      <c r="D203" s="58"/>
      <c r="E203" s="58"/>
      <c r="F203" s="58" t="s">
        <v>516</v>
      </c>
      <c r="G203" s="86"/>
    </row>
    <row r="204" spans="1:7">
      <c r="F204" s="69" t="s">
        <v>515</v>
      </c>
      <c r="G204" s="87">
        <f>SUM(F202:F203)</f>
        <v>18741277</v>
      </c>
    </row>
    <row r="205" spans="1:7">
      <c r="A205" s="66" t="s">
        <v>385</v>
      </c>
    </row>
    <row r="206" spans="1:7">
      <c r="B206" s="68" t="s">
        <v>59</v>
      </c>
      <c r="C206" s="129">
        <v>2017</v>
      </c>
      <c r="D206" s="58">
        <v>22526211</v>
      </c>
      <c r="E206" s="58">
        <v>3400663</v>
      </c>
      <c r="F206" s="58">
        <f>SUM(D206:E206)</f>
        <v>25926874</v>
      </c>
      <c r="G206" s="86"/>
    </row>
    <row r="207" spans="1:7">
      <c r="B207" s="68" t="s">
        <v>294</v>
      </c>
      <c r="C207" s="129">
        <v>2017</v>
      </c>
      <c r="D207" s="58">
        <v>73335</v>
      </c>
      <c r="E207" s="58">
        <v>23000</v>
      </c>
      <c r="F207" s="58">
        <f>SUM(D207:E207)</f>
        <v>96335</v>
      </c>
      <c r="G207" s="86"/>
    </row>
    <row r="208" spans="1:7">
      <c r="B208" s="68" t="s">
        <v>455</v>
      </c>
      <c r="C208" s="129"/>
      <c r="D208" s="58"/>
      <c r="E208" s="58"/>
      <c r="F208" s="58" t="s">
        <v>516</v>
      </c>
      <c r="G208" s="86"/>
    </row>
    <row r="209" spans="1:7">
      <c r="B209" s="68" t="s">
        <v>456</v>
      </c>
      <c r="C209" s="129"/>
      <c r="D209" s="58"/>
      <c r="E209" s="58"/>
      <c r="F209" s="58" t="s">
        <v>516</v>
      </c>
      <c r="G209" s="86"/>
    </row>
    <row r="210" spans="1:7">
      <c r="B210" s="68" t="s">
        <v>457</v>
      </c>
      <c r="D210" s="58"/>
      <c r="E210" s="58"/>
      <c r="F210" s="58" t="s">
        <v>516</v>
      </c>
      <c r="G210" s="86"/>
    </row>
    <row r="211" spans="1:7">
      <c r="F211" s="69" t="s">
        <v>515</v>
      </c>
      <c r="G211" s="87">
        <f>SUM(F206:F210)</f>
        <v>26023209</v>
      </c>
    </row>
    <row r="212" spans="1:7">
      <c r="A212" s="66" t="s">
        <v>386</v>
      </c>
    </row>
    <row r="213" spans="1:7">
      <c r="B213" s="68" t="s">
        <v>295</v>
      </c>
      <c r="C213" s="129">
        <v>2017</v>
      </c>
      <c r="D213" s="58">
        <v>5000000</v>
      </c>
      <c r="E213" s="58">
        <v>3000000</v>
      </c>
      <c r="F213" s="58">
        <f>SUM(D213:E213)</f>
        <v>8000000</v>
      </c>
      <c r="G213" s="86"/>
    </row>
    <row r="214" spans="1:7">
      <c r="B214" s="68" t="s">
        <v>60</v>
      </c>
      <c r="C214" s="129">
        <v>2017</v>
      </c>
      <c r="D214" s="58">
        <v>728000</v>
      </c>
      <c r="E214" s="58">
        <v>300000</v>
      </c>
      <c r="F214" s="58">
        <f>SUM(D214:E214)</f>
        <v>1028000</v>
      </c>
      <c r="G214" s="86"/>
    </row>
    <row r="215" spans="1:7">
      <c r="B215" s="68" t="s">
        <v>55</v>
      </c>
      <c r="C215" s="101"/>
      <c r="D215" s="58"/>
      <c r="E215" s="58"/>
      <c r="F215" s="58" t="s">
        <v>516</v>
      </c>
      <c r="G215" s="86"/>
    </row>
    <row r="216" spans="1:7">
      <c r="F216" s="69" t="s">
        <v>515</v>
      </c>
      <c r="G216" s="87">
        <f>SUM(F213:F215)</f>
        <v>9028000</v>
      </c>
    </row>
    <row r="217" spans="1:7">
      <c r="A217" s="66" t="s">
        <v>387</v>
      </c>
    </row>
    <row r="218" spans="1:7">
      <c r="B218" s="68" t="s">
        <v>61</v>
      </c>
      <c r="C218" s="129">
        <v>2017</v>
      </c>
      <c r="D218" s="58">
        <v>41861043</v>
      </c>
      <c r="E218" s="58">
        <v>17950116</v>
      </c>
      <c r="F218" s="58">
        <f>SUM(D218:E218)</f>
        <v>59811159</v>
      </c>
      <c r="G218" s="86"/>
    </row>
    <row r="219" spans="1:7">
      <c r="B219" s="68" t="s">
        <v>296</v>
      </c>
      <c r="C219" s="129"/>
      <c r="D219" s="58"/>
      <c r="E219" s="58"/>
      <c r="F219" s="58" t="s">
        <v>516</v>
      </c>
      <c r="G219" s="86"/>
    </row>
    <row r="220" spans="1:7">
      <c r="F220" s="69" t="s">
        <v>515</v>
      </c>
      <c r="G220" s="87">
        <f>SUM(F218:F219)</f>
        <v>59811159</v>
      </c>
    </row>
    <row r="221" spans="1:7">
      <c r="A221" s="66" t="s">
        <v>388</v>
      </c>
    </row>
    <row r="222" spans="1:7">
      <c r="B222" s="68" t="s">
        <v>297</v>
      </c>
      <c r="C222" s="129">
        <v>2017</v>
      </c>
      <c r="D222" s="58">
        <v>1066190</v>
      </c>
      <c r="E222" s="58" t="s">
        <v>516</v>
      </c>
      <c r="F222" s="58">
        <f>SUM(D222:E222)</f>
        <v>1066190</v>
      </c>
      <c r="G222" s="86"/>
    </row>
    <row r="223" spans="1:7">
      <c r="A223" s="71"/>
      <c r="B223" s="68" t="s">
        <v>62</v>
      </c>
      <c r="C223" s="101">
        <v>2016</v>
      </c>
      <c r="D223" s="58">
        <v>14042294</v>
      </c>
      <c r="E223" s="58">
        <v>3117617.05</v>
      </c>
      <c r="F223" s="58">
        <f>SUM(D223:E223)</f>
        <v>17159911.050000001</v>
      </c>
      <c r="G223" s="86"/>
    </row>
    <row r="224" spans="1:7">
      <c r="F224" s="69" t="s">
        <v>515</v>
      </c>
      <c r="G224" s="87">
        <f>SUM(F222:F223)</f>
        <v>18226101.050000001</v>
      </c>
    </row>
    <row r="225" spans="1:7">
      <c r="A225" s="66" t="s">
        <v>389</v>
      </c>
    </row>
    <row r="226" spans="1:7">
      <c r="A226" s="70"/>
      <c r="B226" s="68" t="s">
        <v>63</v>
      </c>
      <c r="C226" s="129">
        <v>2016</v>
      </c>
      <c r="D226" s="58">
        <v>46632972</v>
      </c>
      <c r="E226" s="58">
        <v>15258546</v>
      </c>
      <c r="F226" s="58">
        <f>SUM(D226:E226)</f>
        <v>61891518</v>
      </c>
      <c r="G226" s="86"/>
    </row>
    <row r="227" spans="1:7">
      <c r="B227" s="68" t="s">
        <v>298</v>
      </c>
      <c r="C227" s="129">
        <v>2017</v>
      </c>
      <c r="D227" s="58">
        <v>228143</v>
      </c>
      <c r="E227" s="58" t="s">
        <v>516</v>
      </c>
      <c r="F227" s="58">
        <f>SUM(D227:E227)</f>
        <v>228143</v>
      </c>
      <c r="G227" s="86"/>
    </row>
    <row r="228" spans="1:7">
      <c r="B228" s="68" t="s">
        <v>286</v>
      </c>
      <c r="D228" s="58"/>
      <c r="E228" s="58"/>
      <c r="F228" s="58" t="s">
        <v>516</v>
      </c>
      <c r="G228" s="86"/>
    </row>
    <row r="229" spans="1:7">
      <c r="F229" s="69" t="s">
        <v>515</v>
      </c>
      <c r="G229" s="87">
        <f>SUM(F226:F228)</f>
        <v>62119661</v>
      </c>
    </row>
    <row r="230" spans="1:7">
      <c r="A230" s="66" t="s">
        <v>390</v>
      </c>
    </row>
    <row r="231" spans="1:7">
      <c r="B231" s="68" t="s">
        <v>64</v>
      </c>
      <c r="C231" s="129">
        <v>2017</v>
      </c>
      <c r="D231" s="58">
        <v>22406376</v>
      </c>
      <c r="E231" s="58">
        <v>4377946</v>
      </c>
      <c r="F231" s="58">
        <f>SUM(D231:E231)</f>
        <v>26784322</v>
      </c>
      <c r="G231" s="86"/>
    </row>
    <row r="232" spans="1:7">
      <c r="B232" s="68" t="s">
        <v>458</v>
      </c>
      <c r="C232" s="129"/>
      <c r="D232" s="58"/>
      <c r="E232" s="58"/>
      <c r="F232" s="58" t="s">
        <v>516</v>
      </c>
      <c r="G232" s="86"/>
    </row>
    <row r="233" spans="1:7">
      <c r="F233" s="69" t="s">
        <v>515</v>
      </c>
      <c r="G233" s="87">
        <f>SUM(F231:F232)</f>
        <v>26784322</v>
      </c>
    </row>
    <row r="234" spans="1:7">
      <c r="A234" s="66" t="s">
        <v>391</v>
      </c>
    </row>
    <row r="235" spans="1:7">
      <c r="B235" s="68" t="s">
        <v>65</v>
      </c>
      <c r="C235" s="129">
        <v>2017</v>
      </c>
      <c r="D235" s="58">
        <v>19263900</v>
      </c>
      <c r="E235" s="58">
        <v>10359700</v>
      </c>
      <c r="F235" s="58">
        <f>SUM(D235:E235)</f>
        <v>29623600</v>
      </c>
      <c r="G235" s="86"/>
    </row>
    <row r="236" spans="1:7">
      <c r="F236" s="69" t="s">
        <v>515</v>
      </c>
      <c r="G236" s="87">
        <f>SUM(F235)</f>
        <v>29623600</v>
      </c>
    </row>
    <row r="237" spans="1:7">
      <c r="A237" s="66" t="s">
        <v>392</v>
      </c>
    </row>
    <row r="238" spans="1:7">
      <c r="A238" s="70"/>
      <c r="B238" s="68" t="s">
        <v>66</v>
      </c>
      <c r="C238" s="129">
        <v>2017</v>
      </c>
      <c r="D238" s="58">
        <v>40261516.670000002</v>
      </c>
      <c r="E238" s="58">
        <v>37770579</v>
      </c>
      <c r="F238" s="58">
        <v>78032095.670000002</v>
      </c>
      <c r="G238" s="86"/>
    </row>
    <row r="239" spans="1:7">
      <c r="F239" s="69" t="s">
        <v>515</v>
      </c>
      <c r="G239" s="87">
        <f>F238</f>
        <v>78032095.670000002</v>
      </c>
    </row>
    <row r="240" spans="1:7">
      <c r="A240" s="66" t="s">
        <v>393</v>
      </c>
    </row>
    <row r="241" spans="1:7">
      <c r="B241" s="68" t="s">
        <v>67</v>
      </c>
      <c r="C241" s="101">
        <v>2017</v>
      </c>
      <c r="D241" s="58">
        <v>251691491</v>
      </c>
      <c r="E241" s="58">
        <v>121001705</v>
      </c>
      <c r="F241" s="58">
        <f>SUM(D241:E241)</f>
        <v>372693196</v>
      </c>
      <c r="G241" s="86"/>
    </row>
    <row r="242" spans="1:7">
      <c r="B242" s="68" t="s">
        <v>299</v>
      </c>
      <c r="C242" s="129">
        <v>2017</v>
      </c>
      <c r="D242" s="58">
        <v>7544757</v>
      </c>
      <c r="E242" s="58">
        <v>32330</v>
      </c>
      <c r="F242" s="58">
        <f t="shared" ref="F242:F244" si="3">SUM(D242:E242)</f>
        <v>7577087</v>
      </c>
      <c r="G242" s="86"/>
    </row>
    <row r="243" spans="1:7">
      <c r="B243" s="68" t="s">
        <v>300</v>
      </c>
      <c r="C243" s="129">
        <v>2017</v>
      </c>
      <c r="D243" s="58">
        <v>1865000</v>
      </c>
      <c r="E243" s="58">
        <v>875000</v>
      </c>
      <c r="F243" s="58">
        <f t="shared" si="3"/>
        <v>2740000</v>
      </c>
      <c r="G243" s="86"/>
    </row>
    <row r="244" spans="1:7">
      <c r="B244" s="68" t="s">
        <v>301</v>
      </c>
      <c r="C244" s="101">
        <v>2017</v>
      </c>
      <c r="D244" s="58">
        <v>2587450</v>
      </c>
      <c r="E244" s="58" t="s">
        <v>516</v>
      </c>
      <c r="F244" s="58">
        <f t="shared" si="3"/>
        <v>2587450</v>
      </c>
      <c r="G244" s="86"/>
    </row>
    <row r="245" spans="1:7">
      <c r="B245" s="68" t="s">
        <v>459</v>
      </c>
      <c r="D245" s="58"/>
      <c r="E245" s="58"/>
      <c r="F245" s="58" t="s">
        <v>516</v>
      </c>
      <c r="G245" s="86"/>
    </row>
    <row r="246" spans="1:7">
      <c r="B246" s="68" t="s">
        <v>460</v>
      </c>
      <c r="C246" s="101"/>
      <c r="D246" s="58"/>
      <c r="E246" s="58"/>
      <c r="F246" s="58" t="s">
        <v>516</v>
      </c>
      <c r="G246" s="86"/>
    </row>
    <row r="247" spans="1:7">
      <c r="B247" s="68" t="s">
        <v>461</v>
      </c>
      <c r="C247" s="101"/>
      <c r="D247" s="58"/>
      <c r="E247" s="58"/>
      <c r="F247" s="58" t="s">
        <v>516</v>
      </c>
      <c r="G247" s="86"/>
    </row>
    <row r="248" spans="1:7">
      <c r="F248" s="69" t="s">
        <v>515</v>
      </c>
      <c r="G248" s="87">
        <f>SUM(F241:F247)</f>
        <v>385597733</v>
      </c>
    </row>
    <row r="249" spans="1:7">
      <c r="A249" s="66" t="s">
        <v>394</v>
      </c>
    </row>
    <row r="250" spans="1:7">
      <c r="B250" s="68" t="s">
        <v>68</v>
      </c>
      <c r="C250" s="129">
        <v>2017</v>
      </c>
      <c r="D250" s="58">
        <v>17118258</v>
      </c>
      <c r="E250" s="58">
        <v>7833312</v>
      </c>
      <c r="F250" s="58">
        <f>SUM(D250:E250)</f>
        <v>24951570</v>
      </c>
      <c r="G250" s="86"/>
    </row>
    <row r="251" spans="1:7">
      <c r="B251" s="68" t="s">
        <v>302</v>
      </c>
      <c r="C251" s="129">
        <v>2016</v>
      </c>
      <c r="D251" s="58">
        <v>6107142</v>
      </c>
      <c r="E251" s="58">
        <v>0</v>
      </c>
      <c r="F251" s="58">
        <f>SUM(D251:E251)</f>
        <v>6107142</v>
      </c>
      <c r="G251" s="86"/>
    </row>
    <row r="252" spans="1:7">
      <c r="B252" s="68" t="s">
        <v>303</v>
      </c>
      <c r="C252" s="129">
        <v>2017</v>
      </c>
      <c r="D252" s="58">
        <v>1584272</v>
      </c>
      <c r="E252" s="58">
        <v>1542383</v>
      </c>
      <c r="F252" s="58">
        <f>SUM(D252:E252)</f>
        <v>3126655</v>
      </c>
      <c r="G252" s="86"/>
    </row>
    <row r="253" spans="1:7">
      <c r="B253" s="68" t="s">
        <v>462</v>
      </c>
      <c r="C253" s="101"/>
      <c r="D253" s="58"/>
      <c r="E253" s="58"/>
      <c r="F253" s="58" t="s">
        <v>516</v>
      </c>
      <c r="G253" s="86"/>
    </row>
    <row r="254" spans="1:7">
      <c r="F254" s="69" t="s">
        <v>515</v>
      </c>
      <c r="G254" s="87">
        <f>SUM(F250:F253)</f>
        <v>34185367</v>
      </c>
    </row>
    <row r="255" spans="1:7">
      <c r="A255" s="66" t="s">
        <v>395</v>
      </c>
    </row>
    <row r="256" spans="1:7">
      <c r="B256" s="68" t="s">
        <v>69</v>
      </c>
      <c r="C256" s="129">
        <v>2016</v>
      </c>
      <c r="D256" s="58">
        <v>10111877</v>
      </c>
      <c r="E256" s="58" t="s">
        <v>516</v>
      </c>
      <c r="F256" s="58">
        <f>SUM(D256:E256)</f>
        <v>10111877</v>
      </c>
      <c r="G256" s="86"/>
    </row>
    <row r="257" spans="1:7">
      <c r="F257" s="69" t="s">
        <v>515</v>
      </c>
      <c r="G257" s="87">
        <f>F256</f>
        <v>10111877</v>
      </c>
    </row>
    <row r="258" spans="1:7">
      <c r="A258" s="66" t="s">
        <v>396</v>
      </c>
    </row>
    <row r="259" spans="1:7">
      <c r="B259" s="68" t="s">
        <v>70</v>
      </c>
      <c r="C259" s="129">
        <v>2016</v>
      </c>
      <c r="D259" s="58">
        <v>22381424</v>
      </c>
      <c r="E259" s="58">
        <v>5917183</v>
      </c>
      <c r="F259" s="58">
        <f>SUM(D259:E259)</f>
        <v>28298607</v>
      </c>
      <c r="G259" s="86"/>
    </row>
    <row r="260" spans="1:7">
      <c r="A260" s="70"/>
      <c r="B260" s="68" t="s">
        <v>305</v>
      </c>
      <c r="C260" s="129">
        <v>2015</v>
      </c>
      <c r="D260" s="58">
        <v>497000</v>
      </c>
      <c r="E260" s="58">
        <v>220000</v>
      </c>
      <c r="F260" s="58">
        <f>SUM(D260:E260)</f>
        <v>717000</v>
      </c>
      <c r="G260" s="86"/>
    </row>
    <row r="261" spans="1:7">
      <c r="F261" s="69" t="s">
        <v>515</v>
      </c>
      <c r="G261" s="87">
        <f>SUM(F259:F260)</f>
        <v>29015607</v>
      </c>
    </row>
    <row r="262" spans="1:7">
      <c r="A262" s="66" t="s">
        <v>397</v>
      </c>
    </row>
    <row r="263" spans="1:7">
      <c r="A263" s="70"/>
      <c r="B263" s="68" t="s">
        <v>73</v>
      </c>
      <c r="C263" s="129">
        <v>2017</v>
      </c>
      <c r="D263" s="58">
        <v>15760000</v>
      </c>
      <c r="E263" s="58">
        <v>5200000</v>
      </c>
      <c r="F263" s="58">
        <f>SUM(D263:E263)</f>
        <v>20960000</v>
      </c>
      <c r="G263" s="86"/>
    </row>
    <row r="264" spans="1:7">
      <c r="B264" s="68" t="s">
        <v>304</v>
      </c>
      <c r="C264" s="129">
        <v>2017</v>
      </c>
      <c r="D264" s="58">
        <v>5991107</v>
      </c>
      <c r="E264" s="58" t="s">
        <v>516</v>
      </c>
      <c r="F264" s="58">
        <f>SUM(D264:E264)</f>
        <v>5991107</v>
      </c>
      <c r="G264" s="86"/>
    </row>
    <row r="265" spans="1:7">
      <c r="A265" s="76"/>
      <c r="B265" s="68"/>
      <c r="C265" s="129"/>
      <c r="D265" s="58"/>
      <c r="E265" s="58"/>
      <c r="F265" s="58" t="s">
        <v>516</v>
      </c>
      <c r="G265" s="86"/>
    </row>
    <row r="266" spans="1:7">
      <c r="F266" s="69" t="s">
        <v>515</v>
      </c>
      <c r="G266" s="87">
        <f>SUM(F263:F265)</f>
        <v>26951107</v>
      </c>
    </row>
    <row r="267" spans="1:7">
      <c r="A267" s="66" t="s">
        <v>398</v>
      </c>
    </row>
    <row r="268" spans="1:7">
      <c r="B268" s="68" t="s">
        <v>74</v>
      </c>
      <c r="C268" s="129">
        <v>2017</v>
      </c>
      <c r="D268" s="58">
        <v>29290000</v>
      </c>
      <c r="E268" s="58">
        <v>3406639</v>
      </c>
      <c r="F268" s="58">
        <f>SUM(D268:E268)</f>
        <v>32696639</v>
      </c>
      <c r="G268" s="86"/>
    </row>
    <row r="269" spans="1:7">
      <c r="F269" s="69" t="s">
        <v>515</v>
      </c>
      <c r="G269" s="87">
        <f>F268</f>
        <v>32696639</v>
      </c>
    </row>
    <row r="270" spans="1:7">
      <c r="A270" s="66" t="s">
        <v>399</v>
      </c>
    </row>
    <row r="271" spans="1:7">
      <c r="B271" s="68" t="s">
        <v>306</v>
      </c>
      <c r="C271" s="129">
        <v>2017</v>
      </c>
      <c r="D271" s="58">
        <v>7192574</v>
      </c>
      <c r="E271" s="58">
        <v>744137</v>
      </c>
      <c r="F271" s="58">
        <f>SUM(D271:E271)</f>
        <v>7936711</v>
      </c>
      <c r="G271" s="86"/>
    </row>
    <row r="272" spans="1:7">
      <c r="B272" s="68" t="s">
        <v>307</v>
      </c>
      <c r="C272" s="129">
        <v>2017</v>
      </c>
      <c r="D272" s="58">
        <v>840000</v>
      </c>
      <c r="E272" s="58">
        <v>10000</v>
      </c>
      <c r="F272" s="58">
        <f>SUM(D272:E272)</f>
        <v>850000</v>
      </c>
      <c r="G272" s="86"/>
    </row>
    <row r="273" spans="1:7">
      <c r="A273" s="70"/>
      <c r="B273" s="68" t="s">
        <v>308</v>
      </c>
      <c r="C273" s="129">
        <v>2017</v>
      </c>
      <c r="D273" s="58">
        <v>1719837</v>
      </c>
      <c r="E273" s="58" t="s">
        <v>516</v>
      </c>
      <c r="F273" s="58">
        <f>SUM(D273:E273)</f>
        <v>1719837</v>
      </c>
      <c r="G273" s="86"/>
    </row>
    <row r="274" spans="1:7">
      <c r="B274" s="68" t="s">
        <v>75</v>
      </c>
      <c r="C274" s="129">
        <v>2016</v>
      </c>
      <c r="D274" s="58">
        <v>15976715</v>
      </c>
      <c r="E274" s="58" t="s">
        <v>516</v>
      </c>
      <c r="F274" s="58">
        <f>SUM(D274:E274)</f>
        <v>15976715</v>
      </c>
      <c r="G274" s="86"/>
    </row>
    <row r="275" spans="1:7">
      <c r="F275" s="69" t="s">
        <v>515</v>
      </c>
      <c r="G275" s="87">
        <f>SUM(F271:F274)</f>
        <v>26483263</v>
      </c>
    </row>
    <row r="276" spans="1:7">
      <c r="A276" s="66" t="s">
        <v>400</v>
      </c>
    </row>
    <row r="277" spans="1:7">
      <c r="B277" s="68" t="s">
        <v>76</v>
      </c>
      <c r="C277" s="129">
        <v>2016</v>
      </c>
      <c r="D277" s="58">
        <v>47035406</v>
      </c>
      <c r="E277" s="58">
        <v>16855392</v>
      </c>
      <c r="F277" s="58">
        <f>SUM(D277:E277)</f>
        <v>63890798</v>
      </c>
      <c r="G277" s="86"/>
    </row>
    <row r="278" spans="1:7">
      <c r="B278" s="68" t="s">
        <v>309</v>
      </c>
      <c r="C278" s="129">
        <v>2017</v>
      </c>
      <c r="D278" s="58">
        <v>11469750</v>
      </c>
      <c r="E278" s="58">
        <v>3938969</v>
      </c>
      <c r="F278" s="58">
        <f>SUM(D278:E278)</f>
        <v>15408719</v>
      </c>
      <c r="G278" s="86"/>
    </row>
    <row r="279" spans="1:7">
      <c r="B279" s="68" t="s">
        <v>310</v>
      </c>
      <c r="C279" s="129">
        <v>2017</v>
      </c>
      <c r="D279" s="58">
        <v>310000</v>
      </c>
      <c r="E279" s="58">
        <v>1191500</v>
      </c>
      <c r="F279" s="58">
        <f>SUM(D279:E279)</f>
        <v>1501500</v>
      </c>
      <c r="G279" s="86"/>
    </row>
    <row r="280" spans="1:7">
      <c r="B280" s="68" t="s">
        <v>311</v>
      </c>
      <c r="C280" s="129">
        <v>2017</v>
      </c>
      <c r="D280" s="58">
        <v>130650</v>
      </c>
      <c r="E280" s="58" t="s">
        <v>516</v>
      </c>
      <c r="F280" s="58">
        <f>SUM(D280:E280)</f>
        <v>130650</v>
      </c>
      <c r="G280" s="86"/>
    </row>
    <row r="281" spans="1:7">
      <c r="F281" s="69" t="s">
        <v>515</v>
      </c>
      <c r="G281" s="87">
        <f>SUM(F277:F280)</f>
        <v>80931667</v>
      </c>
    </row>
    <row r="282" spans="1:7">
      <c r="A282" s="66" t="s">
        <v>401</v>
      </c>
    </row>
    <row r="283" spans="1:7">
      <c r="B283" s="68" t="s">
        <v>77</v>
      </c>
      <c r="C283" s="129">
        <v>2016</v>
      </c>
      <c r="D283" s="58">
        <v>86037239</v>
      </c>
      <c r="E283" s="58">
        <v>24430760</v>
      </c>
      <c r="F283" s="58">
        <f>SUM(D283:E283)</f>
        <v>110467999</v>
      </c>
      <c r="G283" s="86"/>
    </row>
    <row r="284" spans="1:7">
      <c r="F284" s="77" t="s">
        <v>515</v>
      </c>
      <c r="G284" s="87">
        <f>F283</f>
        <v>110467999</v>
      </c>
    </row>
    <row r="285" spans="1:7">
      <c r="A285" s="66" t="s">
        <v>402</v>
      </c>
    </row>
    <row r="286" spans="1:7">
      <c r="B286" s="68" t="s">
        <v>78</v>
      </c>
      <c r="C286" s="129">
        <v>2017</v>
      </c>
      <c r="D286" s="58">
        <v>37781003</v>
      </c>
      <c r="E286" s="58">
        <v>15525138</v>
      </c>
      <c r="F286" s="58">
        <f>SUM(D286:E286)</f>
        <v>53306141</v>
      </c>
      <c r="G286" s="86"/>
    </row>
    <row r="287" spans="1:7">
      <c r="B287" s="68" t="s">
        <v>463</v>
      </c>
      <c r="C287" s="129"/>
      <c r="D287" s="58"/>
      <c r="E287" s="58"/>
      <c r="F287" s="58" t="s">
        <v>516</v>
      </c>
      <c r="G287" s="86"/>
    </row>
    <row r="288" spans="1:7">
      <c r="B288" s="68" t="s">
        <v>464</v>
      </c>
      <c r="C288" s="129"/>
      <c r="D288" s="58"/>
      <c r="E288" s="58"/>
      <c r="F288" s="58" t="s">
        <v>516</v>
      </c>
      <c r="G288" s="86"/>
    </row>
    <row r="289" spans="1:7">
      <c r="B289" s="68" t="s">
        <v>465</v>
      </c>
      <c r="C289" s="129"/>
      <c r="D289" s="58"/>
      <c r="E289" s="58"/>
      <c r="F289" s="58" t="s">
        <v>516</v>
      </c>
      <c r="G289" s="86"/>
    </row>
    <row r="290" spans="1:7">
      <c r="F290" s="69" t="s">
        <v>515</v>
      </c>
      <c r="G290" s="87">
        <f>SUM(F286:F289)</f>
        <v>53306141</v>
      </c>
    </row>
    <row r="291" spans="1:7">
      <c r="A291" s="66" t="s">
        <v>123</v>
      </c>
    </row>
    <row r="292" spans="1:7">
      <c r="B292" s="68" t="s">
        <v>312</v>
      </c>
      <c r="C292" s="129">
        <v>2017</v>
      </c>
      <c r="D292" s="58">
        <v>17010000</v>
      </c>
      <c r="E292" s="58">
        <v>18000000</v>
      </c>
      <c r="F292" s="58">
        <f>SUM(D292:E292)</f>
        <v>35010000</v>
      </c>
      <c r="G292" s="86"/>
    </row>
    <row r="293" spans="1:7">
      <c r="B293" s="68" t="s">
        <v>81</v>
      </c>
      <c r="C293" s="129">
        <v>2017</v>
      </c>
      <c r="D293" s="58">
        <v>16726429</v>
      </c>
      <c r="E293" s="58" t="s">
        <v>516</v>
      </c>
      <c r="F293" s="58">
        <f t="shared" ref="F293:F295" si="4">SUM(D293:E293)</f>
        <v>16726429</v>
      </c>
      <c r="G293" s="86"/>
    </row>
    <row r="294" spans="1:7">
      <c r="B294" s="68" t="s">
        <v>313</v>
      </c>
      <c r="C294" s="129">
        <v>2016</v>
      </c>
      <c r="D294" s="58">
        <v>5355490</v>
      </c>
      <c r="E294" s="58">
        <v>7150784</v>
      </c>
      <c r="F294" s="58">
        <f t="shared" si="4"/>
        <v>12506274</v>
      </c>
      <c r="G294" s="86"/>
    </row>
    <row r="295" spans="1:7">
      <c r="B295" s="68" t="s">
        <v>80</v>
      </c>
      <c r="C295" s="129">
        <v>2016</v>
      </c>
      <c r="D295" s="58">
        <v>8503613</v>
      </c>
      <c r="E295" s="58">
        <v>300000</v>
      </c>
      <c r="F295" s="58">
        <f t="shared" si="4"/>
        <v>8803613</v>
      </c>
      <c r="G295" s="86"/>
    </row>
    <row r="296" spans="1:7">
      <c r="B296" s="68" t="s">
        <v>466</v>
      </c>
      <c r="C296" s="129"/>
      <c r="D296" s="58"/>
      <c r="E296" s="58"/>
      <c r="F296" s="58" t="s">
        <v>516</v>
      </c>
      <c r="G296" s="86"/>
    </row>
    <row r="297" spans="1:7">
      <c r="B297" s="68" t="s">
        <v>467</v>
      </c>
      <c r="C297" s="129"/>
      <c r="D297" s="58"/>
      <c r="E297" s="58"/>
      <c r="F297" s="58" t="s">
        <v>516</v>
      </c>
      <c r="G297" s="86"/>
    </row>
    <row r="298" spans="1:7">
      <c r="B298" s="68" t="s">
        <v>468</v>
      </c>
      <c r="C298" s="101"/>
      <c r="D298" s="58"/>
      <c r="E298" s="58"/>
      <c r="F298" s="58" t="s">
        <v>516</v>
      </c>
      <c r="G298" s="86"/>
    </row>
    <row r="299" spans="1:7">
      <c r="B299" s="68" t="s">
        <v>469</v>
      </c>
      <c r="D299" s="58"/>
      <c r="E299" s="58"/>
      <c r="F299" s="58" t="s">
        <v>516</v>
      </c>
      <c r="G299" s="86"/>
    </row>
    <row r="300" spans="1:7">
      <c r="B300" s="68" t="s">
        <v>470</v>
      </c>
      <c r="C300" s="129"/>
      <c r="D300" s="58"/>
      <c r="E300" s="58"/>
      <c r="F300" s="58" t="s">
        <v>516</v>
      </c>
      <c r="G300" s="86"/>
    </row>
    <row r="301" spans="1:7">
      <c r="F301" s="69" t="s">
        <v>515</v>
      </c>
      <c r="G301" s="87">
        <f>SUM(F292:F300)</f>
        <v>73046316</v>
      </c>
    </row>
    <row r="302" spans="1:7">
      <c r="A302" s="66" t="s">
        <v>403</v>
      </c>
    </row>
    <row r="303" spans="1:7">
      <c r="B303" s="68" t="s">
        <v>82</v>
      </c>
      <c r="C303" s="129">
        <v>2017</v>
      </c>
      <c r="D303" s="58">
        <v>1032140364</v>
      </c>
      <c r="E303" s="58">
        <v>586044608</v>
      </c>
      <c r="F303" s="58">
        <f>SUM(D303:E303)</f>
        <v>1618184972</v>
      </c>
      <c r="G303" s="86"/>
    </row>
    <row r="304" spans="1:7">
      <c r="B304" s="68" t="s">
        <v>314</v>
      </c>
      <c r="C304" s="129">
        <v>2017</v>
      </c>
      <c r="D304" s="58">
        <v>30000000</v>
      </c>
      <c r="E304" s="58">
        <v>50000000</v>
      </c>
      <c r="F304" s="58">
        <f t="shared" ref="F304:F305" si="5">SUM(D304:E304)</f>
        <v>80000000</v>
      </c>
      <c r="G304" s="86"/>
    </row>
    <row r="305" spans="1:7">
      <c r="B305" s="68" t="s">
        <v>315</v>
      </c>
      <c r="C305" s="129">
        <v>2016</v>
      </c>
      <c r="D305" s="58">
        <v>10762783</v>
      </c>
      <c r="E305" s="58">
        <v>6409776</v>
      </c>
      <c r="F305" s="58">
        <f t="shared" si="5"/>
        <v>17172559</v>
      </c>
      <c r="G305" s="86"/>
    </row>
    <row r="306" spans="1:7">
      <c r="B306" s="68" t="s">
        <v>471</v>
      </c>
      <c r="D306" s="58"/>
      <c r="E306" s="58"/>
      <c r="F306" s="58" t="s">
        <v>516</v>
      </c>
      <c r="G306" s="86"/>
    </row>
    <row r="307" spans="1:7">
      <c r="B307" s="68" t="s">
        <v>472</v>
      </c>
      <c r="C307" s="129"/>
      <c r="D307" s="58"/>
      <c r="E307" s="58"/>
      <c r="F307" s="58" t="s">
        <v>516</v>
      </c>
      <c r="G307" s="86"/>
    </row>
    <row r="308" spans="1:7">
      <c r="B308" s="68" t="s">
        <v>473</v>
      </c>
      <c r="C308" s="129"/>
      <c r="D308" s="58"/>
      <c r="E308" s="58"/>
      <c r="F308" s="58" t="s">
        <v>516</v>
      </c>
      <c r="G308" s="86"/>
    </row>
    <row r="309" spans="1:7">
      <c r="F309" s="69" t="s">
        <v>515</v>
      </c>
      <c r="G309" s="87">
        <f>SUM(F303:F308)</f>
        <v>1715357531</v>
      </c>
    </row>
    <row r="310" spans="1:7">
      <c r="A310" s="66" t="s">
        <v>404</v>
      </c>
    </row>
    <row r="311" spans="1:7">
      <c r="B311" s="68" t="s">
        <v>42</v>
      </c>
      <c r="C311" s="129">
        <v>2016</v>
      </c>
      <c r="D311" s="58">
        <v>2768588</v>
      </c>
      <c r="E311" s="58">
        <v>10884620</v>
      </c>
      <c r="F311" s="58">
        <f>SUM(D311:E311)</f>
        <v>13653208</v>
      </c>
      <c r="G311" s="86"/>
    </row>
    <row r="312" spans="1:7">
      <c r="B312" s="68" t="s">
        <v>83</v>
      </c>
      <c r="C312" s="129">
        <v>2017</v>
      </c>
      <c r="D312" s="58">
        <v>1100000</v>
      </c>
      <c r="E312" s="58">
        <v>6600000</v>
      </c>
      <c r="F312" s="58">
        <f>SUM(D312:E312)</f>
        <v>7700000</v>
      </c>
      <c r="G312" s="86"/>
    </row>
    <row r="313" spans="1:7">
      <c r="F313" s="69" t="s">
        <v>515</v>
      </c>
      <c r="G313" s="87">
        <f>SUM(F311:F312)</f>
        <v>21353208</v>
      </c>
    </row>
    <row r="314" spans="1:7">
      <c r="A314" s="66" t="s">
        <v>405</v>
      </c>
    </row>
    <row r="315" spans="1:7">
      <c r="B315" s="68" t="s">
        <v>84</v>
      </c>
      <c r="C315" s="129">
        <v>2016</v>
      </c>
      <c r="D315" s="58">
        <v>15564289</v>
      </c>
      <c r="E315" s="58">
        <v>1901960</v>
      </c>
      <c r="F315" s="58">
        <f>SUM(D315:E315)</f>
        <v>17466249</v>
      </c>
      <c r="G315" s="86"/>
    </row>
    <row r="316" spans="1:7">
      <c r="F316" s="69" t="s">
        <v>515</v>
      </c>
      <c r="G316" s="87">
        <f>F315</f>
        <v>17466249</v>
      </c>
    </row>
    <row r="317" spans="1:7">
      <c r="A317" s="66" t="s">
        <v>406</v>
      </c>
    </row>
    <row r="318" spans="1:7">
      <c r="B318" s="68" t="s">
        <v>474</v>
      </c>
      <c r="D318" s="58" t="s">
        <v>516</v>
      </c>
      <c r="E318" s="58" t="s">
        <v>516</v>
      </c>
      <c r="F318" s="58" t="s">
        <v>516</v>
      </c>
      <c r="G318" s="86"/>
    </row>
    <row r="319" spans="1:7">
      <c r="A319" s="70"/>
      <c r="B319" s="68" t="s">
        <v>85</v>
      </c>
      <c r="C319" s="129">
        <v>2015</v>
      </c>
      <c r="D319" s="58">
        <v>12775731</v>
      </c>
      <c r="E319" s="58" t="s">
        <v>516</v>
      </c>
      <c r="F319" s="58">
        <f>SUM(D319:E319)</f>
        <v>12775731</v>
      </c>
      <c r="G319" s="86"/>
    </row>
    <row r="320" spans="1:7">
      <c r="F320" s="69" t="s">
        <v>515</v>
      </c>
      <c r="G320" s="87">
        <f>SUM(F318:F319)</f>
        <v>12775731</v>
      </c>
    </row>
    <row r="321" spans="1:7">
      <c r="A321" s="66" t="s">
        <v>407</v>
      </c>
    </row>
    <row r="322" spans="1:7">
      <c r="B322" s="68" t="s">
        <v>316</v>
      </c>
      <c r="C322" s="129">
        <v>2016</v>
      </c>
      <c r="D322" s="58">
        <v>4551535</v>
      </c>
      <c r="E322" s="58">
        <v>432412</v>
      </c>
      <c r="F322" s="58">
        <f>SUM(D322:E322)</f>
        <v>4983947</v>
      </c>
      <c r="G322" s="86"/>
    </row>
    <row r="323" spans="1:7">
      <c r="B323" s="68" t="s">
        <v>317</v>
      </c>
      <c r="C323" s="129">
        <v>2017</v>
      </c>
      <c r="D323" s="58">
        <v>1160000</v>
      </c>
      <c r="E323" s="58">
        <v>200000</v>
      </c>
      <c r="F323" s="58">
        <f>SUM(D323:E323)</f>
        <v>1360000</v>
      </c>
      <c r="G323" s="86"/>
    </row>
    <row r="324" spans="1:7">
      <c r="B324" s="68" t="s">
        <v>87</v>
      </c>
      <c r="D324" s="58" t="s">
        <v>516</v>
      </c>
      <c r="E324" s="58" t="s">
        <v>516</v>
      </c>
      <c r="F324" s="58" t="s">
        <v>516</v>
      </c>
      <c r="G324" s="86"/>
    </row>
    <row r="325" spans="1:7">
      <c r="B325" s="68" t="s">
        <v>86</v>
      </c>
      <c r="C325" s="129">
        <v>2016</v>
      </c>
      <c r="D325" s="58" t="s">
        <v>516</v>
      </c>
      <c r="E325" s="58" t="s">
        <v>516</v>
      </c>
      <c r="F325" s="58" t="s">
        <v>516</v>
      </c>
      <c r="G325" s="86"/>
    </row>
    <row r="326" spans="1:7">
      <c r="F326" s="69" t="s">
        <v>515</v>
      </c>
      <c r="G326" s="87">
        <f>SUM(F322:F325)</f>
        <v>6343947</v>
      </c>
    </row>
    <row r="327" spans="1:7">
      <c r="A327" s="66" t="s">
        <v>408</v>
      </c>
    </row>
    <row r="328" spans="1:7">
      <c r="B328" s="68" t="s">
        <v>88</v>
      </c>
      <c r="C328" s="129">
        <v>2016</v>
      </c>
      <c r="D328" s="58">
        <v>31574099</v>
      </c>
      <c r="E328" s="58" t="s">
        <v>516</v>
      </c>
      <c r="F328" s="58">
        <f>SUM(D328:E328)</f>
        <v>31574099</v>
      </c>
      <c r="G328" s="86"/>
    </row>
    <row r="329" spans="1:7">
      <c r="B329" s="68" t="s">
        <v>475</v>
      </c>
      <c r="C329" s="129">
        <v>2015</v>
      </c>
      <c r="D329" s="58" t="s">
        <v>516</v>
      </c>
      <c r="E329" s="58" t="s">
        <v>516</v>
      </c>
      <c r="F329" s="58" t="s">
        <v>516</v>
      </c>
      <c r="G329" s="86"/>
    </row>
    <row r="330" spans="1:7">
      <c r="F330" s="69" t="s">
        <v>515</v>
      </c>
      <c r="G330" s="87">
        <f>SUM(F328:F329)</f>
        <v>31574099</v>
      </c>
    </row>
    <row r="331" spans="1:7">
      <c r="A331" s="66" t="s">
        <v>409</v>
      </c>
    </row>
    <row r="332" spans="1:7">
      <c r="B332" s="68" t="s">
        <v>89</v>
      </c>
      <c r="C332" s="129">
        <v>2016</v>
      </c>
      <c r="D332" s="58">
        <v>27738734</v>
      </c>
      <c r="E332" s="58">
        <v>8769673</v>
      </c>
      <c r="F332" s="58">
        <f>SUM(D332:E332)</f>
        <v>36508407</v>
      </c>
      <c r="G332" s="86"/>
    </row>
    <row r="333" spans="1:7">
      <c r="F333" s="69" t="s">
        <v>515</v>
      </c>
      <c r="G333" s="87">
        <f>F332</f>
        <v>36508407</v>
      </c>
    </row>
    <row r="334" spans="1:7">
      <c r="A334" s="66" t="s">
        <v>410</v>
      </c>
    </row>
    <row r="335" spans="1:7">
      <c r="B335" s="68" t="s">
        <v>90</v>
      </c>
      <c r="C335" s="129">
        <v>2017</v>
      </c>
      <c r="D335" s="58">
        <v>33150653</v>
      </c>
      <c r="E335" s="58" t="s">
        <v>516</v>
      </c>
      <c r="F335" s="58">
        <f>SUM(D335:E335)</f>
        <v>33150653</v>
      </c>
      <c r="G335" s="86"/>
    </row>
    <row r="336" spans="1:7">
      <c r="A336" s="70"/>
      <c r="B336" s="68" t="s">
        <v>318</v>
      </c>
      <c r="C336" s="129">
        <v>2017</v>
      </c>
      <c r="D336" s="58">
        <v>495564</v>
      </c>
      <c r="E336" s="58" t="s">
        <v>516</v>
      </c>
      <c r="F336" s="58">
        <f>SUM(D336:E336)</f>
        <v>495564</v>
      </c>
      <c r="G336" s="86"/>
    </row>
    <row r="337" spans="1:7">
      <c r="F337" s="69" t="s">
        <v>515</v>
      </c>
      <c r="G337" s="87">
        <f>SUM(F335:F336)</f>
        <v>33646217</v>
      </c>
    </row>
    <row r="338" spans="1:7">
      <c r="A338" s="66" t="s">
        <v>411</v>
      </c>
    </row>
    <row r="339" spans="1:7">
      <c r="B339" s="68" t="s">
        <v>91</v>
      </c>
      <c r="C339" s="129">
        <v>2017</v>
      </c>
      <c r="D339" s="58">
        <v>49077832</v>
      </c>
      <c r="E339" s="58">
        <v>142586793</v>
      </c>
      <c r="F339" s="58">
        <f t="shared" ref="F339" si="6">SUM(D339:E339)</f>
        <v>191664625</v>
      </c>
      <c r="G339" s="86"/>
    </row>
    <row r="340" spans="1:7">
      <c r="B340" s="68" t="s">
        <v>476</v>
      </c>
      <c r="C340" s="129">
        <v>2017</v>
      </c>
      <c r="D340" s="58" t="s">
        <v>516</v>
      </c>
      <c r="E340" s="58" t="s">
        <v>516</v>
      </c>
      <c r="F340" s="58" t="s">
        <v>516</v>
      </c>
      <c r="G340" s="86"/>
    </row>
    <row r="341" spans="1:7">
      <c r="B341" s="68" t="s">
        <v>477</v>
      </c>
      <c r="D341" s="58" t="s">
        <v>516</v>
      </c>
      <c r="E341" s="58" t="s">
        <v>516</v>
      </c>
      <c r="F341" s="58" t="s">
        <v>516</v>
      </c>
      <c r="G341" s="86"/>
    </row>
    <row r="342" spans="1:7">
      <c r="A342" s="76"/>
      <c r="B342" s="68" t="s">
        <v>478</v>
      </c>
      <c r="C342" s="129">
        <v>2016</v>
      </c>
      <c r="D342" s="58" t="s">
        <v>516</v>
      </c>
      <c r="E342" s="58" t="s">
        <v>516</v>
      </c>
      <c r="F342" s="58" t="s">
        <v>516</v>
      </c>
      <c r="G342" s="86"/>
    </row>
    <row r="343" spans="1:7">
      <c r="A343" s="76"/>
      <c r="B343" s="68" t="s">
        <v>479</v>
      </c>
      <c r="C343" s="101"/>
      <c r="D343" s="58" t="s">
        <v>516</v>
      </c>
      <c r="E343" s="58" t="s">
        <v>516</v>
      </c>
      <c r="F343" s="58" t="s">
        <v>516</v>
      </c>
      <c r="G343" s="86"/>
    </row>
    <row r="344" spans="1:7">
      <c r="F344" s="69" t="s">
        <v>515</v>
      </c>
      <c r="G344" s="87">
        <f>SUM(F339:F343)</f>
        <v>191664625</v>
      </c>
    </row>
    <row r="345" spans="1:7">
      <c r="A345" s="66" t="s">
        <v>412</v>
      </c>
    </row>
    <row r="346" spans="1:7">
      <c r="A346" s="70"/>
      <c r="B346" s="68" t="s">
        <v>92</v>
      </c>
      <c r="C346" s="129">
        <v>2017</v>
      </c>
      <c r="D346" s="58">
        <v>90496296</v>
      </c>
      <c r="E346" s="78">
        <v>75853228</v>
      </c>
      <c r="F346" s="58">
        <f>SUM(D346:E346)</f>
        <v>166349524</v>
      </c>
      <c r="G346" s="86"/>
    </row>
    <row r="347" spans="1:7">
      <c r="B347" s="68" t="s">
        <v>319</v>
      </c>
      <c r="C347" s="129">
        <v>2017</v>
      </c>
      <c r="D347" s="58">
        <v>215209</v>
      </c>
      <c r="E347" s="58" t="s">
        <v>516</v>
      </c>
      <c r="F347" s="58">
        <f>SUM(D347:E347)</f>
        <v>215209</v>
      </c>
      <c r="G347" s="86"/>
    </row>
    <row r="348" spans="1:7">
      <c r="F348" s="69" t="s">
        <v>515</v>
      </c>
      <c r="G348" s="87">
        <f>SUM(F346:F347)</f>
        <v>166564733</v>
      </c>
    </row>
    <row r="349" spans="1:7">
      <c r="A349" s="66" t="s">
        <v>124</v>
      </c>
    </row>
    <row r="350" spans="1:7">
      <c r="B350" s="68" t="s">
        <v>93</v>
      </c>
      <c r="C350" s="129">
        <v>2017</v>
      </c>
      <c r="D350" s="58">
        <v>25358563</v>
      </c>
      <c r="E350" s="58">
        <v>6645000</v>
      </c>
      <c r="F350" s="58">
        <f>SUM(D350:E350)</f>
        <v>32003563</v>
      </c>
      <c r="G350" s="86"/>
    </row>
    <row r="351" spans="1:7">
      <c r="B351" s="68" t="s">
        <v>480</v>
      </c>
      <c r="C351" s="129">
        <v>2014</v>
      </c>
      <c r="D351" s="58" t="s">
        <v>516</v>
      </c>
      <c r="E351" s="58" t="s">
        <v>516</v>
      </c>
      <c r="F351" s="58" t="s">
        <v>516</v>
      </c>
      <c r="G351" s="86"/>
    </row>
    <row r="352" spans="1:7">
      <c r="F352" s="69" t="s">
        <v>515</v>
      </c>
      <c r="G352" s="87">
        <f>SUM(F350:F351)</f>
        <v>32003563</v>
      </c>
    </row>
    <row r="353" spans="1:12">
      <c r="A353" s="66" t="s">
        <v>413</v>
      </c>
    </row>
    <row r="354" spans="1:12">
      <c r="B354" s="68" t="s">
        <v>94</v>
      </c>
      <c r="C354" s="129">
        <v>2017</v>
      </c>
      <c r="D354" s="58">
        <v>29367057</v>
      </c>
      <c r="E354" s="58">
        <v>38957049</v>
      </c>
      <c r="F354" s="58">
        <f>SUM(D354:E354)</f>
        <v>68324106</v>
      </c>
      <c r="G354" s="86"/>
    </row>
    <row r="355" spans="1:12">
      <c r="F355" s="69" t="s">
        <v>515</v>
      </c>
      <c r="G355" s="87">
        <f>F354</f>
        <v>68324106</v>
      </c>
    </row>
    <row r="356" spans="1:12">
      <c r="A356" s="66" t="s">
        <v>125</v>
      </c>
    </row>
    <row r="357" spans="1:12">
      <c r="B357" s="68" t="s">
        <v>95</v>
      </c>
      <c r="C357" s="129">
        <v>2017</v>
      </c>
      <c r="D357" s="58">
        <v>94003954</v>
      </c>
      <c r="E357" s="58">
        <v>34547742</v>
      </c>
      <c r="F357" s="58">
        <f>SUM(D357:E357)</f>
        <v>128551696</v>
      </c>
      <c r="G357" s="86"/>
      <c r="I357" s="140"/>
      <c r="J357" s="140"/>
      <c r="K357" s="140"/>
      <c r="L357" s="140"/>
    </row>
    <row r="358" spans="1:12">
      <c r="B358" s="68" t="s">
        <v>320</v>
      </c>
      <c r="C358" s="129">
        <v>2017</v>
      </c>
      <c r="D358" s="58">
        <v>12689252</v>
      </c>
      <c r="E358" s="58" t="s">
        <v>516</v>
      </c>
      <c r="F358" s="58">
        <f>SUM(D358:E358)</f>
        <v>12689252</v>
      </c>
      <c r="G358" s="86"/>
      <c r="I358" s="140"/>
      <c r="J358" s="140"/>
      <c r="K358" s="140"/>
      <c r="L358" s="140"/>
    </row>
    <row r="359" spans="1:12">
      <c r="B359" s="68" t="s">
        <v>321</v>
      </c>
      <c r="C359" s="129">
        <v>2016</v>
      </c>
      <c r="D359" s="58">
        <v>825000</v>
      </c>
      <c r="E359" s="58" t="s">
        <v>516</v>
      </c>
      <c r="F359" s="58">
        <f>SUM(D359:E359)</f>
        <v>825000</v>
      </c>
      <c r="G359" s="86"/>
      <c r="I359" s="140"/>
      <c r="J359" s="140"/>
      <c r="K359" s="140"/>
      <c r="L359" s="140"/>
    </row>
    <row r="360" spans="1:12">
      <c r="F360" s="69" t="s">
        <v>515</v>
      </c>
      <c r="G360" s="87">
        <f>SUM(F357:F359)</f>
        <v>142065948</v>
      </c>
      <c r="I360" s="140"/>
      <c r="J360" s="140"/>
      <c r="K360" s="140"/>
      <c r="L360" s="140"/>
    </row>
    <row r="361" spans="1:12">
      <c r="A361" s="66" t="s">
        <v>322</v>
      </c>
    </row>
    <row r="362" spans="1:12">
      <c r="B362" s="68" t="s">
        <v>96</v>
      </c>
      <c r="C362" s="129">
        <v>2017</v>
      </c>
      <c r="D362" s="58">
        <v>48065453</v>
      </c>
      <c r="E362" s="58">
        <v>19475133</v>
      </c>
      <c r="F362" s="58">
        <f>SUM(D362:E362)</f>
        <v>67540586</v>
      </c>
      <c r="G362" s="86"/>
    </row>
    <row r="363" spans="1:12">
      <c r="B363" s="68" t="s">
        <v>323</v>
      </c>
      <c r="C363" s="129">
        <v>2017</v>
      </c>
      <c r="D363" s="58">
        <v>256372</v>
      </c>
      <c r="E363" s="58" t="s">
        <v>516</v>
      </c>
      <c r="F363" s="58">
        <f>SUM(D363:E363)</f>
        <v>256372</v>
      </c>
      <c r="G363" s="86"/>
    </row>
    <row r="364" spans="1:12">
      <c r="B364" s="68" t="s">
        <v>481</v>
      </c>
      <c r="C364" s="101"/>
      <c r="D364" s="58" t="s">
        <v>516</v>
      </c>
      <c r="E364" s="58" t="s">
        <v>516</v>
      </c>
      <c r="F364" s="58" t="s">
        <v>516</v>
      </c>
      <c r="G364" s="86"/>
    </row>
    <row r="365" spans="1:12">
      <c r="F365" s="69" t="s">
        <v>515</v>
      </c>
      <c r="G365" s="87">
        <f>SUM(F362:F364)</f>
        <v>67796958</v>
      </c>
    </row>
    <row r="366" spans="1:12">
      <c r="A366" s="66" t="s">
        <v>414</v>
      </c>
    </row>
    <row r="367" spans="1:12">
      <c r="B367" s="68" t="s">
        <v>98</v>
      </c>
      <c r="C367" s="129">
        <v>2017</v>
      </c>
      <c r="D367" s="58">
        <v>9828100</v>
      </c>
      <c r="E367" s="58">
        <v>2683361</v>
      </c>
      <c r="F367" s="58">
        <f>SUM(D367:E367)</f>
        <v>12511461</v>
      </c>
      <c r="G367" s="86"/>
    </row>
    <row r="368" spans="1:12">
      <c r="B368" s="68" t="s">
        <v>482</v>
      </c>
      <c r="C368" s="101">
        <v>2015</v>
      </c>
      <c r="D368" s="58" t="s">
        <v>516</v>
      </c>
      <c r="E368" s="58" t="s">
        <v>516</v>
      </c>
      <c r="F368" s="58" t="s">
        <v>516</v>
      </c>
      <c r="G368" s="86"/>
    </row>
    <row r="369" spans="1:7">
      <c r="F369" s="69" t="s">
        <v>515</v>
      </c>
      <c r="G369" s="87">
        <f>SUM(F367:F368)</f>
        <v>12511461</v>
      </c>
    </row>
    <row r="370" spans="1:7">
      <c r="A370" s="66" t="s">
        <v>415</v>
      </c>
    </row>
    <row r="371" spans="1:7">
      <c r="A371" s="70"/>
      <c r="B371" s="68" t="s">
        <v>99</v>
      </c>
      <c r="C371" s="129">
        <v>2015</v>
      </c>
      <c r="D371" s="58">
        <v>16489444</v>
      </c>
      <c r="E371" s="58" t="s">
        <v>516</v>
      </c>
      <c r="F371" s="58">
        <f>SUM(D371:E371)</f>
        <v>16489444</v>
      </c>
      <c r="G371" s="86"/>
    </row>
    <row r="372" spans="1:7">
      <c r="F372" s="69" t="s">
        <v>515</v>
      </c>
      <c r="G372" s="87">
        <f>F371</f>
        <v>16489444</v>
      </c>
    </row>
    <row r="373" spans="1:7">
      <c r="A373" s="66" t="s">
        <v>416</v>
      </c>
    </row>
    <row r="374" spans="1:7">
      <c r="B374" s="68" t="s">
        <v>100</v>
      </c>
      <c r="C374" s="101">
        <v>2017</v>
      </c>
      <c r="D374" s="58">
        <v>26955837</v>
      </c>
      <c r="E374" s="58">
        <v>789712</v>
      </c>
      <c r="F374" s="58">
        <f>SUM(D374:E374)</f>
        <v>27745549</v>
      </c>
      <c r="G374" s="86"/>
    </row>
    <row r="375" spans="1:7">
      <c r="B375" s="68" t="s">
        <v>483</v>
      </c>
      <c r="C375" s="129">
        <v>2015</v>
      </c>
      <c r="D375" s="58">
        <v>125300</v>
      </c>
      <c r="E375" s="58">
        <v>10000</v>
      </c>
      <c r="F375" s="58">
        <f>SUM(D375:E375)</f>
        <v>135300</v>
      </c>
      <c r="G375" s="86"/>
    </row>
    <row r="376" spans="1:7">
      <c r="B376" s="68" t="s">
        <v>484</v>
      </c>
      <c r="C376" s="101"/>
      <c r="D376" s="58" t="s">
        <v>516</v>
      </c>
      <c r="E376" s="58" t="s">
        <v>516</v>
      </c>
      <c r="F376" s="58" t="s">
        <v>516</v>
      </c>
      <c r="G376" s="86"/>
    </row>
    <row r="377" spans="1:7">
      <c r="F377" s="69" t="s">
        <v>515</v>
      </c>
      <c r="G377" s="87">
        <f>SUM(F374:F376)</f>
        <v>27880849</v>
      </c>
    </row>
    <row r="378" spans="1:7">
      <c r="A378" s="66" t="s">
        <v>417</v>
      </c>
    </row>
    <row r="379" spans="1:7">
      <c r="B379" s="68" t="s">
        <v>101</v>
      </c>
      <c r="C379" s="129">
        <v>2017</v>
      </c>
      <c r="D379" s="58">
        <v>38896301</v>
      </c>
      <c r="E379" s="58">
        <v>10012709</v>
      </c>
      <c r="F379" s="58">
        <f>SUM(D379:E379)</f>
        <v>48909010</v>
      </c>
      <c r="G379" s="86"/>
    </row>
    <row r="380" spans="1:7">
      <c r="A380" s="70"/>
      <c r="B380" s="68" t="s">
        <v>324</v>
      </c>
      <c r="C380" s="129">
        <v>2016</v>
      </c>
      <c r="D380" s="58">
        <v>9884390</v>
      </c>
      <c r="E380" s="58" t="s">
        <v>516</v>
      </c>
      <c r="F380" s="58">
        <f>SUM(D380:E380)</f>
        <v>9884390</v>
      </c>
      <c r="G380" s="86"/>
    </row>
    <row r="381" spans="1:7">
      <c r="B381" s="68" t="s">
        <v>485</v>
      </c>
      <c r="C381" s="129">
        <v>2016</v>
      </c>
      <c r="D381" s="58" t="s">
        <v>516</v>
      </c>
      <c r="E381" s="58" t="s">
        <v>516</v>
      </c>
      <c r="F381" s="58" t="s">
        <v>516</v>
      </c>
      <c r="G381" s="86"/>
    </row>
    <row r="382" spans="1:7">
      <c r="F382" s="69" t="s">
        <v>515</v>
      </c>
      <c r="G382" s="87">
        <f>SUM(F379:F381)</f>
        <v>58793400</v>
      </c>
    </row>
    <row r="383" spans="1:7">
      <c r="A383" s="66" t="s">
        <v>418</v>
      </c>
    </row>
    <row r="384" spans="1:7">
      <c r="B384" s="68" t="s">
        <v>102</v>
      </c>
      <c r="C384" s="129">
        <v>2017</v>
      </c>
      <c r="D384" s="58">
        <v>87378079</v>
      </c>
      <c r="E384" s="58">
        <v>33721930</v>
      </c>
      <c r="F384" s="58">
        <f>SUM(D384:E384)</f>
        <v>121100009</v>
      </c>
      <c r="G384" s="86"/>
    </row>
    <row r="385" spans="1:7">
      <c r="B385" s="68" t="s">
        <v>325</v>
      </c>
      <c r="C385" s="129">
        <v>2017</v>
      </c>
      <c r="D385" s="58">
        <v>4658063</v>
      </c>
      <c r="E385" s="58" t="s">
        <v>516</v>
      </c>
      <c r="F385" s="58">
        <f>SUM(D385:E385)</f>
        <v>4658063</v>
      </c>
      <c r="G385" s="86"/>
    </row>
    <row r="386" spans="1:7">
      <c r="B386" s="68" t="s">
        <v>297</v>
      </c>
      <c r="C386" s="129">
        <v>2017</v>
      </c>
      <c r="D386" s="58">
        <v>682865</v>
      </c>
      <c r="E386" s="58" t="s">
        <v>516</v>
      </c>
      <c r="F386" s="58">
        <f>SUM(D386:E386)</f>
        <v>682865</v>
      </c>
      <c r="G386" s="86"/>
    </row>
    <row r="387" spans="1:7">
      <c r="B387" s="68" t="s">
        <v>486</v>
      </c>
      <c r="C387" s="129">
        <v>2016</v>
      </c>
      <c r="D387" s="58" t="s">
        <v>516</v>
      </c>
      <c r="E387" s="58" t="s">
        <v>516</v>
      </c>
      <c r="F387" s="58" t="s">
        <v>516</v>
      </c>
      <c r="G387" s="86"/>
    </row>
    <row r="388" spans="1:7">
      <c r="B388" s="68" t="s">
        <v>487</v>
      </c>
      <c r="C388" s="129">
        <v>2017</v>
      </c>
      <c r="D388" s="58" t="s">
        <v>516</v>
      </c>
      <c r="E388" s="58" t="s">
        <v>516</v>
      </c>
      <c r="F388" s="58" t="s">
        <v>516</v>
      </c>
      <c r="G388" s="86"/>
    </row>
    <row r="389" spans="1:7">
      <c r="F389" s="69" t="s">
        <v>515</v>
      </c>
      <c r="G389" s="87">
        <f>SUM(F384:F388)</f>
        <v>126440937</v>
      </c>
    </row>
    <row r="390" spans="1:7">
      <c r="A390" s="66" t="s">
        <v>419</v>
      </c>
    </row>
    <row r="391" spans="1:7">
      <c r="B391" s="68" t="s">
        <v>31</v>
      </c>
      <c r="C391" s="129">
        <v>2017</v>
      </c>
      <c r="D391" s="58">
        <v>137931051</v>
      </c>
      <c r="E391" s="58">
        <v>80703451</v>
      </c>
      <c r="F391" s="58">
        <f t="shared" ref="F391:F392" si="7">SUM(D391:E391)</f>
        <v>218634502</v>
      </c>
      <c r="G391" s="86"/>
    </row>
    <row r="392" spans="1:7">
      <c r="B392" s="68" t="s">
        <v>326</v>
      </c>
      <c r="C392" s="129">
        <v>2017</v>
      </c>
      <c r="D392" s="58">
        <v>2200000</v>
      </c>
      <c r="E392" s="58" t="s">
        <v>516</v>
      </c>
      <c r="F392" s="58">
        <f t="shared" si="7"/>
        <v>2200000</v>
      </c>
      <c r="G392" s="86"/>
    </row>
    <row r="393" spans="1:7">
      <c r="B393" s="68" t="s">
        <v>488</v>
      </c>
      <c r="C393" s="129">
        <v>2015</v>
      </c>
      <c r="D393" s="58" t="s">
        <v>516</v>
      </c>
      <c r="E393" s="58" t="s">
        <v>516</v>
      </c>
      <c r="F393" s="58" t="s">
        <v>516</v>
      </c>
      <c r="G393" s="86"/>
    </row>
    <row r="394" spans="1:7">
      <c r="A394" s="76"/>
      <c r="B394" s="68" t="s">
        <v>489</v>
      </c>
      <c r="C394" s="129">
        <v>2015</v>
      </c>
      <c r="D394" s="58" t="s">
        <v>516</v>
      </c>
      <c r="E394" s="58" t="s">
        <v>516</v>
      </c>
      <c r="F394" s="58" t="s">
        <v>516</v>
      </c>
      <c r="G394" s="86"/>
    </row>
    <row r="395" spans="1:7">
      <c r="A395" s="76"/>
      <c r="B395" s="68" t="s">
        <v>490</v>
      </c>
      <c r="C395" s="129">
        <v>2016</v>
      </c>
      <c r="D395" s="58" t="s">
        <v>516</v>
      </c>
      <c r="E395" s="58" t="s">
        <v>516</v>
      </c>
      <c r="F395" s="58" t="s">
        <v>516</v>
      </c>
      <c r="G395" s="86"/>
    </row>
    <row r="396" spans="1:7">
      <c r="B396" s="68" t="s">
        <v>491</v>
      </c>
      <c r="C396" s="129">
        <v>2016</v>
      </c>
      <c r="D396" s="58" t="s">
        <v>516</v>
      </c>
      <c r="E396" s="58" t="s">
        <v>516</v>
      </c>
      <c r="F396" s="58" t="s">
        <v>516</v>
      </c>
      <c r="G396" s="86"/>
    </row>
    <row r="397" spans="1:7">
      <c r="F397" s="69" t="s">
        <v>515</v>
      </c>
      <c r="G397" s="87">
        <f>SUM(F391:F396)</f>
        <v>220834502</v>
      </c>
    </row>
    <row r="398" spans="1:7">
      <c r="A398" s="66" t="s">
        <v>420</v>
      </c>
    </row>
    <row r="399" spans="1:7">
      <c r="B399" s="68" t="s">
        <v>103</v>
      </c>
      <c r="C399" s="129">
        <v>2017</v>
      </c>
      <c r="D399" s="58">
        <v>156641006</v>
      </c>
      <c r="E399" s="58">
        <v>52165722</v>
      </c>
      <c r="F399" s="58">
        <f t="shared" ref="F399" si="8">SUM(D399:E399)</f>
        <v>208806728</v>
      </c>
      <c r="G399" s="86"/>
    </row>
    <row r="400" spans="1:7">
      <c r="B400" s="68" t="s">
        <v>492</v>
      </c>
      <c r="C400" s="129">
        <v>2016</v>
      </c>
      <c r="D400" s="58" t="s">
        <v>516</v>
      </c>
      <c r="E400" s="58" t="s">
        <v>516</v>
      </c>
      <c r="F400" s="58" t="s">
        <v>516</v>
      </c>
      <c r="G400" s="86"/>
    </row>
    <row r="401" spans="1:7">
      <c r="B401" s="68" t="s">
        <v>493</v>
      </c>
      <c r="C401" s="129">
        <v>2015</v>
      </c>
      <c r="D401" s="58" t="s">
        <v>516</v>
      </c>
      <c r="E401" s="58" t="s">
        <v>516</v>
      </c>
      <c r="F401" s="58" t="s">
        <v>516</v>
      </c>
      <c r="G401" s="86"/>
    </row>
    <row r="402" spans="1:7">
      <c r="B402" s="68" t="s">
        <v>494</v>
      </c>
      <c r="C402" s="129">
        <v>2016</v>
      </c>
      <c r="D402" s="58" t="s">
        <v>516</v>
      </c>
      <c r="E402" s="58" t="s">
        <v>516</v>
      </c>
      <c r="F402" s="58" t="s">
        <v>516</v>
      </c>
      <c r="G402" s="86"/>
    </row>
    <row r="403" spans="1:7">
      <c r="B403" s="68" t="s">
        <v>495</v>
      </c>
      <c r="C403" s="129">
        <v>2015</v>
      </c>
      <c r="D403" s="58" t="s">
        <v>516</v>
      </c>
      <c r="E403" s="58" t="s">
        <v>516</v>
      </c>
      <c r="F403" s="58" t="s">
        <v>516</v>
      </c>
      <c r="G403" s="86"/>
    </row>
    <row r="404" spans="1:7">
      <c r="F404" s="69" t="s">
        <v>515</v>
      </c>
      <c r="G404" s="87">
        <f>SUM(F399:F403)</f>
        <v>208806728</v>
      </c>
    </row>
    <row r="405" spans="1:7">
      <c r="A405" s="66" t="s">
        <v>421</v>
      </c>
    </row>
    <row r="406" spans="1:7">
      <c r="B406" s="68" t="s">
        <v>104</v>
      </c>
      <c r="C406" s="129">
        <v>2017</v>
      </c>
      <c r="D406" s="58">
        <v>48108086</v>
      </c>
      <c r="E406" s="58">
        <v>87938633</v>
      </c>
      <c r="F406" s="58">
        <f>SUM(D406:E406)</f>
        <v>136046719</v>
      </c>
      <c r="G406" s="86"/>
    </row>
    <row r="407" spans="1:7">
      <c r="B407" s="68" t="s">
        <v>327</v>
      </c>
      <c r="C407" s="129">
        <v>2017</v>
      </c>
      <c r="D407" s="58">
        <v>6667334</v>
      </c>
      <c r="E407" s="58">
        <v>8292777</v>
      </c>
      <c r="F407" s="58">
        <f>SUM(D407:E407)</f>
        <v>14960111</v>
      </c>
      <c r="G407" s="86"/>
    </row>
    <row r="408" spans="1:7">
      <c r="B408" s="68" t="s">
        <v>496</v>
      </c>
      <c r="C408" s="129">
        <v>2016</v>
      </c>
      <c r="D408" s="58" t="s">
        <v>516</v>
      </c>
      <c r="E408" s="58" t="s">
        <v>516</v>
      </c>
      <c r="F408" s="58" t="s">
        <v>516</v>
      </c>
      <c r="G408" s="86"/>
    </row>
    <row r="409" spans="1:7">
      <c r="B409" s="68" t="s">
        <v>497</v>
      </c>
      <c r="C409" s="129">
        <v>2015</v>
      </c>
      <c r="D409" s="58" t="s">
        <v>516</v>
      </c>
      <c r="E409" s="58" t="s">
        <v>516</v>
      </c>
      <c r="F409" s="58" t="s">
        <v>516</v>
      </c>
      <c r="G409" s="86"/>
    </row>
    <row r="410" spans="1:7">
      <c r="F410" s="69" t="s">
        <v>515</v>
      </c>
      <c r="G410" s="87">
        <f>SUM(F406:F409)</f>
        <v>151006830</v>
      </c>
    </row>
    <row r="411" spans="1:7">
      <c r="A411" s="66" t="s">
        <v>422</v>
      </c>
    </row>
    <row r="412" spans="1:7">
      <c r="B412" s="68" t="s">
        <v>105</v>
      </c>
      <c r="C412" s="129">
        <v>2017</v>
      </c>
      <c r="D412" s="58">
        <v>10964160</v>
      </c>
      <c r="E412" s="58">
        <v>1526645</v>
      </c>
      <c r="F412" s="58">
        <f>SUM(D412:E412)</f>
        <v>12490805</v>
      </c>
      <c r="G412" s="86"/>
    </row>
    <row r="413" spans="1:7">
      <c r="B413" s="68" t="s">
        <v>498</v>
      </c>
      <c r="C413" s="129">
        <v>2015</v>
      </c>
      <c r="D413" s="58" t="s">
        <v>516</v>
      </c>
      <c r="E413" s="58" t="s">
        <v>516</v>
      </c>
      <c r="F413" s="58" t="s">
        <v>516</v>
      </c>
      <c r="G413" s="86"/>
    </row>
    <row r="414" spans="1:7">
      <c r="F414" s="69" t="s">
        <v>515</v>
      </c>
      <c r="G414" s="87">
        <f>SUM(F412:F413)</f>
        <v>12490805</v>
      </c>
    </row>
    <row r="415" spans="1:7">
      <c r="A415" s="66" t="s">
        <v>423</v>
      </c>
    </row>
    <row r="416" spans="1:7">
      <c r="B416" s="68" t="s">
        <v>106</v>
      </c>
      <c r="C416" s="101">
        <v>2017</v>
      </c>
      <c r="D416" s="58">
        <v>26200000</v>
      </c>
      <c r="E416" s="58" t="s">
        <v>516</v>
      </c>
      <c r="F416" s="58">
        <f>SUM(D416:E416)</f>
        <v>26200000</v>
      </c>
      <c r="G416" s="86"/>
    </row>
    <row r="417" spans="1:7">
      <c r="F417" s="69" t="s">
        <v>515</v>
      </c>
      <c r="G417" s="87">
        <f>SUM(F416)</f>
        <v>26200000</v>
      </c>
    </row>
    <row r="418" spans="1:7">
      <c r="A418" s="66" t="s">
        <v>424</v>
      </c>
    </row>
    <row r="419" spans="1:7">
      <c r="A419" s="70"/>
      <c r="B419" s="79" t="s">
        <v>107</v>
      </c>
      <c r="C419" s="129">
        <v>2016</v>
      </c>
      <c r="D419" s="58">
        <v>134200019</v>
      </c>
      <c r="E419" s="58">
        <v>48073547</v>
      </c>
      <c r="F419" s="58">
        <f>SUM(D419:E419)</f>
        <v>182273566</v>
      </c>
      <c r="G419" s="86"/>
    </row>
    <row r="420" spans="1:7">
      <c r="B420" s="68" t="s">
        <v>499</v>
      </c>
      <c r="C420" s="129"/>
      <c r="D420" s="58"/>
      <c r="E420" s="58"/>
      <c r="F420" s="58" t="s">
        <v>516</v>
      </c>
      <c r="G420" s="86"/>
    </row>
    <row r="421" spans="1:7">
      <c r="F421" s="69" t="s">
        <v>515</v>
      </c>
      <c r="G421" s="87">
        <f>SUM(F419:F420)</f>
        <v>182273566</v>
      </c>
    </row>
    <row r="422" spans="1:7">
      <c r="A422" s="66" t="s">
        <v>425</v>
      </c>
    </row>
    <row r="423" spans="1:7">
      <c r="B423" s="68" t="s">
        <v>328</v>
      </c>
      <c r="C423" s="129">
        <v>2017</v>
      </c>
      <c r="D423" s="58">
        <v>6000000</v>
      </c>
      <c r="E423" s="58">
        <v>8400000</v>
      </c>
      <c r="F423" s="58">
        <f>SUM(D423:E423)</f>
        <v>14400000</v>
      </c>
      <c r="G423" s="86"/>
    </row>
    <row r="424" spans="1:7">
      <c r="A424" s="76"/>
      <c r="B424" s="68" t="s">
        <v>108</v>
      </c>
      <c r="C424" s="129">
        <v>2017</v>
      </c>
      <c r="D424" s="58">
        <v>10500000</v>
      </c>
      <c r="E424" s="58">
        <v>3060880</v>
      </c>
      <c r="F424" s="58">
        <f>SUM(D424:E424)</f>
        <v>13560880</v>
      </c>
      <c r="G424" s="86"/>
    </row>
    <row r="425" spans="1:7">
      <c r="A425" s="76"/>
      <c r="B425" s="68" t="s">
        <v>500</v>
      </c>
      <c r="C425" s="129"/>
      <c r="D425" s="58"/>
      <c r="E425" s="58"/>
      <c r="F425" s="58" t="s">
        <v>516</v>
      </c>
      <c r="G425" s="86"/>
    </row>
    <row r="426" spans="1:7">
      <c r="B426" s="68" t="s">
        <v>501</v>
      </c>
      <c r="C426" s="129"/>
      <c r="D426" s="58"/>
      <c r="E426" s="58"/>
      <c r="F426" s="58" t="s">
        <v>516</v>
      </c>
      <c r="G426" s="86"/>
    </row>
    <row r="427" spans="1:7">
      <c r="F427" s="69" t="s">
        <v>515</v>
      </c>
      <c r="G427" s="87">
        <f>SUM(F423:F426)</f>
        <v>27960880</v>
      </c>
    </row>
    <row r="428" spans="1:7">
      <c r="A428" s="66" t="s">
        <v>426</v>
      </c>
    </row>
    <row r="429" spans="1:7">
      <c r="B429" s="68" t="s">
        <v>109</v>
      </c>
      <c r="C429" s="129">
        <v>2016</v>
      </c>
      <c r="D429" s="58">
        <v>49086082</v>
      </c>
      <c r="E429" s="58">
        <v>14140421</v>
      </c>
      <c r="F429" s="58">
        <f>SUM(D429:E429)</f>
        <v>63226503</v>
      </c>
      <c r="G429" s="86"/>
    </row>
    <row r="430" spans="1:7">
      <c r="B430" s="68" t="s">
        <v>329</v>
      </c>
      <c r="C430" s="129">
        <v>2016</v>
      </c>
      <c r="D430" s="58">
        <v>100000</v>
      </c>
      <c r="E430" s="58" t="s">
        <v>516</v>
      </c>
      <c r="F430" s="58">
        <f>SUM(D430:E430)</f>
        <v>100000</v>
      </c>
      <c r="G430" s="86"/>
    </row>
    <row r="431" spans="1:7">
      <c r="F431" s="69" t="s">
        <v>515</v>
      </c>
      <c r="G431" s="87">
        <f>SUM(F429:F430)</f>
        <v>63326503</v>
      </c>
    </row>
    <row r="432" spans="1:7">
      <c r="A432" s="66" t="s">
        <v>427</v>
      </c>
    </row>
    <row r="433" spans="1:7">
      <c r="B433" s="68" t="s">
        <v>110</v>
      </c>
      <c r="C433" s="129">
        <v>2016</v>
      </c>
      <c r="D433" s="58">
        <v>35355502</v>
      </c>
      <c r="E433" s="58" t="s">
        <v>516</v>
      </c>
      <c r="F433" s="58">
        <f>SUM(D433:E433)</f>
        <v>35355502</v>
      </c>
      <c r="G433" s="86"/>
    </row>
    <row r="434" spans="1:7">
      <c r="B434" s="68" t="s">
        <v>502</v>
      </c>
      <c r="D434" s="58"/>
      <c r="E434" s="58"/>
      <c r="F434" s="58" t="s">
        <v>516</v>
      </c>
      <c r="G434" s="86"/>
    </row>
    <row r="435" spans="1:7">
      <c r="B435" s="68" t="s">
        <v>503</v>
      </c>
      <c r="C435" s="129"/>
      <c r="D435" s="58"/>
      <c r="E435" s="58"/>
      <c r="F435" s="58" t="s">
        <v>516</v>
      </c>
      <c r="G435" s="86"/>
    </row>
    <row r="436" spans="1:7">
      <c r="F436" s="69" t="s">
        <v>515</v>
      </c>
      <c r="G436" s="87">
        <f>SUM(F433:F435)</f>
        <v>35355502</v>
      </c>
    </row>
    <row r="437" spans="1:7">
      <c r="A437" s="66" t="s">
        <v>428</v>
      </c>
    </row>
    <row r="438" spans="1:7">
      <c r="B438" s="68" t="s">
        <v>111</v>
      </c>
      <c r="C438" s="129">
        <v>2017</v>
      </c>
      <c r="D438" s="58">
        <v>4380805</v>
      </c>
      <c r="E438" s="58">
        <v>36000</v>
      </c>
      <c r="F438" s="58">
        <f>SUM(D438:E438)</f>
        <v>4416805</v>
      </c>
      <c r="G438" s="86"/>
    </row>
    <row r="439" spans="1:7">
      <c r="B439" s="68" t="s">
        <v>504</v>
      </c>
      <c r="D439" s="58" t="s">
        <v>516</v>
      </c>
      <c r="E439" s="58" t="s">
        <v>516</v>
      </c>
      <c r="F439" s="58" t="s">
        <v>516</v>
      </c>
      <c r="G439" s="86"/>
    </row>
    <row r="440" spans="1:7">
      <c r="F440" s="69" t="s">
        <v>515</v>
      </c>
      <c r="G440" s="87">
        <f>SUM(F438:F439)</f>
        <v>4416805</v>
      </c>
    </row>
    <row r="441" spans="1:7">
      <c r="A441" s="66" t="s">
        <v>429</v>
      </c>
    </row>
    <row r="442" spans="1:7">
      <c r="B442" s="68" t="s">
        <v>330</v>
      </c>
      <c r="D442" s="58" t="s">
        <v>516</v>
      </c>
      <c r="E442" s="58">
        <v>3751000</v>
      </c>
      <c r="F442" s="58">
        <f>SUM(D442:E442)</f>
        <v>3751000</v>
      </c>
      <c r="G442" s="86"/>
    </row>
    <row r="443" spans="1:7">
      <c r="B443" s="68" t="s">
        <v>112</v>
      </c>
      <c r="C443" s="129">
        <v>2017</v>
      </c>
      <c r="D443" s="58">
        <v>10325170</v>
      </c>
      <c r="E443" s="58">
        <v>2080000</v>
      </c>
      <c r="F443" s="58">
        <f>SUM(D443:E443)</f>
        <v>12405170</v>
      </c>
      <c r="G443" s="86"/>
    </row>
    <row r="444" spans="1:7">
      <c r="B444" s="68" t="s">
        <v>505</v>
      </c>
      <c r="C444" s="129">
        <v>2014</v>
      </c>
      <c r="D444" s="58" t="s">
        <v>516</v>
      </c>
      <c r="E444" s="58" t="s">
        <v>516</v>
      </c>
      <c r="F444" s="58" t="s">
        <v>516</v>
      </c>
      <c r="G444" s="86"/>
    </row>
    <row r="445" spans="1:7">
      <c r="F445" s="69" t="s">
        <v>515</v>
      </c>
      <c r="G445" s="87">
        <f>SUM(F442:F444)</f>
        <v>16156170</v>
      </c>
    </row>
    <row r="446" spans="1:7">
      <c r="A446" s="66" t="s">
        <v>430</v>
      </c>
    </row>
    <row r="447" spans="1:7">
      <c r="A447" s="70"/>
      <c r="B447" s="68" t="s">
        <v>113</v>
      </c>
      <c r="C447" s="129">
        <v>2016</v>
      </c>
      <c r="D447" s="58">
        <v>10250000</v>
      </c>
      <c r="E447" s="58" t="s">
        <v>516</v>
      </c>
      <c r="F447" s="58">
        <f>SUM(D447:E447)</f>
        <v>10250000</v>
      </c>
      <c r="G447" s="86"/>
    </row>
    <row r="448" spans="1:7">
      <c r="A448" s="70"/>
      <c r="B448" s="68" t="s">
        <v>331</v>
      </c>
      <c r="C448" s="129">
        <v>2016</v>
      </c>
      <c r="D448" s="58">
        <v>630831</v>
      </c>
      <c r="E448" s="58">
        <v>630831</v>
      </c>
      <c r="F448" s="58">
        <f>SUM(D448:E448)</f>
        <v>1261662</v>
      </c>
      <c r="G448" s="86"/>
    </row>
    <row r="449" spans="1:7">
      <c r="F449" s="69" t="s">
        <v>515</v>
      </c>
      <c r="G449" s="87">
        <f>SUM(F447:F448)</f>
        <v>11511662</v>
      </c>
    </row>
    <row r="450" spans="1:7">
      <c r="A450" s="66" t="s">
        <v>431</v>
      </c>
    </row>
    <row r="451" spans="1:7">
      <c r="B451" s="68" t="s">
        <v>114</v>
      </c>
      <c r="C451" s="129">
        <v>2017</v>
      </c>
      <c r="D451" s="58">
        <v>22427228</v>
      </c>
      <c r="E451" s="58">
        <v>1387482</v>
      </c>
      <c r="F451" s="58">
        <f>SUM(D451:E451)</f>
        <v>23814710</v>
      </c>
      <c r="G451" s="86"/>
    </row>
    <row r="452" spans="1:7">
      <c r="B452" s="68" t="s">
        <v>332</v>
      </c>
      <c r="C452" s="129">
        <v>2016</v>
      </c>
      <c r="D452" s="58">
        <v>3206655</v>
      </c>
      <c r="E452" s="58" t="s">
        <v>516</v>
      </c>
      <c r="F452" s="58">
        <f>SUM(D452:E452)</f>
        <v>3206655</v>
      </c>
      <c r="G452" s="86"/>
    </row>
    <row r="453" spans="1:7">
      <c r="B453" s="68" t="s">
        <v>506</v>
      </c>
      <c r="C453" s="101"/>
      <c r="D453" s="58"/>
      <c r="E453" s="58"/>
      <c r="F453" s="58" t="s">
        <v>516</v>
      </c>
      <c r="G453" s="86"/>
    </row>
    <row r="454" spans="1:7">
      <c r="F454" s="69" t="s">
        <v>515</v>
      </c>
      <c r="G454" s="87">
        <f>SUM(F451:F453)</f>
        <v>27021365</v>
      </c>
    </row>
    <row r="455" spans="1:7">
      <c r="A455" s="66" t="s">
        <v>432</v>
      </c>
    </row>
    <row r="456" spans="1:7">
      <c r="B456" s="68" t="s">
        <v>115</v>
      </c>
      <c r="C456" s="129">
        <v>2016</v>
      </c>
      <c r="D456" s="58">
        <v>9573233</v>
      </c>
      <c r="E456" s="58">
        <v>6000000</v>
      </c>
      <c r="F456" s="58">
        <f t="shared" ref="F456:F458" si="9">SUM(D456:E456)</f>
        <v>15573233</v>
      </c>
      <c r="G456" s="86"/>
    </row>
    <row r="457" spans="1:7">
      <c r="B457" s="68" t="s">
        <v>333</v>
      </c>
      <c r="C457" s="129">
        <v>2016</v>
      </c>
      <c r="D457" s="58">
        <v>1566947</v>
      </c>
      <c r="E457" s="58">
        <v>9128870</v>
      </c>
      <c r="F457" s="58">
        <f t="shared" si="9"/>
        <v>10695817</v>
      </c>
      <c r="G457" s="86"/>
    </row>
    <row r="458" spans="1:7">
      <c r="B458" s="68" t="s">
        <v>334</v>
      </c>
      <c r="C458" s="129">
        <v>2017</v>
      </c>
      <c r="D458" s="58">
        <v>4500000</v>
      </c>
      <c r="E458" s="58">
        <v>3500000</v>
      </c>
      <c r="F458" s="58">
        <f t="shared" si="9"/>
        <v>8000000</v>
      </c>
      <c r="G458" s="86"/>
    </row>
    <row r="459" spans="1:7">
      <c r="F459" s="69" t="s">
        <v>515</v>
      </c>
      <c r="G459" s="87">
        <f>SUM(F456:F458)</f>
        <v>34269050</v>
      </c>
    </row>
    <row r="460" spans="1:7">
      <c r="A460" s="66" t="s">
        <v>433</v>
      </c>
    </row>
    <row r="461" spans="1:7">
      <c r="B461" s="68" t="s">
        <v>116</v>
      </c>
      <c r="C461" s="129">
        <v>2016</v>
      </c>
      <c r="D461" s="58">
        <v>57708754</v>
      </c>
      <c r="E461" s="58">
        <v>23770594</v>
      </c>
      <c r="F461" s="58">
        <f>SUM(D461:E461)</f>
        <v>81479348</v>
      </c>
      <c r="G461" s="86"/>
    </row>
    <row r="462" spans="1:7">
      <c r="B462" s="68" t="s">
        <v>335</v>
      </c>
      <c r="C462" s="129">
        <v>2017</v>
      </c>
      <c r="D462" s="58">
        <v>1275065</v>
      </c>
      <c r="E462" s="58" t="s">
        <v>516</v>
      </c>
      <c r="F462" s="58">
        <f>SUM(D462:E462)</f>
        <v>1275065</v>
      </c>
      <c r="G462" s="86"/>
    </row>
    <row r="463" spans="1:7">
      <c r="B463" s="68" t="s">
        <v>336</v>
      </c>
      <c r="C463" s="129">
        <v>2017</v>
      </c>
      <c r="D463" s="58">
        <v>1239566</v>
      </c>
      <c r="E463" s="58" t="s">
        <v>516</v>
      </c>
      <c r="F463" s="58">
        <f>SUM(D463:E463)</f>
        <v>1239566</v>
      </c>
      <c r="G463" s="86"/>
    </row>
    <row r="464" spans="1:7">
      <c r="B464" s="68" t="s">
        <v>507</v>
      </c>
      <c r="C464" s="129"/>
      <c r="D464" s="58"/>
      <c r="E464" s="58"/>
      <c r="F464" s="58" t="s">
        <v>516</v>
      </c>
      <c r="G464" s="86"/>
    </row>
    <row r="465" spans="1:7">
      <c r="B465" s="68" t="s">
        <v>508</v>
      </c>
      <c r="C465" s="129"/>
      <c r="D465" s="58"/>
      <c r="E465" s="58"/>
      <c r="F465" s="58" t="s">
        <v>516</v>
      </c>
      <c r="G465" s="86"/>
    </row>
    <row r="466" spans="1:7">
      <c r="F466" s="69" t="s">
        <v>515</v>
      </c>
      <c r="G466" s="87">
        <f>SUM(F461:F465)</f>
        <v>83993979</v>
      </c>
    </row>
    <row r="467" spans="1:7">
      <c r="A467" s="66" t="s">
        <v>434</v>
      </c>
    </row>
    <row r="468" spans="1:7">
      <c r="A468" s="71"/>
      <c r="B468" s="68" t="s">
        <v>79</v>
      </c>
      <c r="C468" s="129">
        <v>2017</v>
      </c>
      <c r="D468" s="58">
        <v>55024536</v>
      </c>
      <c r="E468" s="58">
        <v>6500000</v>
      </c>
      <c r="F468" s="58">
        <f t="shared" ref="F468:F469" si="10">SUM(D468:E468)</f>
        <v>61524536</v>
      </c>
      <c r="G468" s="86"/>
    </row>
    <row r="469" spans="1:7">
      <c r="B469" s="68" t="s">
        <v>39</v>
      </c>
      <c r="C469" s="129">
        <v>2017</v>
      </c>
      <c r="D469" s="58">
        <v>66415199</v>
      </c>
      <c r="E469" s="58">
        <v>35897250</v>
      </c>
      <c r="F469" s="58">
        <f t="shared" si="10"/>
        <v>102312449</v>
      </c>
      <c r="G469" s="86"/>
    </row>
    <row r="470" spans="1:7">
      <c r="B470" s="68" t="s">
        <v>509</v>
      </c>
      <c r="D470" s="58" t="s">
        <v>516</v>
      </c>
      <c r="E470" s="58" t="s">
        <v>516</v>
      </c>
      <c r="F470" s="58" t="s">
        <v>516</v>
      </c>
      <c r="G470" s="86"/>
    </row>
    <row r="471" spans="1:7">
      <c r="B471" s="68" t="s">
        <v>510</v>
      </c>
      <c r="D471" s="58" t="s">
        <v>516</v>
      </c>
      <c r="E471" s="58" t="s">
        <v>516</v>
      </c>
      <c r="F471" s="58" t="s">
        <v>516</v>
      </c>
      <c r="G471" s="86"/>
    </row>
    <row r="472" spans="1:7">
      <c r="B472" s="68" t="s">
        <v>511</v>
      </c>
      <c r="D472" s="58" t="s">
        <v>516</v>
      </c>
      <c r="E472" s="58" t="s">
        <v>516</v>
      </c>
      <c r="F472" s="58" t="s">
        <v>516</v>
      </c>
      <c r="G472" s="86"/>
    </row>
    <row r="473" spans="1:7">
      <c r="F473" s="69" t="s">
        <v>515</v>
      </c>
      <c r="G473" s="87">
        <f>SUM(F468:F472)</f>
        <v>163836985</v>
      </c>
    </row>
    <row r="474" spans="1:7">
      <c r="A474" s="66" t="s">
        <v>435</v>
      </c>
    </row>
    <row r="475" spans="1:7">
      <c r="B475" s="68" t="s">
        <v>117</v>
      </c>
      <c r="C475" s="129">
        <v>2017</v>
      </c>
      <c r="D475" s="58">
        <v>16618137</v>
      </c>
      <c r="E475" s="58">
        <v>2824940</v>
      </c>
      <c r="F475" s="58">
        <f>SUM(D475:E475)</f>
        <v>19443077</v>
      </c>
      <c r="G475" s="86"/>
    </row>
    <row r="476" spans="1:7">
      <c r="F476" s="69" t="s">
        <v>515</v>
      </c>
      <c r="G476" s="87">
        <f>SUM(F475)</f>
        <v>19443077</v>
      </c>
    </row>
    <row r="477" spans="1:7">
      <c r="A477" s="66" t="s">
        <v>436</v>
      </c>
    </row>
    <row r="478" spans="1:7">
      <c r="B478" s="68" t="s">
        <v>118</v>
      </c>
      <c r="C478" s="129">
        <v>2016</v>
      </c>
      <c r="D478" s="58">
        <v>9697680</v>
      </c>
      <c r="E478" s="58">
        <v>4961713</v>
      </c>
      <c r="F478" s="58">
        <f>SUM(D478:E478)</f>
        <v>14659393</v>
      </c>
      <c r="G478" s="86"/>
    </row>
    <row r="479" spans="1:7">
      <c r="F479" s="69" t="s">
        <v>515</v>
      </c>
      <c r="G479" s="87">
        <f>SUM(F478)</f>
        <v>14659393</v>
      </c>
    </row>
    <row r="480" spans="1:7">
      <c r="D480" s="92" t="s">
        <v>512</v>
      </c>
      <c r="E480" s="80" t="s">
        <v>513</v>
      </c>
      <c r="F480" s="69"/>
      <c r="G480" s="87"/>
    </row>
    <row r="481" spans="1:7" ht="15.75">
      <c r="A481" s="81"/>
      <c r="B481" s="82"/>
      <c r="C481" s="128" t="s">
        <v>514</v>
      </c>
      <c r="D481" s="93">
        <f>SUM(D7:D478)</f>
        <v>5254245789.5699997</v>
      </c>
      <c r="E481" s="83">
        <f>SUM(E7:E478)</f>
        <v>2165405105.0500002</v>
      </c>
      <c r="G481" s="83">
        <f>SUM(D481:E481)</f>
        <v>7419650894.6199999</v>
      </c>
    </row>
    <row r="483" spans="1:7">
      <c r="F483" s="80"/>
      <c r="G483" s="88"/>
    </row>
    <row r="484" spans="1:7">
      <c r="D484" s="94"/>
    </row>
    <row r="486" spans="1:7">
      <c r="E486" s="91"/>
      <c r="F486" s="84"/>
      <c r="G486" s="89"/>
    </row>
    <row r="490" spans="1:7">
      <c r="G490" s="90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76" zoomScaleNormal="100" workbookViewId="0">
      <selection activeCell="D111" sqref="D111"/>
    </sheetView>
  </sheetViews>
  <sheetFormatPr defaultRowHeight="12.75"/>
  <cols>
    <col min="1" max="1" width="49.140625" style="20" bestFit="1" customWidth="1"/>
    <col min="2" max="2" width="13.140625" style="20" bestFit="1" customWidth="1"/>
    <col min="3" max="3" width="32" style="59" customWidth="1"/>
    <col min="4" max="4" width="18.5703125" style="59" bestFit="1" customWidth="1"/>
    <col min="5" max="16384" width="9.140625" style="20"/>
  </cols>
  <sheetData>
    <row r="1" spans="1:4" s="16" customFormat="1" ht="14.25" customHeight="1">
      <c r="A1" s="15" t="s">
        <v>126</v>
      </c>
      <c r="C1" s="132"/>
      <c r="D1" s="132"/>
    </row>
    <row r="2" spans="1:4" s="16" customFormat="1" ht="14.25" customHeight="1">
      <c r="A2" s="16" t="s">
        <v>127</v>
      </c>
      <c r="C2" s="133" t="s">
        <v>128</v>
      </c>
      <c r="D2" s="132"/>
    </row>
    <row r="3" spans="1:4" s="16" customFormat="1" ht="21" customHeight="1">
      <c r="A3" s="143" t="s">
        <v>240</v>
      </c>
      <c r="B3" s="143"/>
      <c r="C3" s="143"/>
      <c r="D3" s="143"/>
    </row>
    <row r="4" spans="1:4" s="16" customFormat="1" ht="14.25" customHeight="1">
      <c r="A4" s="143"/>
      <c r="B4" s="143"/>
      <c r="C4" s="143"/>
      <c r="D4" s="143"/>
    </row>
    <row r="5" spans="1:4" s="16" customFormat="1" ht="14.25" customHeight="1">
      <c r="A5" s="18"/>
      <c r="B5" s="18"/>
      <c r="C5" s="134"/>
      <c r="D5" s="134"/>
    </row>
    <row r="6" spans="1:4" s="15" customFormat="1" ht="14.25" customHeight="1">
      <c r="A6" s="19" t="s">
        <v>129</v>
      </c>
      <c r="B6" s="19" t="s">
        <v>130</v>
      </c>
      <c r="C6" s="135" t="s">
        <v>131</v>
      </c>
      <c r="D6" s="135" t="s">
        <v>132</v>
      </c>
    </row>
    <row r="7" spans="1:4">
      <c r="A7" s="17" t="s">
        <v>193</v>
      </c>
      <c r="B7" s="57">
        <v>415852</v>
      </c>
      <c r="C7" s="136">
        <v>110467999</v>
      </c>
      <c r="D7" s="59">
        <f t="shared" ref="D7:D38" si="0">C7/B7</f>
        <v>265.64258197628004</v>
      </c>
    </row>
    <row r="8" spans="1:4">
      <c r="A8" s="17" t="s">
        <v>217</v>
      </c>
      <c r="B8" s="57">
        <v>687870</v>
      </c>
      <c r="C8" s="136">
        <v>182273566</v>
      </c>
      <c r="D8" s="59">
        <f t="shared" si="0"/>
        <v>264.98257810342068</v>
      </c>
    </row>
    <row r="9" spans="1:4">
      <c r="A9" s="17" t="s">
        <v>227</v>
      </c>
      <c r="B9" s="57">
        <v>674875</v>
      </c>
      <c r="C9" s="136">
        <v>163836985</v>
      </c>
      <c r="D9" s="59">
        <f t="shared" si="0"/>
        <v>242.76641600296352</v>
      </c>
    </row>
    <row r="10" spans="1:4">
      <c r="A10" s="17" t="s">
        <v>213</v>
      </c>
      <c r="B10" s="57">
        <v>871042</v>
      </c>
      <c r="C10" s="136">
        <v>208806728</v>
      </c>
      <c r="D10" s="59">
        <f t="shared" si="0"/>
        <v>239.7206196716117</v>
      </c>
    </row>
    <row r="11" spans="1:4">
      <c r="A11" s="17" t="s">
        <v>205</v>
      </c>
      <c r="B11" s="57">
        <v>287950</v>
      </c>
      <c r="C11" s="136">
        <v>68324106</v>
      </c>
      <c r="D11" s="59">
        <f t="shared" si="0"/>
        <v>237.27767320715401</v>
      </c>
    </row>
    <row r="12" spans="1:4">
      <c r="A12" s="17" t="s">
        <v>125</v>
      </c>
      <c r="B12" s="57">
        <v>637683</v>
      </c>
      <c r="C12" s="136">
        <v>142065948</v>
      </c>
      <c r="D12" s="59">
        <f t="shared" si="0"/>
        <v>222.78459359901393</v>
      </c>
    </row>
    <row r="13" spans="1:4">
      <c r="A13" s="17" t="s">
        <v>175</v>
      </c>
      <c r="B13" s="57">
        <v>253395</v>
      </c>
      <c r="C13" s="136">
        <v>55944209</v>
      </c>
      <c r="D13" s="59">
        <f t="shared" si="0"/>
        <v>220.77866177312103</v>
      </c>
    </row>
    <row r="14" spans="1:4">
      <c r="A14" s="17" t="s">
        <v>137</v>
      </c>
      <c r="B14" s="57">
        <v>227929</v>
      </c>
      <c r="C14" s="136">
        <v>49527453</v>
      </c>
      <c r="D14" s="59">
        <f t="shared" si="0"/>
        <v>217.29333696019376</v>
      </c>
    </row>
    <row r="15" spans="1:4">
      <c r="A15" s="17" t="s">
        <v>219</v>
      </c>
      <c r="B15" s="57">
        <v>304055</v>
      </c>
      <c r="C15" s="136">
        <v>63326503</v>
      </c>
      <c r="D15" s="59">
        <f t="shared" si="0"/>
        <v>208.27318412787162</v>
      </c>
    </row>
    <row r="16" spans="1:4">
      <c r="A16" s="17" t="s">
        <v>195</v>
      </c>
      <c r="B16" s="57">
        <v>8691599</v>
      </c>
      <c r="C16" s="136">
        <v>1715357531</v>
      </c>
      <c r="D16" s="59">
        <f t="shared" si="0"/>
        <v>197.35810763934231</v>
      </c>
    </row>
    <row r="17" spans="1:4">
      <c r="A17" s="17" t="s">
        <v>123</v>
      </c>
      <c r="B17" s="57">
        <v>378952</v>
      </c>
      <c r="C17" s="136">
        <v>73046316</v>
      </c>
      <c r="D17" s="59">
        <f t="shared" si="0"/>
        <v>192.7587557263189</v>
      </c>
    </row>
    <row r="18" spans="1:4">
      <c r="A18" s="17" t="s">
        <v>226</v>
      </c>
      <c r="B18" s="57">
        <v>461663</v>
      </c>
      <c r="C18" s="136">
        <v>83993979</v>
      </c>
      <c r="D18" s="59">
        <f t="shared" si="0"/>
        <v>181.93786160034483</v>
      </c>
    </row>
    <row r="19" spans="1:4">
      <c r="A19" s="17" t="s">
        <v>150</v>
      </c>
      <c r="B19" s="57">
        <v>2781116</v>
      </c>
      <c r="C19" s="136">
        <v>462145406</v>
      </c>
      <c r="D19" s="59">
        <f t="shared" si="0"/>
        <v>166.17264652031776</v>
      </c>
    </row>
    <row r="20" spans="1:4">
      <c r="A20" s="17" t="s">
        <v>152</v>
      </c>
      <c r="B20" s="57">
        <v>309190</v>
      </c>
      <c r="C20" s="136">
        <v>51154275</v>
      </c>
      <c r="D20" s="59">
        <f t="shared" si="0"/>
        <v>165.44608493159546</v>
      </c>
    </row>
    <row r="21" spans="1:4">
      <c r="A21" s="17" t="s">
        <v>184</v>
      </c>
      <c r="B21" s="57">
        <v>481144</v>
      </c>
      <c r="C21" s="136">
        <v>78032095.670000002</v>
      </c>
      <c r="D21" s="59">
        <f t="shared" si="0"/>
        <v>162.18033617794256</v>
      </c>
    </row>
    <row r="22" spans="1:4">
      <c r="A22" s="17" t="s">
        <v>212</v>
      </c>
      <c r="B22" s="57">
        <v>1397856</v>
      </c>
      <c r="C22" s="136">
        <v>220834502</v>
      </c>
      <c r="D22" s="59">
        <f t="shared" si="0"/>
        <v>157.98086641256324</v>
      </c>
    </row>
    <row r="23" spans="1:4">
      <c r="A23" s="17" t="s">
        <v>167</v>
      </c>
      <c r="B23" s="57">
        <v>254859</v>
      </c>
      <c r="C23" s="136">
        <v>40071502</v>
      </c>
      <c r="D23" s="59">
        <f t="shared" si="0"/>
        <v>157.23008408571013</v>
      </c>
    </row>
    <row r="24" spans="1:4">
      <c r="A24" s="17" t="s">
        <v>206</v>
      </c>
      <c r="B24" s="57">
        <v>457182</v>
      </c>
      <c r="C24" s="136">
        <v>67796958</v>
      </c>
      <c r="D24" s="59">
        <f t="shared" si="0"/>
        <v>148.29314802420043</v>
      </c>
    </row>
    <row r="25" spans="1:4">
      <c r="A25" s="17" t="s">
        <v>214</v>
      </c>
      <c r="B25" s="57">
        <v>1042940</v>
      </c>
      <c r="C25" s="136">
        <v>151006830</v>
      </c>
      <c r="D25" s="59">
        <f t="shared" si="0"/>
        <v>144.78956603447946</v>
      </c>
    </row>
    <row r="26" spans="1:4">
      <c r="A26" s="17" t="s">
        <v>220</v>
      </c>
      <c r="B26" s="57">
        <v>258449</v>
      </c>
      <c r="C26" s="136">
        <v>35355502</v>
      </c>
      <c r="D26" s="59">
        <f t="shared" si="0"/>
        <v>136.79875720161425</v>
      </c>
    </row>
    <row r="27" spans="1:4">
      <c r="A27" s="17" t="s">
        <v>192</v>
      </c>
      <c r="B27" s="57">
        <v>591865</v>
      </c>
      <c r="C27" s="136">
        <v>80931667</v>
      </c>
      <c r="D27" s="59">
        <f t="shared" si="0"/>
        <v>136.74007924104313</v>
      </c>
    </row>
    <row r="28" spans="1:4">
      <c r="A28" s="17" t="s">
        <v>170</v>
      </c>
      <c r="B28" s="57">
        <v>290567</v>
      </c>
      <c r="C28" s="136">
        <v>38947221</v>
      </c>
      <c r="D28" s="59">
        <f t="shared" si="0"/>
        <v>134.03869331341824</v>
      </c>
    </row>
    <row r="29" spans="1:4">
      <c r="A29" s="17" t="s">
        <v>139</v>
      </c>
      <c r="B29" s="57">
        <v>368200</v>
      </c>
      <c r="C29" s="136">
        <v>47958135</v>
      </c>
      <c r="D29" s="59">
        <f t="shared" si="0"/>
        <v>130.25023085279739</v>
      </c>
    </row>
    <row r="30" spans="1:4">
      <c r="A30" s="17" t="s">
        <v>144</v>
      </c>
      <c r="B30" s="57">
        <v>225405</v>
      </c>
      <c r="C30" s="136">
        <v>27769001</v>
      </c>
      <c r="D30" s="59">
        <f t="shared" si="0"/>
        <v>123.19602936935738</v>
      </c>
    </row>
    <row r="31" spans="1:4">
      <c r="A31" s="17" t="s">
        <v>179</v>
      </c>
      <c r="B31" s="57">
        <v>488023</v>
      </c>
      <c r="C31" s="136">
        <v>59811159</v>
      </c>
      <c r="D31" s="59">
        <f t="shared" si="0"/>
        <v>122.55807410716298</v>
      </c>
    </row>
    <row r="32" spans="1:4">
      <c r="A32" s="17" t="s">
        <v>203</v>
      </c>
      <c r="B32" s="57">
        <v>1587761</v>
      </c>
      <c r="C32" s="136">
        <v>191664625</v>
      </c>
      <c r="D32" s="59">
        <f t="shared" si="0"/>
        <v>120.7137755619391</v>
      </c>
    </row>
    <row r="33" spans="1:4">
      <c r="A33" s="17" t="s">
        <v>158</v>
      </c>
      <c r="B33" s="57">
        <v>699521</v>
      </c>
      <c r="C33" s="136">
        <v>83706367</v>
      </c>
      <c r="D33" s="59">
        <f t="shared" si="0"/>
        <v>119.66240756174582</v>
      </c>
    </row>
    <row r="34" spans="1:4">
      <c r="A34" s="17" t="s">
        <v>210</v>
      </c>
      <c r="B34" s="57">
        <v>494322</v>
      </c>
      <c r="C34" s="136">
        <v>58793400</v>
      </c>
      <c r="D34" s="59">
        <f t="shared" si="0"/>
        <v>118.93745372449537</v>
      </c>
    </row>
    <row r="35" spans="1:4">
      <c r="A35" s="17" t="s">
        <v>202</v>
      </c>
      <c r="B35" s="57">
        <v>283852</v>
      </c>
      <c r="C35" s="136">
        <v>33646217</v>
      </c>
      <c r="D35" s="59">
        <f t="shared" si="0"/>
        <v>118.53436650085256</v>
      </c>
    </row>
    <row r="36" spans="1:4">
      <c r="A36" s="17" t="s">
        <v>157</v>
      </c>
      <c r="B36" s="57">
        <v>1323651</v>
      </c>
      <c r="C36" s="136">
        <v>154595224</v>
      </c>
      <c r="D36" s="59">
        <f t="shared" si="0"/>
        <v>116.79455082948601</v>
      </c>
    </row>
    <row r="37" spans="1:4">
      <c r="A37" s="17" t="s">
        <v>140</v>
      </c>
      <c r="B37" s="57">
        <v>935806</v>
      </c>
      <c r="C37" s="136">
        <v>109216806</v>
      </c>
      <c r="D37" s="59">
        <f t="shared" si="0"/>
        <v>116.7088114416877</v>
      </c>
    </row>
    <row r="38" spans="1:4">
      <c r="A38" s="17" t="s">
        <v>188</v>
      </c>
      <c r="B38" s="57">
        <v>250805</v>
      </c>
      <c r="C38" s="136">
        <v>29015607</v>
      </c>
      <c r="D38" s="59">
        <f t="shared" si="0"/>
        <v>115.68990650106656</v>
      </c>
    </row>
    <row r="39" spans="1:4">
      <c r="A39" s="17" t="s">
        <v>145</v>
      </c>
      <c r="B39" s="57">
        <v>661977</v>
      </c>
      <c r="C39" s="136">
        <v>72616134</v>
      </c>
      <c r="D39" s="59">
        <f t="shared" ref="D39:D70" si="1">C39/B39</f>
        <v>109.69585650256731</v>
      </c>
    </row>
    <row r="40" spans="1:4">
      <c r="A40" s="17" t="s">
        <v>216</v>
      </c>
      <c r="B40" s="57">
        <v>239959</v>
      </c>
      <c r="C40" s="136">
        <v>26200000</v>
      </c>
      <c r="D40" s="59">
        <f t="shared" si="1"/>
        <v>109.18531915868961</v>
      </c>
    </row>
    <row r="41" spans="1:4">
      <c r="A41" s="17" t="s">
        <v>183</v>
      </c>
      <c r="B41" s="57">
        <v>283989</v>
      </c>
      <c r="C41" s="136">
        <v>29623600</v>
      </c>
      <c r="D41" s="59">
        <f t="shared" si="1"/>
        <v>104.31249097676319</v>
      </c>
    </row>
    <row r="42" spans="1:4">
      <c r="A42" s="17" t="s">
        <v>204</v>
      </c>
      <c r="B42" s="57">
        <v>1601381</v>
      </c>
      <c r="C42" s="136">
        <v>166564733</v>
      </c>
      <c r="D42" s="59">
        <f t="shared" si="1"/>
        <v>104.01318174750419</v>
      </c>
    </row>
    <row r="43" spans="1:4">
      <c r="A43" s="17" t="s">
        <v>124</v>
      </c>
      <c r="B43" s="57">
        <v>309419</v>
      </c>
      <c r="C43" s="136">
        <v>32003563</v>
      </c>
      <c r="D43" s="59">
        <f t="shared" si="1"/>
        <v>103.43114999402106</v>
      </c>
    </row>
    <row r="44" spans="1:4">
      <c r="A44" s="17" t="s">
        <v>155</v>
      </c>
      <c r="B44" s="57">
        <v>871273</v>
      </c>
      <c r="C44" s="136">
        <v>87004836</v>
      </c>
      <c r="D44" s="59">
        <f t="shared" si="1"/>
        <v>99.859442448004245</v>
      </c>
    </row>
    <row r="45" spans="1:4">
      <c r="A45" s="17" t="s">
        <v>138</v>
      </c>
      <c r="B45" s="57">
        <v>464043</v>
      </c>
      <c r="C45" s="136">
        <v>45149159</v>
      </c>
      <c r="D45" s="59">
        <f t="shared" si="1"/>
        <v>97.295205401223598</v>
      </c>
    </row>
    <row r="46" spans="1:4">
      <c r="A46" s="17" t="s">
        <v>164</v>
      </c>
      <c r="B46" s="57">
        <v>231808</v>
      </c>
      <c r="C46" s="136">
        <v>22529961</v>
      </c>
      <c r="D46" s="59">
        <f t="shared" si="1"/>
        <v>97.19233589867477</v>
      </c>
    </row>
    <row r="47" spans="1:4">
      <c r="A47" s="17" t="s">
        <v>185</v>
      </c>
      <c r="B47" s="57">
        <v>3986442</v>
      </c>
      <c r="C47" s="136">
        <v>385597733</v>
      </c>
      <c r="D47" s="59">
        <f t="shared" si="1"/>
        <v>96.727290400813558</v>
      </c>
    </row>
    <row r="48" spans="1:4">
      <c r="A48" s="17" t="s">
        <v>181</v>
      </c>
      <c r="B48" s="57">
        <v>642798</v>
      </c>
      <c r="C48" s="136">
        <v>62119661</v>
      </c>
      <c r="D48" s="59">
        <f t="shared" si="1"/>
        <v>96.639474609441848</v>
      </c>
    </row>
    <row r="49" spans="1:4">
      <c r="A49" s="17" t="s">
        <v>218</v>
      </c>
      <c r="B49" s="57">
        <v>316262</v>
      </c>
      <c r="C49" s="136">
        <v>27960880</v>
      </c>
      <c r="D49" s="59">
        <f t="shared" si="1"/>
        <v>88.410495095838257</v>
      </c>
    </row>
    <row r="50" spans="1:4">
      <c r="A50" s="17" t="s">
        <v>136</v>
      </c>
      <c r="B50" s="57">
        <v>383549</v>
      </c>
      <c r="C50" s="136">
        <v>33832756</v>
      </c>
      <c r="D50" s="59">
        <f t="shared" si="1"/>
        <v>88.209735913794589</v>
      </c>
    </row>
    <row r="51" spans="1:4">
      <c r="A51" s="17" t="s">
        <v>211</v>
      </c>
      <c r="B51" s="57">
        <v>1442472</v>
      </c>
      <c r="C51" s="136">
        <v>126440937</v>
      </c>
      <c r="D51" s="59">
        <f t="shared" si="1"/>
        <v>87.655730579172427</v>
      </c>
    </row>
    <row r="52" spans="1:4">
      <c r="A52" s="17" t="s">
        <v>209</v>
      </c>
      <c r="B52" s="57">
        <v>319466</v>
      </c>
      <c r="C52" s="136">
        <v>27880849</v>
      </c>
      <c r="D52" s="59">
        <f t="shared" si="1"/>
        <v>87.27329042840239</v>
      </c>
    </row>
    <row r="53" spans="1:4">
      <c r="A53" s="17" t="s">
        <v>182</v>
      </c>
      <c r="B53" s="57">
        <v>318319</v>
      </c>
      <c r="C53" s="136">
        <v>26784322</v>
      </c>
      <c r="D53" s="59">
        <f t="shared" si="1"/>
        <v>84.143020052211781</v>
      </c>
    </row>
    <row r="54" spans="1:4">
      <c r="A54" s="17" t="s">
        <v>133</v>
      </c>
      <c r="B54" s="57">
        <v>567516</v>
      </c>
      <c r="C54" s="136">
        <v>46945970</v>
      </c>
      <c r="D54" s="59">
        <f t="shared" si="1"/>
        <v>82.721843965632686</v>
      </c>
    </row>
    <row r="55" spans="1:4">
      <c r="A55" s="17" t="s">
        <v>225</v>
      </c>
      <c r="B55" s="57">
        <v>419494</v>
      </c>
      <c r="C55" s="136">
        <v>34269050</v>
      </c>
      <c r="D55" s="59">
        <f t="shared" si="1"/>
        <v>81.691394870963592</v>
      </c>
    </row>
    <row r="56" spans="1:4">
      <c r="A56" s="17" t="s">
        <v>201</v>
      </c>
      <c r="B56" s="57">
        <v>447804</v>
      </c>
      <c r="C56" s="136">
        <v>36508407</v>
      </c>
      <c r="D56" s="59">
        <f t="shared" si="1"/>
        <v>81.527648256826652</v>
      </c>
    </row>
    <row r="57" spans="1:4">
      <c r="A57" s="17" t="s">
        <v>147</v>
      </c>
      <c r="B57" s="57">
        <v>267322</v>
      </c>
      <c r="C57" s="136">
        <v>21470802</v>
      </c>
      <c r="D57" s="59">
        <f t="shared" si="1"/>
        <v>80.318125706077311</v>
      </c>
    </row>
    <row r="58" spans="1:4">
      <c r="A58" s="17" t="s">
        <v>149</v>
      </c>
      <c r="B58" s="57">
        <v>242617</v>
      </c>
      <c r="C58" s="136">
        <v>19397334</v>
      </c>
      <c r="D58" s="59">
        <f t="shared" si="1"/>
        <v>79.950432162626697</v>
      </c>
    </row>
    <row r="59" spans="1:4">
      <c r="A59" s="17" t="s">
        <v>194</v>
      </c>
      <c r="B59" s="57">
        <v>672371</v>
      </c>
      <c r="C59" s="136">
        <v>53306141</v>
      </c>
      <c r="D59" s="59">
        <f t="shared" si="1"/>
        <v>79.280844950183749</v>
      </c>
    </row>
    <row r="60" spans="1:4">
      <c r="A60" s="17" t="s">
        <v>176</v>
      </c>
      <c r="B60" s="57">
        <v>240260</v>
      </c>
      <c r="C60" s="136">
        <v>18741277</v>
      </c>
      <c r="D60" s="59">
        <f t="shared" si="1"/>
        <v>78.004149671189538</v>
      </c>
    </row>
    <row r="61" spans="1:4">
      <c r="A61" s="17" t="s">
        <v>153</v>
      </c>
      <c r="B61" s="57">
        <v>383649</v>
      </c>
      <c r="C61" s="136">
        <v>29127863.09</v>
      </c>
      <c r="D61" s="59">
        <f t="shared" si="1"/>
        <v>75.923208688149842</v>
      </c>
    </row>
    <row r="62" spans="1:4">
      <c r="A62" s="17" t="s">
        <v>154</v>
      </c>
      <c r="B62" s="57">
        <v>459681</v>
      </c>
      <c r="C62" s="136">
        <v>34736246</v>
      </c>
      <c r="D62" s="59">
        <f t="shared" si="1"/>
        <v>75.565981626388734</v>
      </c>
    </row>
    <row r="63" spans="1:4">
      <c r="A63" s="17" t="s">
        <v>196</v>
      </c>
      <c r="B63" s="57">
        <v>285064</v>
      </c>
      <c r="C63" s="136">
        <v>21353208</v>
      </c>
      <c r="D63" s="59">
        <f t="shared" si="1"/>
        <v>74.906715684898828</v>
      </c>
    </row>
    <row r="64" spans="1:4">
      <c r="A64" s="17" t="s">
        <v>135</v>
      </c>
      <c r="B64" s="57">
        <v>303152</v>
      </c>
      <c r="C64" s="136">
        <v>22447240</v>
      </c>
      <c r="D64" s="59">
        <f t="shared" si="1"/>
        <v>74.046155064126253</v>
      </c>
    </row>
    <row r="65" spans="1:4">
      <c r="A65" s="17" t="s">
        <v>208</v>
      </c>
      <c r="B65" s="57">
        <v>223942</v>
      </c>
      <c r="C65" s="136">
        <v>16489444</v>
      </c>
      <c r="D65" s="59">
        <f t="shared" si="1"/>
        <v>73.63265488385386</v>
      </c>
    </row>
    <row r="66" spans="1:4">
      <c r="A66" s="17" t="s">
        <v>172</v>
      </c>
      <c r="B66" s="57">
        <v>1014211</v>
      </c>
      <c r="C66" s="136">
        <v>73834550</v>
      </c>
      <c r="D66" s="59">
        <f t="shared" si="1"/>
        <v>72.799989351328279</v>
      </c>
    </row>
    <row r="67" spans="1:4">
      <c r="A67" s="17" t="s">
        <v>197</v>
      </c>
      <c r="B67" s="57">
        <v>248958</v>
      </c>
      <c r="C67" s="136">
        <v>17466249</v>
      </c>
      <c r="D67" s="59">
        <f t="shared" si="1"/>
        <v>70.157412093606155</v>
      </c>
    </row>
    <row r="68" spans="1:4">
      <c r="A68" s="17" t="s">
        <v>156</v>
      </c>
      <c r="B68" s="57">
        <v>332403</v>
      </c>
      <c r="C68" s="136">
        <v>23000179</v>
      </c>
      <c r="D68" s="59">
        <f t="shared" si="1"/>
        <v>69.193656495278319</v>
      </c>
    </row>
    <row r="69" spans="1:4">
      <c r="A69" s="17" t="s">
        <v>180</v>
      </c>
      <c r="B69" s="57">
        <v>264978</v>
      </c>
      <c r="C69" s="136">
        <v>18226101.050000001</v>
      </c>
      <c r="D69" s="59">
        <f t="shared" si="1"/>
        <v>68.783450135482951</v>
      </c>
    </row>
    <row r="70" spans="1:4">
      <c r="A70" s="17" t="s">
        <v>190</v>
      </c>
      <c r="B70" s="57">
        <v>493089</v>
      </c>
      <c r="C70" s="136">
        <v>32696639</v>
      </c>
      <c r="D70" s="59">
        <f t="shared" si="1"/>
        <v>66.309812224567978</v>
      </c>
    </row>
    <row r="71" spans="1:4">
      <c r="A71" s="17" t="s">
        <v>141</v>
      </c>
      <c r="B71" s="57">
        <v>381201</v>
      </c>
      <c r="C71" s="136">
        <v>25118626</v>
      </c>
      <c r="D71" s="59">
        <f t="shared" ref="D71:D102" si="2">C71/B71</f>
        <v>65.893389576627555</v>
      </c>
    </row>
    <row r="72" spans="1:4">
      <c r="A72" s="17" t="s">
        <v>134</v>
      </c>
      <c r="B72" s="57">
        <v>359456</v>
      </c>
      <c r="C72" s="136">
        <v>23684042</v>
      </c>
      <c r="D72" s="59">
        <f t="shared" si="2"/>
        <v>65.888570506543218</v>
      </c>
    </row>
    <row r="73" spans="1:4">
      <c r="A73" s="17" t="s">
        <v>162</v>
      </c>
      <c r="B73" s="57">
        <v>263854</v>
      </c>
      <c r="C73" s="136">
        <v>17054765</v>
      </c>
      <c r="D73" s="59">
        <f t="shared" si="2"/>
        <v>64.637128866721753</v>
      </c>
    </row>
    <row r="74" spans="1:4">
      <c r="A74" s="17" t="s">
        <v>159</v>
      </c>
      <c r="B74" s="57">
        <v>656087</v>
      </c>
      <c r="C74" s="136">
        <v>39774000</v>
      </c>
      <c r="D74" s="59">
        <f t="shared" si="2"/>
        <v>60.623057612786113</v>
      </c>
    </row>
    <row r="75" spans="1:4">
      <c r="A75" s="17" t="s">
        <v>160</v>
      </c>
      <c r="B75" s="57">
        <v>265510</v>
      </c>
      <c r="C75" s="136">
        <v>15972586</v>
      </c>
      <c r="D75" s="59">
        <f t="shared" si="2"/>
        <v>60.158133403638281</v>
      </c>
    </row>
    <row r="76" spans="1:4">
      <c r="A76" s="17" t="s">
        <v>229</v>
      </c>
      <c r="B76" s="57">
        <v>244338</v>
      </c>
      <c r="C76" s="136">
        <v>14659393</v>
      </c>
      <c r="D76" s="59">
        <f t="shared" si="2"/>
        <v>59.996369782841803</v>
      </c>
    </row>
    <row r="77" spans="1:4">
      <c r="A77" s="17" t="s">
        <v>191</v>
      </c>
      <c r="B77" s="57">
        <v>449517</v>
      </c>
      <c r="C77" s="136">
        <v>26483263</v>
      </c>
      <c r="D77" s="59">
        <f t="shared" si="2"/>
        <v>58.914930914737376</v>
      </c>
    </row>
    <row r="78" spans="1:4">
      <c r="A78" s="17" t="s">
        <v>142</v>
      </c>
      <c r="B78" s="57">
        <v>620488</v>
      </c>
      <c r="C78" s="136">
        <v>36056257</v>
      </c>
      <c r="D78" s="59">
        <f t="shared" si="2"/>
        <v>58.109515413674401</v>
      </c>
    </row>
    <row r="79" spans="1:4">
      <c r="A79" s="17" t="s">
        <v>169</v>
      </c>
      <c r="B79" s="57">
        <v>286435</v>
      </c>
      <c r="C79" s="136">
        <v>16335390</v>
      </c>
      <c r="D79" s="59">
        <f t="shared" si="2"/>
        <v>57.030006807827256</v>
      </c>
    </row>
    <row r="80" spans="1:4">
      <c r="A80" s="17" t="s">
        <v>163</v>
      </c>
      <c r="B80" s="57">
        <v>851362</v>
      </c>
      <c r="C80" s="136">
        <v>46882309</v>
      </c>
      <c r="D80" s="59">
        <f t="shared" si="2"/>
        <v>55.067420204331412</v>
      </c>
    </row>
    <row r="81" spans="1:4">
      <c r="A81" s="17" t="s">
        <v>146</v>
      </c>
      <c r="B81" s="57">
        <v>260428</v>
      </c>
      <c r="C81" s="136">
        <v>14024099</v>
      </c>
      <c r="D81" s="59">
        <f t="shared" si="2"/>
        <v>53.85019659944399</v>
      </c>
    </row>
    <row r="82" spans="1:4">
      <c r="A82" s="17" t="s">
        <v>198</v>
      </c>
      <c r="B82" s="57">
        <v>244004</v>
      </c>
      <c r="C82" s="136">
        <v>12775731</v>
      </c>
      <c r="D82" s="59">
        <f t="shared" si="2"/>
        <v>52.358694939427224</v>
      </c>
    </row>
    <row r="83" spans="1:4">
      <c r="A83" s="17" t="s">
        <v>207</v>
      </c>
      <c r="B83" s="57">
        <v>248815</v>
      </c>
      <c r="C83" s="136">
        <v>12511461</v>
      </c>
      <c r="D83" s="59">
        <f t="shared" si="2"/>
        <v>50.284191065651186</v>
      </c>
    </row>
    <row r="84" spans="1:4">
      <c r="A84" s="17" t="s">
        <v>224</v>
      </c>
      <c r="B84" s="57">
        <v>539162</v>
      </c>
      <c r="C84" s="136">
        <v>27021365</v>
      </c>
      <c r="D84" s="59">
        <f t="shared" si="2"/>
        <v>50.117339500929219</v>
      </c>
    </row>
    <row r="85" spans="1:4">
      <c r="A85" s="17" t="s">
        <v>228</v>
      </c>
      <c r="B85" s="57">
        <v>399072</v>
      </c>
      <c r="C85" s="136">
        <v>19443077</v>
      </c>
      <c r="D85" s="59">
        <f t="shared" si="2"/>
        <v>48.720724581027987</v>
      </c>
    </row>
    <row r="86" spans="1:4">
      <c r="A86" s="17" t="s">
        <v>166</v>
      </c>
      <c r="B86" s="57">
        <v>245080</v>
      </c>
      <c r="C86" s="136">
        <v>11785906</v>
      </c>
      <c r="D86" s="59">
        <f t="shared" si="2"/>
        <v>48.090035906642726</v>
      </c>
    </row>
    <row r="87" spans="1:4">
      <c r="A87" s="17" t="s">
        <v>200</v>
      </c>
      <c r="B87" s="57">
        <v>665635</v>
      </c>
      <c r="C87" s="136">
        <v>31574099</v>
      </c>
      <c r="D87" s="59">
        <f t="shared" si="2"/>
        <v>47.434553471497139</v>
      </c>
    </row>
    <row r="88" spans="1:4">
      <c r="A88" s="17" t="s">
        <v>148</v>
      </c>
      <c r="B88" s="57">
        <v>1063054</v>
      </c>
      <c r="C88" s="136">
        <v>47853000</v>
      </c>
      <c r="D88" s="59">
        <f t="shared" si="2"/>
        <v>45.014646480799655</v>
      </c>
    </row>
    <row r="89" spans="1:4">
      <c r="A89" s="17" t="s">
        <v>186</v>
      </c>
      <c r="B89" s="57">
        <v>769866</v>
      </c>
      <c r="C89" s="136">
        <v>34185367</v>
      </c>
      <c r="D89" s="59">
        <f t="shared" si="2"/>
        <v>44.404308022435075</v>
      </c>
    </row>
    <row r="90" spans="1:4">
      <c r="A90" s="17" t="s">
        <v>222</v>
      </c>
      <c r="B90" s="57">
        <v>370224</v>
      </c>
      <c r="C90" s="136">
        <v>16156170</v>
      </c>
      <c r="D90" s="59">
        <f t="shared" si="2"/>
        <v>43.638905095293659</v>
      </c>
    </row>
    <row r="91" spans="1:4">
      <c r="A91" s="17" t="s">
        <v>151</v>
      </c>
      <c r="B91" s="57">
        <v>269552</v>
      </c>
      <c r="C91" s="136">
        <v>11627631</v>
      </c>
      <c r="D91" s="59">
        <f t="shared" si="2"/>
        <v>43.13687525969015</v>
      </c>
    </row>
    <row r="92" spans="1:4">
      <c r="A92" s="17" t="s">
        <v>223</v>
      </c>
      <c r="B92" s="57">
        <v>279019</v>
      </c>
      <c r="C92" s="136">
        <v>11511662</v>
      </c>
      <c r="D92" s="59">
        <f t="shared" si="2"/>
        <v>41.257627616757283</v>
      </c>
    </row>
    <row r="93" spans="1:4">
      <c r="A93" s="17" t="s">
        <v>189</v>
      </c>
      <c r="B93" s="57">
        <v>668228</v>
      </c>
      <c r="C93" s="136">
        <v>26951107</v>
      </c>
      <c r="D93" s="59">
        <f t="shared" si="2"/>
        <v>40.332202481787654</v>
      </c>
    </row>
    <row r="94" spans="1:4">
      <c r="A94" s="17" t="s">
        <v>187</v>
      </c>
      <c r="B94" s="57">
        <v>253910</v>
      </c>
      <c r="C94" s="136">
        <v>10111877</v>
      </c>
      <c r="D94" s="59">
        <f t="shared" si="2"/>
        <v>39.824650466700803</v>
      </c>
    </row>
    <row r="95" spans="1:4">
      <c r="A95" s="17" t="s">
        <v>143</v>
      </c>
      <c r="B95" s="57">
        <v>230559</v>
      </c>
      <c r="C95" s="136">
        <v>8959779</v>
      </c>
      <c r="D95" s="59">
        <f t="shared" si="2"/>
        <v>38.861111472551492</v>
      </c>
    </row>
    <row r="96" spans="1:4">
      <c r="A96" s="17" t="s">
        <v>168</v>
      </c>
      <c r="B96" s="57">
        <v>247440</v>
      </c>
      <c r="C96" s="136">
        <v>9556727</v>
      </c>
      <c r="D96" s="59">
        <f t="shared" si="2"/>
        <v>38.622401390236014</v>
      </c>
    </row>
    <row r="97" spans="1:4">
      <c r="A97" s="17" t="s">
        <v>161</v>
      </c>
      <c r="B97" s="57">
        <v>693738</v>
      </c>
      <c r="C97" s="136">
        <v>26317575</v>
      </c>
      <c r="D97" s="59">
        <f t="shared" si="2"/>
        <v>37.935899431773954</v>
      </c>
    </row>
    <row r="98" spans="1:4">
      <c r="A98" s="17" t="s">
        <v>215</v>
      </c>
      <c r="B98" s="57">
        <v>341747</v>
      </c>
      <c r="C98" s="136">
        <v>12490805</v>
      </c>
      <c r="D98" s="59">
        <f t="shared" si="2"/>
        <v>36.549859984140312</v>
      </c>
    </row>
    <row r="99" spans="1:4">
      <c r="A99" s="17" t="s">
        <v>173</v>
      </c>
      <c r="B99" s="57">
        <v>2333285</v>
      </c>
      <c r="C99" s="136">
        <v>82532245</v>
      </c>
      <c r="D99" s="59">
        <f t="shared" si="2"/>
        <v>35.371694842250307</v>
      </c>
    </row>
    <row r="100" spans="1:4">
      <c r="A100" s="17" t="s">
        <v>165</v>
      </c>
      <c r="B100" s="57">
        <v>525594</v>
      </c>
      <c r="C100" s="136">
        <v>18018277.809999999</v>
      </c>
      <c r="D100" s="59">
        <f t="shared" si="2"/>
        <v>34.281741819731579</v>
      </c>
    </row>
    <row r="101" spans="1:4">
      <c r="A101" s="17" t="s">
        <v>174</v>
      </c>
      <c r="B101" s="57">
        <v>864712</v>
      </c>
      <c r="C101" s="136">
        <v>28765375</v>
      </c>
      <c r="D101" s="59">
        <f t="shared" si="2"/>
        <v>33.265844581779831</v>
      </c>
    </row>
    <row r="102" spans="1:4">
      <c r="A102" s="17" t="s">
        <v>178</v>
      </c>
      <c r="B102" s="57">
        <v>271566</v>
      </c>
      <c r="C102" s="136">
        <v>9028000</v>
      </c>
      <c r="D102" s="59">
        <f t="shared" si="2"/>
        <v>33.244220557801789</v>
      </c>
    </row>
    <row r="103" spans="1:4">
      <c r="A103" s="17" t="s">
        <v>177</v>
      </c>
      <c r="B103" s="57">
        <v>886969</v>
      </c>
      <c r="C103" s="136">
        <v>26023209</v>
      </c>
      <c r="D103" s="59">
        <f t="shared" ref="D103:D106" si="3">C103/B103</f>
        <v>29.339479733790018</v>
      </c>
    </row>
    <row r="104" spans="1:4">
      <c r="A104" s="17" t="s">
        <v>171</v>
      </c>
      <c r="B104" s="57">
        <v>234049</v>
      </c>
      <c r="C104" s="136">
        <v>5895320</v>
      </c>
      <c r="D104" s="59">
        <f t="shared" si="3"/>
        <v>25.188400719507452</v>
      </c>
    </row>
    <row r="105" spans="1:4">
      <c r="A105" s="17" t="s">
        <v>199</v>
      </c>
      <c r="B105" s="57">
        <v>424072</v>
      </c>
      <c r="C105" s="136">
        <v>6343947</v>
      </c>
      <c r="D105" s="59">
        <f t="shared" si="3"/>
        <v>14.959598841706125</v>
      </c>
    </row>
    <row r="106" spans="1:4">
      <c r="A106" s="17" t="s">
        <v>221</v>
      </c>
      <c r="B106" s="57">
        <v>312272</v>
      </c>
      <c r="C106" s="136">
        <v>4416805</v>
      </c>
      <c r="D106" s="59">
        <f t="shared" si="3"/>
        <v>14.14409553210022</v>
      </c>
    </row>
  </sheetData>
  <sortState ref="A7:G106">
    <sortCondition descending="1" ref="D7:D106"/>
  </sortState>
  <mergeCells count="1">
    <mergeCell ref="A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topLeftCell="A82" workbookViewId="0">
      <selection activeCell="D120" sqref="D120"/>
    </sheetView>
  </sheetViews>
  <sheetFormatPr defaultRowHeight="14.25"/>
  <cols>
    <col min="1" max="1" width="29.42578125" style="46" bestFit="1" customWidth="1"/>
    <col min="2" max="2" width="14.5703125" style="28" customWidth="1"/>
    <col min="3" max="3" width="17.28515625" style="29" customWidth="1"/>
    <col min="4" max="4" width="13.85546875" style="28" customWidth="1"/>
    <col min="5" max="6" width="18.5703125" style="28" customWidth="1"/>
    <col min="7" max="7" width="17.140625" style="29" customWidth="1"/>
    <col min="8" max="8" width="15.5703125" style="29" customWidth="1"/>
    <col min="9" max="9" width="15.140625" style="30" customWidth="1"/>
    <col min="10" max="16384" width="9.140625" style="31"/>
  </cols>
  <sheetData>
    <row r="1" spans="1:9" ht="24" customHeight="1">
      <c r="A1" s="27" t="s">
        <v>337</v>
      </c>
    </row>
    <row r="2" spans="1:9" s="36" customFormat="1" ht="36">
      <c r="A2" s="32" t="s">
        <v>129</v>
      </c>
      <c r="B2" s="33" t="s">
        <v>130</v>
      </c>
      <c r="C2" s="34" t="s">
        <v>338</v>
      </c>
      <c r="D2" s="33" t="s">
        <v>339</v>
      </c>
      <c r="E2" s="33" t="s">
        <v>340</v>
      </c>
      <c r="F2" s="33" t="s">
        <v>341</v>
      </c>
      <c r="G2" s="34" t="s">
        <v>342</v>
      </c>
      <c r="H2" s="34" t="s">
        <v>237</v>
      </c>
      <c r="I2" s="35" t="s">
        <v>343</v>
      </c>
    </row>
    <row r="3" spans="1:9" s="41" customFormat="1" ht="12">
      <c r="A3" s="37" t="s">
        <v>344</v>
      </c>
      <c r="B3" s="38">
        <v>567516</v>
      </c>
      <c r="C3" s="39">
        <v>46945970</v>
      </c>
      <c r="D3" s="39">
        <f t="shared" ref="D3:D66" si="0">C3/B3</f>
        <v>82.721843965632686</v>
      </c>
      <c r="E3" s="39">
        <v>0</v>
      </c>
      <c r="F3" s="39">
        <f t="shared" ref="F3:F66" si="1">E3/B3</f>
        <v>0</v>
      </c>
      <c r="G3" s="39">
        <v>46945970</v>
      </c>
      <c r="H3" s="39">
        <f t="shared" ref="H3:H66" si="2">G3/B3</f>
        <v>82.721843965632686</v>
      </c>
      <c r="I3" s="40">
        <f>E3/C3</f>
        <v>0</v>
      </c>
    </row>
    <row r="4" spans="1:9" s="41" customFormat="1" ht="12">
      <c r="A4" s="37" t="s">
        <v>345</v>
      </c>
      <c r="B4" s="38">
        <v>359456</v>
      </c>
      <c r="C4" s="39">
        <v>23684042</v>
      </c>
      <c r="D4" s="39">
        <f t="shared" si="0"/>
        <v>65.888570506543218</v>
      </c>
      <c r="E4" s="39">
        <v>0</v>
      </c>
      <c r="F4" s="39">
        <f t="shared" si="1"/>
        <v>0</v>
      </c>
      <c r="G4" s="39">
        <v>23684042</v>
      </c>
      <c r="H4" s="39">
        <f t="shared" si="2"/>
        <v>65.888570506543218</v>
      </c>
      <c r="I4" s="40">
        <f t="shared" ref="I4:I67" si="3">E4/C4</f>
        <v>0</v>
      </c>
    </row>
    <row r="5" spans="1:9" s="41" customFormat="1" ht="12">
      <c r="A5" s="37" t="s">
        <v>244</v>
      </c>
      <c r="B5" s="38">
        <v>303152</v>
      </c>
      <c r="C5" s="39">
        <v>22447240</v>
      </c>
      <c r="D5" s="39">
        <f t="shared" si="0"/>
        <v>74.046155064126253</v>
      </c>
      <c r="E5" s="39">
        <v>2200672</v>
      </c>
      <c r="F5" s="39">
        <f t="shared" si="1"/>
        <v>7.2593022642106932</v>
      </c>
      <c r="G5" s="39">
        <v>24647912</v>
      </c>
      <c r="H5" s="39">
        <f t="shared" si="2"/>
        <v>81.305457328336942</v>
      </c>
      <c r="I5" s="40">
        <f t="shared" si="3"/>
        <v>9.803753156290039E-2</v>
      </c>
    </row>
    <row r="6" spans="1:9" s="41" customFormat="1" ht="12">
      <c r="A6" s="37" t="s">
        <v>245</v>
      </c>
      <c r="B6" s="38">
        <v>383549</v>
      </c>
      <c r="C6" s="39">
        <v>33832756</v>
      </c>
      <c r="D6" s="39">
        <f t="shared" si="0"/>
        <v>88.209735913794589</v>
      </c>
      <c r="E6" s="39">
        <v>0</v>
      </c>
      <c r="F6" s="39">
        <f t="shared" si="1"/>
        <v>0</v>
      </c>
      <c r="G6" s="39">
        <v>33832756</v>
      </c>
      <c r="H6" s="39">
        <f t="shared" si="2"/>
        <v>88.209735913794589</v>
      </c>
      <c r="I6" s="40">
        <f t="shared" si="3"/>
        <v>0</v>
      </c>
    </row>
    <row r="7" spans="1:9" s="41" customFormat="1" ht="12">
      <c r="A7" s="37" t="s">
        <v>346</v>
      </c>
      <c r="B7" s="38">
        <v>227929</v>
      </c>
      <c r="C7" s="39">
        <v>49527453</v>
      </c>
      <c r="D7" s="39">
        <f t="shared" si="0"/>
        <v>217.29333696019376</v>
      </c>
      <c r="E7" s="39">
        <v>0</v>
      </c>
      <c r="F7" s="39">
        <f t="shared" si="1"/>
        <v>0</v>
      </c>
      <c r="G7" s="39">
        <v>49527453</v>
      </c>
      <c r="H7" s="39">
        <f t="shared" si="2"/>
        <v>217.29333696019376</v>
      </c>
      <c r="I7" s="40">
        <f t="shared" si="3"/>
        <v>0</v>
      </c>
    </row>
    <row r="8" spans="1:9" s="41" customFormat="1" ht="12">
      <c r="A8" s="37" t="s">
        <v>347</v>
      </c>
      <c r="B8" s="38">
        <v>464043</v>
      </c>
      <c r="C8" s="39">
        <v>45149159</v>
      </c>
      <c r="D8" s="39">
        <f t="shared" si="0"/>
        <v>97.295205401223598</v>
      </c>
      <c r="E8" s="39">
        <v>13128573</v>
      </c>
      <c r="F8" s="39">
        <f t="shared" si="1"/>
        <v>28.291716500410523</v>
      </c>
      <c r="G8" s="39">
        <v>58277732</v>
      </c>
      <c r="H8" s="39">
        <f t="shared" si="2"/>
        <v>125.58692190163411</v>
      </c>
      <c r="I8" s="40">
        <f t="shared" si="3"/>
        <v>0.29078222697348582</v>
      </c>
    </row>
    <row r="9" spans="1:9" s="41" customFormat="1" ht="12">
      <c r="A9" s="37" t="s">
        <v>348</v>
      </c>
      <c r="B9" s="38">
        <v>368200</v>
      </c>
      <c r="C9" s="39">
        <v>47958135</v>
      </c>
      <c r="D9" s="39">
        <f t="shared" si="0"/>
        <v>130.25023085279739</v>
      </c>
      <c r="E9" s="39">
        <v>0</v>
      </c>
      <c r="F9" s="39">
        <f t="shared" si="1"/>
        <v>0</v>
      </c>
      <c r="G9" s="39">
        <v>47958135</v>
      </c>
      <c r="H9" s="39">
        <f t="shared" si="2"/>
        <v>130.25023085279739</v>
      </c>
      <c r="I9" s="40">
        <f t="shared" si="3"/>
        <v>0</v>
      </c>
    </row>
    <row r="10" spans="1:9" s="41" customFormat="1" ht="12">
      <c r="A10" s="37" t="s">
        <v>349</v>
      </c>
      <c r="B10" s="38">
        <v>935806</v>
      </c>
      <c r="C10" s="39">
        <v>109216806</v>
      </c>
      <c r="D10" s="39">
        <f t="shared" si="0"/>
        <v>116.7088114416877</v>
      </c>
      <c r="E10" s="39">
        <v>8613617</v>
      </c>
      <c r="F10" s="39">
        <f t="shared" si="1"/>
        <v>9.2044900331906394</v>
      </c>
      <c r="G10" s="39">
        <v>117830423</v>
      </c>
      <c r="H10" s="39">
        <f t="shared" si="2"/>
        <v>125.91330147487834</v>
      </c>
      <c r="I10" s="40">
        <f t="shared" si="3"/>
        <v>7.8867138817445365E-2</v>
      </c>
    </row>
    <row r="11" spans="1:9" s="41" customFormat="1" ht="12">
      <c r="A11" s="37" t="s">
        <v>350</v>
      </c>
      <c r="B11" s="38">
        <v>381201</v>
      </c>
      <c r="C11" s="39">
        <v>25118626</v>
      </c>
      <c r="D11" s="39">
        <f t="shared" si="0"/>
        <v>65.893389576627555</v>
      </c>
      <c r="E11" s="39">
        <v>0</v>
      </c>
      <c r="F11" s="39">
        <f t="shared" si="1"/>
        <v>0</v>
      </c>
      <c r="G11" s="39">
        <v>25118626</v>
      </c>
      <c r="H11" s="39">
        <f t="shared" si="2"/>
        <v>65.893389576627555</v>
      </c>
      <c r="I11" s="40">
        <f t="shared" si="3"/>
        <v>0</v>
      </c>
    </row>
    <row r="12" spans="1:9" s="41" customFormat="1" ht="12">
      <c r="A12" s="37" t="s">
        <v>351</v>
      </c>
      <c r="B12" s="38">
        <v>620488</v>
      </c>
      <c r="C12" s="39">
        <v>36056257</v>
      </c>
      <c r="D12" s="39">
        <f t="shared" si="0"/>
        <v>58.109515413674401</v>
      </c>
      <c r="E12" s="39">
        <v>7912807</v>
      </c>
      <c r="F12" s="39">
        <f t="shared" si="1"/>
        <v>12.752554441020616</v>
      </c>
      <c r="G12" s="39">
        <v>43969064</v>
      </c>
      <c r="H12" s="39">
        <f t="shared" si="2"/>
        <v>70.862069854695008</v>
      </c>
      <c r="I12" s="40">
        <f t="shared" si="3"/>
        <v>0.21945724981935869</v>
      </c>
    </row>
    <row r="13" spans="1:9" s="41" customFormat="1" ht="12">
      <c r="A13" s="37" t="s">
        <v>352</v>
      </c>
      <c r="B13" s="38">
        <v>230559</v>
      </c>
      <c r="C13" s="39">
        <v>8959779</v>
      </c>
      <c r="D13" s="39">
        <f t="shared" si="0"/>
        <v>38.861111472551492</v>
      </c>
      <c r="E13" s="39">
        <v>711676</v>
      </c>
      <c r="F13" s="39">
        <f t="shared" si="1"/>
        <v>3.0867413547074718</v>
      </c>
      <c r="G13" s="39">
        <v>9671455</v>
      </c>
      <c r="H13" s="39">
        <f t="shared" si="2"/>
        <v>41.947852827258963</v>
      </c>
      <c r="I13" s="40">
        <f t="shared" si="3"/>
        <v>7.9430084157209688E-2</v>
      </c>
    </row>
    <row r="14" spans="1:9" s="41" customFormat="1" ht="12">
      <c r="A14" s="37" t="s">
        <v>353</v>
      </c>
      <c r="B14" s="38">
        <v>225405</v>
      </c>
      <c r="C14" s="39">
        <v>27769001</v>
      </c>
      <c r="D14" s="39">
        <f t="shared" si="0"/>
        <v>123.19602936935738</v>
      </c>
      <c r="E14" s="39">
        <v>0</v>
      </c>
      <c r="F14" s="39">
        <f t="shared" si="1"/>
        <v>0</v>
      </c>
      <c r="G14" s="39">
        <v>27769001</v>
      </c>
      <c r="H14" s="39">
        <f t="shared" si="2"/>
        <v>123.19602936935738</v>
      </c>
      <c r="I14" s="40">
        <f t="shared" si="3"/>
        <v>0</v>
      </c>
    </row>
    <row r="15" spans="1:9" s="41" customFormat="1" ht="12">
      <c r="A15" s="37" t="s">
        <v>354</v>
      </c>
      <c r="B15" s="38">
        <v>661977</v>
      </c>
      <c r="C15" s="39">
        <v>72616134</v>
      </c>
      <c r="D15" s="39">
        <f t="shared" si="0"/>
        <v>109.69585650256731</v>
      </c>
      <c r="E15" s="39">
        <v>18485279</v>
      </c>
      <c r="F15" s="39">
        <f t="shared" si="1"/>
        <v>27.924352356652875</v>
      </c>
      <c r="G15" s="39">
        <v>91101413</v>
      </c>
      <c r="H15" s="39">
        <f t="shared" si="2"/>
        <v>137.62020885922018</v>
      </c>
      <c r="I15" s="40">
        <f t="shared" si="3"/>
        <v>0.25456159646284665</v>
      </c>
    </row>
    <row r="16" spans="1:9" s="41" customFormat="1" ht="12">
      <c r="A16" s="37" t="s">
        <v>355</v>
      </c>
      <c r="B16" s="38">
        <v>260428</v>
      </c>
      <c r="C16" s="39">
        <v>14024099</v>
      </c>
      <c r="D16" s="39">
        <f t="shared" si="0"/>
        <v>53.85019659944399</v>
      </c>
      <c r="E16" s="39">
        <v>3888601</v>
      </c>
      <c r="F16" s="39">
        <f t="shared" si="1"/>
        <v>14.931578017724668</v>
      </c>
      <c r="G16" s="39">
        <v>17912700</v>
      </c>
      <c r="H16" s="39">
        <f t="shared" si="2"/>
        <v>68.781774617168665</v>
      </c>
      <c r="I16" s="40">
        <f t="shared" si="3"/>
        <v>0.27727991652084033</v>
      </c>
    </row>
    <row r="17" spans="1:9" s="41" customFormat="1" ht="12">
      <c r="A17" s="37" t="s">
        <v>356</v>
      </c>
      <c r="B17" s="38">
        <v>267322</v>
      </c>
      <c r="C17" s="39">
        <v>21470802</v>
      </c>
      <c r="D17" s="39">
        <f t="shared" si="0"/>
        <v>80.318125706077311</v>
      </c>
      <c r="E17" s="39">
        <v>0</v>
      </c>
      <c r="F17" s="39">
        <f t="shared" si="1"/>
        <v>0</v>
      </c>
      <c r="G17" s="39">
        <v>21470802</v>
      </c>
      <c r="H17" s="39">
        <f t="shared" si="2"/>
        <v>80.318125706077311</v>
      </c>
      <c r="I17" s="40">
        <f t="shared" si="3"/>
        <v>0</v>
      </c>
    </row>
    <row r="18" spans="1:9" s="41" customFormat="1" ht="12">
      <c r="A18" s="37" t="s">
        <v>357</v>
      </c>
      <c r="B18" s="38">
        <v>1063054</v>
      </c>
      <c r="C18" s="39">
        <v>47853000</v>
      </c>
      <c r="D18" s="39">
        <f t="shared" si="0"/>
        <v>45.014646480799655</v>
      </c>
      <c r="E18" s="39">
        <v>1146049</v>
      </c>
      <c r="F18" s="39">
        <f t="shared" si="1"/>
        <v>1.0780722333954813</v>
      </c>
      <c r="G18" s="39">
        <v>48999049</v>
      </c>
      <c r="H18" s="39">
        <f t="shared" si="2"/>
        <v>46.092718714195136</v>
      </c>
      <c r="I18" s="40">
        <f t="shared" si="3"/>
        <v>2.3949365765991684E-2</v>
      </c>
    </row>
    <row r="19" spans="1:9" s="41" customFormat="1" ht="12">
      <c r="A19" s="37" t="s">
        <v>358</v>
      </c>
      <c r="B19" s="38">
        <v>242617</v>
      </c>
      <c r="C19" s="39">
        <v>19397334</v>
      </c>
      <c r="D19" s="39">
        <f t="shared" si="0"/>
        <v>79.950432162626697</v>
      </c>
      <c r="E19" s="39">
        <v>0</v>
      </c>
      <c r="F19" s="39">
        <f t="shared" si="1"/>
        <v>0</v>
      </c>
      <c r="G19" s="39">
        <v>19397334</v>
      </c>
      <c r="H19" s="39">
        <f t="shared" si="2"/>
        <v>79.950432162626697</v>
      </c>
      <c r="I19" s="40">
        <f t="shared" si="3"/>
        <v>0</v>
      </c>
    </row>
    <row r="20" spans="1:9" s="41" customFormat="1" ht="12">
      <c r="A20" s="37" t="s">
        <v>359</v>
      </c>
      <c r="B20" s="38">
        <v>2781116</v>
      </c>
      <c r="C20" s="39">
        <v>462145406</v>
      </c>
      <c r="D20" s="39">
        <f t="shared" si="0"/>
        <v>166.17264652031776</v>
      </c>
      <c r="E20" s="39">
        <v>10624464</v>
      </c>
      <c r="F20" s="39">
        <f t="shared" si="1"/>
        <v>3.8202160571511579</v>
      </c>
      <c r="G20" s="39">
        <v>472769870</v>
      </c>
      <c r="H20" s="39">
        <f t="shared" si="2"/>
        <v>169.99286257746891</v>
      </c>
      <c r="I20" s="40">
        <f t="shared" si="3"/>
        <v>2.2989439821457406E-2</v>
      </c>
    </row>
    <row r="21" spans="1:9" s="41" customFormat="1" ht="12">
      <c r="A21" s="37" t="s">
        <v>360</v>
      </c>
      <c r="B21" s="38">
        <v>269552</v>
      </c>
      <c r="C21" s="39">
        <v>11627631</v>
      </c>
      <c r="D21" s="39">
        <f t="shared" si="0"/>
        <v>43.13687525969015</v>
      </c>
      <c r="E21" s="39">
        <v>0</v>
      </c>
      <c r="F21" s="39">
        <f t="shared" si="1"/>
        <v>0</v>
      </c>
      <c r="G21" s="39">
        <v>11627631</v>
      </c>
      <c r="H21" s="39">
        <f t="shared" si="2"/>
        <v>43.13687525969015</v>
      </c>
      <c r="I21" s="40">
        <f t="shared" si="3"/>
        <v>0</v>
      </c>
    </row>
    <row r="22" spans="1:9" s="41" customFormat="1" ht="12">
      <c r="A22" s="37" t="s">
        <v>361</v>
      </c>
      <c r="B22" s="38">
        <v>309190</v>
      </c>
      <c r="C22" s="39">
        <v>51154275</v>
      </c>
      <c r="D22" s="39">
        <f t="shared" si="0"/>
        <v>165.44608493159546</v>
      </c>
      <c r="E22" s="39">
        <v>11368272</v>
      </c>
      <c r="F22" s="39">
        <f t="shared" si="1"/>
        <v>36.767916168052004</v>
      </c>
      <c r="G22" s="39">
        <v>62522547</v>
      </c>
      <c r="H22" s="39">
        <f t="shared" si="2"/>
        <v>202.21400109964748</v>
      </c>
      <c r="I22" s="40">
        <f t="shared" si="3"/>
        <v>0.22223503314239132</v>
      </c>
    </row>
    <row r="23" spans="1:9" s="41" customFormat="1" ht="12">
      <c r="A23" s="37" t="s">
        <v>362</v>
      </c>
      <c r="B23" s="38">
        <v>383649</v>
      </c>
      <c r="C23" s="39">
        <v>29127863.09</v>
      </c>
      <c r="D23" s="39">
        <f t="shared" si="0"/>
        <v>75.923208688149842</v>
      </c>
      <c r="E23" s="39">
        <v>16726813</v>
      </c>
      <c r="F23" s="39">
        <f t="shared" si="1"/>
        <v>43.599261303952311</v>
      </c>
      <c r="G23" s="39">
        <v>45854676.090000004</v>
      </c>
      <c r="H23" s="39">
        <f t="shared" si="2"/>
        <v>119.52246999210216</v>
      </c>
      <c r="I23" s="40">
        <f t="shared" si="3"/>
        <v>0.57425472470524441</v>
      </c>
    </row>
    <row r="24" spans="1:9" s="41" customFormat="1" ht="12">
      <c r="A24" s="37" t="s">
        <v>363</v>
      </c>
      <c r="B24" s="38">
        <v>459681</v>
      </c>
      <c r="C24" s="39">
        <v>34736246</v>
      </c>
      <c r="D24" s="39">
        <f t="shared" si="0"/>
        <v>75.565981626388734</v>
      </c>
      <c r="E24" s="39">
        <v>0</v>
      </c>
      <c r="F24" s="39">
        <f t="shared" si="1"/>
        <v>0</v>
      </c>
      <c r="G24" s="39">
        <v>34736246</v>
      </c>
      <c r="H24" s="39">
        <f t="shared" si="2"/>
        <v>75.565981626388734</v>
      </c>
      <c r="I24" s="40">
        <f t="shared" si="3"/>
        <v>0</v>
      </c>
    </row>
    <row r="25" spans="1:9" s="41" customFormat="1" ht="12">
      <c r="A25" s="37" t="s">
        <v>364</v>
      </c>
      <c r="B25" s="38">
        <v>871273</v>
      </c>
      <c r="C25" s="39">
        <v>87004836</v>
      </c>
      <c r="D25" s="39">
        <f t="shared" si="0"/>
        <v>99.859442448004245</v>
      </c>
      <c r="E25" s="39">
        <v>0</v>
      </c>
      <c r="F25" s="39">
        <f t="shared" si="1"/>
        <v>0</v>
      </c>
      <c r="G25" s="39">
        <v>87004836</v>
      </c>
      <c r="H25" s="39">
        <f t="shared" si="2"/>
        <v>99.859442448004245</v>
      </c>
      <c r="I25" s="40">
        <f t="shared" si="3"/>
        <v>0</v>
      </c>
    </row>
    <row r="26" spans="1:9" s="41" customFormat="1" ht="12">
      <c r="A26" s="37" t="s">
        <v>365</v>
      </c>
      <c r="B26" s="38">
        <v>332403</v>
      </c>
      <c r="C26" s="39">
        <v>23000179</v>
      </c>
      <c r="D26" s="39">
        <f t="shared" si="0"/>
        <v>69.193656495278319</v>
      </c>
      <c r="E26" s="39">
        <v>0</v>
      </c>
      <c r="F26" s="39">
        <f t="shared" si="1"/>
        <v>0</v>
      </c>
      <c r="G26" s="39">
        <v>23000179</v>
      </c>
      <c r="H26" s="39">
        <f t="shared" si="2"/>
        <v>69.193656495278319</v>
      </c>
      <c r="I26" s="40">
        <f t="shared" si="3"/>
        <v>0</v>
      </c>
    </row>
    <row r="27" spans="1:9" s="41" customFormat="1" ht="12">
      <c r="A27" s="37" t="s">
        <v>366</v>
      </c>
      <c r="B27" s="38">
        <v>1323651</v>
      </c>
      <c r="C27" s="39">
        <v>154595224</v>
      </c>
      <c r="D27" s="39">
        <f t="shared" si="0"/>
        <v>116.79455082948601</v>
      </c>
      <c r="E27" s="39">
        <v>7837832</v>
      </c>
      <c r="F27" s="39">
        <f t="shared" si="1"/>
        <v>5.9213735342624298</v>
      </c>
      <c r="G27" s="39">
        <v>162433056</v>
      </c>
      <c r="H27" s="39">
        <f t="shared" si="2"/>
        <v>122.71592436374846</v>
      </c>
      <c r="I27" s="40">
        <f t="shared" si="3"/>
        <v>5.0699056524540501E-2</v>
      </c>
    </row>
    <row r="28" spans="1:9" s="41" customFormat="1" ht="12">
      <c r="A28" s="37" t="s">
        <v>367</v>
      </c>
      <c r="B28" s="38">
        <v>699521</v>
      </c>
      <c r="C28" s="39">
        <v>83706367</v>
      </c>
      <c r="D28" s="39">
        <f t="shared" si="0"/>
        <v>119.66240756174582</v>
      </c>
      <c r="E28" s="39">
        <v>561972</v>
      </c>
      <c r="F28" s="39">
        <f t="shared" si="1"/>
        <v>0.80336687533326379</v>
      </c>
      <c r="G28" s="39">
        <v>84268339</v>
      </c>
      <c r="H28" s="39">
        <f t="shared" si="2"/>
        <v>120.46577443707909</v>
      </c>
      <c r="I28" s="40">
        <f t="shared" si="3"/>
        <v>6.7136111641304414E-3</v>
      </c>
    </row>
    <row r="29" spans="1:9" s="41" customFormat="1" ht="12">
      <c r="A29" s="37" t="s">
        <v>368</v>
      </c>
      <c r="B29" s="38">
        <v>656087</v>
      </c>
      <c r="C29" s="39">
        <v>39774000</v>
      </c>
      <c r="D29" s="39">
        <f t="shared" si="0"/>
        <v>60.623057612786113</v>
      </c>
      <c r="E29" s="39">
        <v>7329875</v>
      </c>
      <c r="F29" s="39">
        <f t="shared" si="1"/>
        <v>11.172108272226092</v>
      </c>
      <c r="G29" s="39">
        <v>47103875</v>
      </c>
      <c r="H29" s="39">
        <f t="shared" si="2"/>
        <v>71.795165885012196</v>
      </c>
      <c r="I29" s="40">
        <f t="shared" si="3"/>
        <v>0.18428810278071101</v>
      </c>
    </row>
    <row r="30" spans="1:9" s="41" customFormat="1" ht="12">
      <c r="A30" s="37" t="s">
        <v>276</v>
      </c>
      <c r="B30" s="38">
        <v>265510</v>
      </c>
      <c r="C30" s="39">
        <v>15972586</v>
      </c>
      <c r="D30" s="39">
        <f t="shared" si="0"/>
        <v>60.158133403638281</v>
      </c>
      <c r="E30" s="39">
        <v>0</v>
      </c>
      <c r="F30" s="39">
        <f t="shared" si="1"/>
        <v>0</v>
      </c>
      <c r="G30" s="39">
        <v>15972586</v>
      </c>
      <c r="H30" s="39">
        <f t="shared" si="2"/>
        <v>60.158133403638281</v>
      </c>
      <c r="I30" s="40">
        <f t="shared" si="3"/>
        <v>0</v>
      </c>
    </row>
    <row r="31" spans="1:9" s="41" customFormat="1" ht="12">
      <c r="A31" s="37" t="s">
        <v>369</v>
      </c>
      <c r="B31" s="38">
        <v>693738</v>
      </c>
      <c r="C31" s="39">
        <v>26317575</v>
      </c>
      <c r="D31" s="39">
        <f t="shared" si="0"/>
        <v>37.935899431773954</v>
      </c>
      <c r="E31" s="39">
        <v>123420</v>
      </c>
      <c r="F31" s="39">
        <f t="shared" si="1"/>
        <v>0.17790577999187013</v>
      </c>
      <c r="G31" s="39">
        <v>26440995</v>
      </c>
      <c r="H31" s="39">
        <f t="shared" si="2"/>
        <v>38.113805211765822</v>
      </c>
      <c r="I31" s="40">
        <f t="shared" si="3"/>
        <v>4.6896418078033403E-3</v>
      </c>
    </row>
    <row r="32" spans="1:9" s="41" customFormat="1" ht="12">
      <c r="A32" s="37" t="s">
        <v>370</v>
      </c>
      <c r="B32" s="38">
        <v>263854</v>
      </c>
      <c r="C32" s="39">
        <v>17054765</v>
      </c>
      <c r="D32" s="39">
        <f t="shared" si="0"/>
        <v>64.637128866721753</v>
      </c>
      <c r="E32" s="39">
        <v>0</v>
      </c>
      <c r="F32" s="39">
        <f t="shared" si="1"/>
        <v>0</v>
      </c>
      <c r="G32" s="39">
        <v>17054765</v>
      </c>
      <c r="H32" s="39">
        <f t="shared" si="2"/>
        <v>64.637128866721753</v>
      </c>
      <c r="I32" s="40">
        <f t="shared" si="3"/>
        <v>0</v>
      </c>
    </row>
    <row r="33" spans="1:9" s="41" customFormat="1" ht="12">
      <c r="A33" s="37" t="s">
        <v>371</v>
      </c>
      <c r="B33" s="38">
        <v>851362</v>
      </c>
      <c r="C33" s="39">
        <v>46882309</v>
      </c>
      <c r="D33" s="39">
        <f t="shared" si="0"/>
        <v>55.067420204331412</v>
      </c>
      <c r="E33" s="39">
        <v>438979</v>
      </c>
      <c r="F33" s="39">
        <f t="shared" si="1"/>
        <v>0.51561967764593675</v>
      </c>
      <c r="G33" s="39">
        <v>47321288</v>
      </c>
      <c r="H33" s="39">
        <f t="shared" si="2"/>
        <v>55.583039881977349</v>
      </c>
      <c r="I33" s="40">
        <f t="shared" si="3"/>
        <v>9.3634253381163456E-3</v>
      </c>
    </row>
    <row r="34" spans="1:9" s="41" customFormat="1" ht="12">
      <c r="A34" s="37" t="s">
        <v>372</v>
      </c>
      <c r="B34" s="38">
        <v>231808</v>
      </c>
      <c r="C34" s="39">
        <v>22529961</v>
      </c>
      <c r="D34" s="39">
        <f t="shared" si="0"/>
        <v>97.19233589867477</v>
      </c>
      <c r="E34" s="39">
        <v>0</v>
      </c>
      <c r="F34" s="39">
        <f t="shared" si="1"/>
        <v>0</v>
      </c>
      <c r="G34" s="39">
        <v>22529961</v>
      </c>
      <c r="H34" s="39">
        <f t="shared" si="2"/>
        <v>97.19233589867477</v>
      </c>
      <c r="I34" s="40">
        <f t="shared" si="3"/>
        <v>0</v>
      </c>
    </row>
    <row r="35" spans="1:9" s="41" customFormat="1" ht="12">
      <c r="A35" s="37" t="s">
        <v>373</v>
      </c>
      <c r="B35" s="38">
        <v>525594</v>
      </c>
      <c r="C35" s="39">
        <v>18018277.809999999</v>
      </c>
      <c r="D35" s="39">
        <f t="shared" si="0"/>
        <v>34.281741819731579</v>
      </c>
      <c r="E35" s="39">
        <v>0</v>
      </c>
      <c r="F35" s="39">
        <f t="shared" si="1"/>
        <v>0</v>
      </c>
      <c r="G35" s="39">
        <v>18018277.809999999</v>
      </c>
      <c r="H35" s="39">
        <f t="shared" si="2"/>
        <v>34.281741819731579</v>
      </c>
      <c r="I35" s="40">
        <f t="shared" si="3"/>
        <v>0</v>
      </c>
    </row>
    <row r="36" spans="1:9" s="41" customFormat="1" ht="12">
      <c r="A36" s="37" t="s">
        <v>374</v>
      </c>
      <c r="B36" s="38">
        <v>245080</v>
      </c>
      <c r="C36" s="39">
        <v>11785906</v>
      </c>
      <c r="D36" s="39">
        <f t="shared" si="0"/>
        <v>48.090035906642726</v>
      </c>
      <c r="E36" s="39">
        <v>0</v>
      </c>
      <c r="F36" s="39">
        <f t="shared" si="1"/>
        <v>0</v>
      </c>
      <c r="G36" s="39">
        <v>11785906</v>
      </c>
      <c r="H36" s="39">
        <f t="shared" si="2"/>
        <v>48.090035906642726</v>
      </c>
      <c r="I36" s="40">
        <f t="shared" si="3"/>
        <v>0</v>
      </c>
    </row>
    <row r="37" spans="1:9" s="41" customFormat="1" ht="12">
      <c r="A37" s="37" t="s">
        <v>375</v>
      </c>
      <c r="B37" s="38">
        <v>254859</v>
      </c>
      <c r="C37" s="39">
        <v>40071502</v>
      </c>
      <c r="D37" s="39">
        <f t="shared" si="0"/>
        <v>157.23008408571013</v>
      </c>
      <c r="E37" s="39">
        <v>0</v>
      </c>
      <c r="F37" s="39">
        <f t="shared" si="1"/>
        <v>0</v>
      </c>
      <c r="G37" s="39">
        <v>40071502</v>
      </c>
      <c r="H37" s="39">
        <f t="shared" si="2"/>
        <v>157.23008408571013</v>
      </c>
      <c r="I37" s="40">
        <f t="shared" si="3"/>
        <v>0</v>
      </c>
    </row>
    <row r="38" spans="1:9" s="41" customFormat="1" ht="12">
      <c r="A38" s="42" t="s">
        <v>376</v>
      </c>
      <c r="B38" s="43">
        <v>247440</v>
      </c>
      <c r="C38" s="44">
        <v>9556727</v>
      </c>
      <c r="D38" s="39">
        <f t="shared" si="0"/>
        <v>38.622401390236014</v>
      </c>
      <c r="E38" s="39">
        <v>0</v>
      </c>
      <c r="F38" s="39">
        <f t="shared" si="1"/>
        <v>0</v>
      </c>
      <c r="G38" s="39">
        <v>9556727</v>
      </c>
      <c r="H38" s="39">
        <f t="shared" si="2"/>
        <v>38.622401390236014</v>
      </c>
      <c r="I38" s="40">
        <f t="shared" si="3"/>
        <v>0</v>
      </c>
    </row>
    <row r="39" spans="1:9" s="41" customFormat="1" ht="12">
      <c r="A39" s="42" t="s">
        <v>377</v>
      </c>
      <c r="B39" s="43">
        <v>286435</v>
      </c>
      <c r="C39" s="44">
        <v>16335390</v>
      </c>
      <c r="D39" s="39">
        <f t="shared" si="0"/>
        <v>57.030006807827256</v>
      </c>
      <c r="E39" s="39">
        <v>0</v>
      </c>
      <c r="F39" s="39">
        <f t="shared" si="1"/>
        <v>0</v>
      </c>
      <c r="G39" s="39">
        <v>16335390</v>
      </c>
      <c r="H39" s="39">
        <f t="shared" si="2"/>
        <v>57.030006807827256</v>
      </c>
      <c r="I39" s="40">
        <f t="shared" si="3"/>
        <v>0</v>
      </c>
    </row>
    <row r="40" spans="1:9" s="41" customFormat="1" ht="12">
      <c r="A40" s="42" t="s">
        <v>378</v>
      </c>
      <c r="B40" s="43">
        <v>290567</v>
      </c>
      <c r="C40" s="44">
        <v>38947221</v>
      </c>
      <c r="D40" s="39">
        <f t="shared" si="0"/>
        <v>134.03869331341824</v>
      </c>
      <c r="E40" s="39">
        <v>0</v>
      </c>
      <c r="F40" s="39">
        <f t="shared" si="1"/>
        <v>0</v>
      </c>
      <c r="G40" s="39">
        <v>38947221</v>
      </c>
      <c r="H40" s="39">
        <f t="shared" si="2"/>
        <v>134.03869331341824</v>
      </c>
      <c r="I40" s="40">
        <f t="shared" si="3"/>
        <v>0</v>
      </c>
    </row>
    <row r="41" spans="1:9" s="41" customFormat="1" ht="12">
      <c r="A41" s="42" t="s">
        <v>379</v>
      </c>
      <c r="B41" s="43">
        <v>234049</v>
      </c>
      <c r="C41" s="44">
        <v>5895320</v>
      </c>
      <c r="D41" s="39">
        <f t="shared" si="0"/>
        <v>25.188400719507452</v>
      </c>
      <c r="E41" s="39">
        <v>0</v>
      </c>
      <c r="F41" s="39">
        <f t="shared" si="1"/>
        <v>0</v>
      </c>
      <c r="G41" s="39">
        <v>5895320</v>
      </c>
      <c r="H41" s="39">
        <f t="shared" si="2"/>
        <v>25.188400719507452</v>
      </c>
      <c r="I41" s="40">
        <f t="shared" si="3"/>
        <v>0</v>
      </c>
    </row>
    <row r="42" spans="1:9" s="41" customFormat="1" ht="12">
      <c r="A42" s="42" t="s">
        <v>380</v>
      </c>
      <c r="B42" s="45">
        <v>1014211</v>
      </c>
      <c r="C42" s="44">
        <v>73834550</v>
      </c>
      <c r="D42" s="39">
        <f t="shared" si="0"/>
        <v>72.799989351328279</v>
      </c>
      <c r="E42" s="39">
        <v>0</v>
      </c>
      <c r="F42" s="39">
        <f t="shared" si="1"/>
        <v>0</v>
      </c>
      <c r="G42" s="39">
        <v>73834550</v>
      </c>
      <c r="H42" s="39">
        <f t="shared" si="2"/>
        <v>72.799989351328279</v>
      </c>
      <c r="I42" s="40">
        <f t="shared" si="3"/>
        <v>0</v>
      </c>
    </row>
    <row r="43" spans="1:9" s="41" customFormat="1" ht="12">
      <c r="A43" s="42" t="s">
        <v>381</v>
      </c>
      <c r="B43" s="43">
        <v>2333285</v>
      </c>
      <c r="C43" s="44">
        <v>82532245</v>
      </c>
      <c r="D43" s="39">
        <f t="shared" si="0"/>
        <v>35.371694842250307</v>
      </c>
      <c r="E43" s="39">
        <v>21821064</v>
      </c>
      <c r="F43" s="39">
        <f t="shared" si="1"/>
        <v>9.3520782930503561</v>
      </c>
      <c r="G43" s="39">
        <v>104353309</v>
      </c>
      <c r="H43" s="39">
        <f t="shared" si="2"/>
        <v>44.723773135300661</v>
      </c>
      <c r="I43" s="40">
        <f t="shared" si="3"/>
        <v>0.26439440730104941</v>
      </c>
    </row>
    <row r="44" spans="1:9" s="41" customFormat="1" ht="12">
      <c r="A44" s="42" t="s">
        <v>382</v>
      </c>
      <c r="B44" s="43">
        <v>864712</v>
      </c>
      <c r="C44" s="44">
        <v>28765375</v>
      </c>
      <c r="D44" s="39">
        <f t="shared" si="0"/>
        <v>33.265844581779831</v>
      </c>
      <c r="E44" s="39">
        <v>3183613</v>
      </c>
      <c r="F44" s="39">
        <f t="shared" si="1"/>
        <v>3.6817032723033796</v>
      </c>
      <c r="G44" s="39">
        <v>31948988</v>
      </c>
      <c r="H44" s="39">
        <f t="shared" si="2"/>
        <v>36.947547854083211</v>
      </c>
      <c r="I44" s="40">
        <f t="shared" si="3"/>
        <v>0.11067517805695215</v>
      </c>
    </row>
    <row r="45" spans="1:9" s="41" customFormat="1" ht="12">
      <c r="A45" s="42" t="s">
        <v>383</v>
      </c>
      <c r="B45" s="43">
        <v>253395</v>
      </c>
      <c r="C45" s="44">
        <v>55944209</v>
      </c>
      <c r="D45" s="39">
        <f t="shared" si="0"/>
        <v>220.77866177312103</v>
      </c>
      <c r="E45" s="39">
        <v>5693479</v>
      </c>
      <c r="F45" s="39">
        <f t="shared" si="1"/>
        <v>22.468789834053553</v>
      </c>
      <c r="G45" s="39">
        <v>61637688</v>
      </c>
      <c r="H45" s="39">
        <f t="shared" si="2"/>
        <v>243.24745160717458</v>
      </c>
      <c r="I45" s="40">
        <f t="shared" si="3"/>
        <v>0.10177065869319915</v>
      </c>
    </row>
    <row r="46" spans="1:9" s="41" customFormat="1" ht="12">
      <c r="A46" s="37" t="s">
        <v>384</v>
      </c>
      <c r="B46" s="38">
        <v>240260</v>
      </c>
      <c r="C46" s="39">
        <v>18741277</v>
      </c>
      <c r="D46" s="39">
        <f t="shared" si="0"/>
        <v>78.004149671189538</v>
      </c>
      <c r="E46" s="39">
        <v>0</v>
      </c>
      <c r="F46" s="39">
        <f t="shared" si="1"/>
        <v>0</v>
      </c>
      <c r="G46" s="39">
        <v>18741277</v>
      </c>
      <c r="H46" s="39">
        <f t="shared" si="2"/>
        <v>78.004149671189538</v>
      </c>
      <c r="I46" s="40">
        <f t="shared" si="3"/>
        <v>0</v>
      </c>
    </row>
    <row r="47" spans="1:9" s="41" customFormat="1" ht="12">
      <c r="A47" s="37" t="s">
        <v>385</v>
      </c>
      <c r="B47" s="38">
        <v>886969</v>
      </c>
      <c r="C47" s="39">
        <v>26023209</v>
      </c>
      <c r="D47" s="39">
        <f t="shared" si="0"/>
        <v>29.339479733790018</v>
      </c>
      <c r="E47" s="39">
        <v>144837</v>
      </c>
      <c r="F47" s="39">
        <f t="shared" si="1"/>
        <v>0.16329432032010138</v>
      </c>
      <c r="G47" s="39">
        <v>26168046</v>
      </c>
      <c r="H47" s="39">
        <f t="shared" si="2"/>
        <v>29.50277405411012</v>
      </c>
      <c r="I47" s="40">
        <f t="shared" si="3"/>
        <v>5.565685615482702E-3</v>
      </c>
    </row>
    <row r="48" spans="1:9" s="41" customFormat="1" ht="12">
      <c r="A48" s="37" t="s">
        <v>386</v>
      </c>
      <c r="B48" s="38">
        <v>271566</v>
      </c>
      <c r="C48" s="39">
        <v>9028000</v>
      </c>
      <c r="D48" s="39">
        <f t="shared" si="0"/>
        <v>33.244220557801789</v>
      </c>
      <c r="E48" s="39">
        <v>44838</v>
      </c>
      <c r="F48" s="39">
        <f t="shared" si="1"/>
        <v>0.16510903426791276</v>
      </c>
      <c r="G48" s="39">
        <v>9072838</v>
      </c>
      <c r="H48" s="39">
        <f t="shared" si="2"/>
        <v>33.409329592069696</v>
      </c>
      <c r="I48" s="40">
        <f t="shared" si="3"/>
        <v>4.9665485157288436E-3</v>
      </c>
    </row>
    <row r="49" spans="1:9" s="41" customFormat="1" ht="12">
      <c r="A49" s="37" t="s">
        <v>387</v>
      </c>
      <c r="B49" s="38">
        <v>488023</v>
      </c>
      <c r="C49" s="39">
        <v>59811159</v>
      </c>
      <c r="D49" s="39">
        <f t="shared" si="0"/>
        <v>122.55807410716298</v>
      </c>
      <c r="E49" s="39">
        <v>1535411</v>
      </c>
      <c r="F49" s="39">
        <f t="shared" si="1"/>
        <v>3.1461857330494669</v>
      </c>
      <c r="G49" s="39">
        <v>61346570</v>
      </c>
      <c r="H49" s="39">
        <f t="shared" si="2"/>
        <v>125.70425984021244</v>
      </c>
      <c r="I49" s="40">
        <f t="shared" si="3"/>
        <v>2.5670978888738805E-2</v>
      </c>
    </row>
    <row r="50" spans="1:9" s="41" customFormat="1" ht="12">
      <c r="A50" s="37" t="s">
        <v>388</v>
      </c>
      <c r="B50" s="38">
        <v>264978</v>
      </c>
      <c r="C50" s="39">
        <v>18226101.050000001</v>
      </c>
      <c r="D50" s="39">
        <f t="shared" si="0"/>
        <v>68.783450135482951</v>
      </c>
      <c r="E50" s="39">
        <v>0</v>
      </c>
      <c r="F50" s="39">
        <f t="shared" si="1"/>
        <v>0</v>
      </c>
      <c r="G50" s="39">
        <v>18226101.050000001</v>
      </c>
      <c r="H50" s="39">
        <f t="shared" si="2"/>
        <v>68.783450135482951</v>
      </c>
      <c r="I50" s="40">
        <f t="shared" si="3"/>
        <v>0</v>
      </c>
    </row>
    <row r="51" spans="1:9" s="41" customFormat="1" ht="12">
      <c r="A51" s="37" t="s">
        <v>389</v>
      </c>
      <c r="B51" s="38">
        <v>642798</v>
      </c>
      <c r="C51" s="39">
        <v>62119661</v>
      </c>
      <c r="D51" s="39">
        <f t="shared" si="0"/>
        <v>96.639474609441848</v>
      </c>
      <c r="E51" s="39">
        <v>742578</v>
      </c>
      <c r="F51" s="39">
        <f t="shared" si="1"/>
        <v>1.1552276142738465</v>
      </c>
      <c r="G51" s="39">
        <v>62862239</v>
      </c>
      <c r="H51" s="39">
        <f t="shared" si="2"/>
        <v>97.794702223715689</v>
      </c>
      <c r="I51" s="40">
        <f t="shared" si="3"/>
        <v>1.195399311660764E-2</v>
      </c>
    </row>
    <row r="52" spans="1:9" s="41" customFormat="1" ht="12">
      <c r="A52" s="37" t="s">
        <v>390</v>
      </c>
      <c r="B52" s="38">
        <v>318319</v>
      </c>
      <c r="C52" s="39">
        <v>26784322</v>
      </c>
      <c r="D52" s="39">
        <f t="shared" si="0"/>
        <v>84.143020052211781</v>
      </c>
      <c r="E52" s="39">
        <v>51704</v>
      </c>
      <c r="F52" s="39">
        <f t="shared" si="1"/>
        <v>0.16242825593194249</v>
      </c>
      <c r="G52" s="39">
        <v>26836026</v>
      </c>
      <c r="H52" s="39">
        <f t="shared" si="2"/>
        <v>84.305448308143724</v>
      </c>
      <c r="I52" s="40">
        <f t="shared" si="3"/>
        <v>1.9303830054014433E-3</v>
      </c>
    </row>
    <row r="53" spans="1:9" s="41" customFormat="1" ht="12">
      <c r="A53" s="37" t="s">
        <v>391</v>
      </c>
      <c r="B53" s="38">
        <v>283989</v>
      </c>
      <c r="C53" s="39">
        <v>29623600</v>
      </c>
      <c r="D53" s="39">
        <f t="shared" si="0"/>
        <v>104.31249097676319</v>
      </c>
      <c r="E53" s="39">
        <v>1996699</v>
      </c>
      <c r="F53" s="39">
        <f t="shared" si="1"/>
        <v>7.0309026053826029</v>
      </c>
      <c r="G53" s="39">
        <v>31620299</v>
      </c>
      <c r="H53" s="39">
        <f t="shared" si="2"/>
        <v>111.34339358214579</v>
      </c>
      <c r="I53" s="40">
        <f t="shared" si="3"/>
        <v>6.7402307619600588E-2</v>
      </c>
    </row>
    <row r="54" spans="1:9" s="41" customFormat="1" ht="12">
      <c r="A54" s="37" t="s">
        <v>392</v>
      </c>
      <c r="B54" s="38">
        <v>481144</v>
      </c>
      <c r="C54" s="39">
        <v>78032095.670000002</v>
      </c>
      <c r="D54" s="39">
        <f t="shared" si="0"/>
        <v>162.18033617794256</v>
      </c>
      <c r="E54" s="39">
        <v>470091</v>
      </c>
      <c r="F54" s="39">
        <f t="shared" si="1"/>
        <v>0.97702766739271407</v>
      </c>
      <c r="G54" s="39">
        <v>78502186.670000002</v>
      </c>
      <c r="H54" s="39">
        <f t="shared" si="2"/>
        <v>163.15736384533528</v>
      </c>
      <c r="I54" s="40">
        <f t="shared" si="3"/>
        <v>6.0243287837357141E-3</v>
      </c>
    </row>
    <row r="55" spans="1:9" s="41" customFormat="1" ht="12">
      <c r="A55" s="37" t="s">
        <v>393</v>
      </c>
      <c r="B55" s="38">
        <v>3986442</v>
      </c>
      <c r="C55" s="39">
        <v>385597733</v>
      </c>
      <c r="D55" s="39">
        <f t="shared" si="0"/>
        <v>96.727290400813558</v>
      </c>
      <c r="E55" s="39">
        <v>11835355</v>
      </c>
      <c r="F55" s="39">
        <f t="shared" si="1"/>
        <v>2.9689018427961575</v>
      </c>
      <c r="G55" s="39">
        <v>397433088</v>
      </c>
      <c r="H55" s="39">
        <f t="shared" si="2"/>
        <v>99.696192243609715</v>
      </c>
      <c r="I55" s="40">
        <f t="shared" si="3"/>
        <v>3.0693528480884507E-2</v>
      </c>
    </row>
    <row r="56" spans="1:9" s="41" customFormat="1" ht="12">
      <c r="A56" s="37" t="s">
        <v>394</v>
      </c>
      <c r="B56" s="38">
        <v>769866</v>
      </c>
      <c r="C56" s="39">
        <v>34185367</v>
      </c>
      <c r="D56" s="39">
        <f t="shared" si="0"/>
        <v>44.404308022435075</v>
      </c>
      <c r="E56" s="39">
        <v>1574958</v>
      </c>
      <c r="F56" s="39">
        <f t="shared" si="1"/>
        <v>2.0457560146830747</v>
      </c>
      <c r="G56" s="39">
        <v>35760325</v>
      </c>
      <c r="H56" s="39">
        <f t="shared" si="2"/>
        <v>46.450064037118146</v>
      </c>
      <c r="I56" s="40">
        <f t="shared" si="3"/>
        <v>4.6071115749612986E-2</v>
      </c>
    </row>
    <row r="57" spans="1:9" s="41" customFormat="1" ht="12">
      <c r="A57" s="37" t="s">
        <v>395</v>
      </c>
      <c r="B57" s="38">
        <v>253910</v>
      </c>
      <c r="C57" s="39">
        <v>10111877</v>
      </c>
      <c r="D57" s="39">
        <f t="shared" si="0"/>
        <v>39.824650466700803</v>
      </c>
      <c r="E57" s="39">
        <v>24734</v>
      </c>
      <c r="F57" s="39">
        <f t="shared" si="1"/>
        <v>9.7412468985073455E-2</v>
      </c>
      <c r="G57" s="39">
        <v>10136611</v>
      </c>
      <c r="H57" s="39">
        <f t="shared" si="2"/>
        <v>39.922062935685872</v>
      </c>
      <c r="I57" s="40">
        <f t="shared" si="3"/>
        <v>2.4460344998262933E-3</v>
      </c>
    </row>
    <row r="58" spans="1:9" s="41" customFormat="1" ht="12">
      <c r="A58" s="37" t="s">
        <v>396</v>
      </c>
      <c r="B58" s="38">
        <v>250805</v>
      </c>
      <c r="C58" s="39">
        <v>29015607</v>
      </c>
      <c r="D58" s="39">
        <f t="shared" si="0"/>
        <v>115.68990650106656</v>
      </c>
      <c r="E58" s="39">
        <v>268708</v>
      </c>
      <c r="F58" s="39">
        <f t="shared" si="1"/>
        <v>1.0713821494786786</v>
      </c>
      <c r="G58" s="39">
        <v>29284315</v>
      </c>
      <c r="H58" s="39">
        <f t="shared" si="2"/>
        <v>116.76128865054524</v>
      </c>
      <c r="I58" s="40">
        <f t="shared" si="3"/>
        <v>9.2608091914120564E-3</v>
      </c>
    </row>
    <row r="59" spans="1:9" s="41" customFormat="1" ht="12">
      <c r="A59" s="37" t="s">
        <v>397</v>
      </c>
      <c r="B59" s="38">
        <v>668228</v>
      </c>
      <c r="C59" s="39">
        <v>26951107</v>
      </c>
      <c r="D59" s="39">
        <f t="shared" si="0"/>
        <v>40.332202481787654</v>
      </c>
      <c r="E59" s="39">
        <v>8648704.879999999</v>
      </c>
      <c r="F59" s="39">
        <f t="shared" si="1"/>
        <v>12.942745410249195</v>
      </c>
      <c r="G59" s="39">
        <v>35599811.879999995</v>
      </c>
      <c r="H59" s="39">
        <f t="shared" si="2"/>
        <v>53.274947892036842</v>
      </c>
      <c r="I59" s="40">
        <f t="shared" si="3"/>
        <v>0.32090351168135689</v>
      </c>
    </row>
    <row r="60" spans="1:9" s="41" customFormat="1" ht="12">
      <c r="A60" s="37" t="s">
        <v>398</v>
      </c>
      <c r="B60" s="38">
        <v>493089</v>
      </c>
      <c r="C60" s="39">
        <v>32696639</v>
      </c>
      <c r="D60" s="39">
        <f t="shared" si="0"/>
        <v>66.309812224567978</v>
      </c>
      <c r="E60" s="39">
        <v>61465</v>
      </c>
      <c r="F60" s="39">
        <f t="shared" si="1"/>
        <v>0.12465295311799696</v>
      </c>
      <c r="G60" s="39">
        <v>32758104</v>
      </c>
      <c r="H60" s="39">
        <f t="shared" si="2"/>
        <v>66.434465177685979</v>
      </c>
      <c r="I60" s="40">
        <f t="shared" si="3"/>
        <v>1.8798568256511014E-3</v>
      </c>
    </row>
    <row r="61" spans="1:9" s="41" customFormat="1" ht="12">
      <c r="A61" s="37" t="s">
        <v>399</v>
      </c>
      <c r="B61" s="38">
        <v>449517</v>
      </c>
      <c r="C61" s="39">
        <v>26483263</v>
      </c>
      <c r="D61" s="39">
        <f t="shared" si="0"/>
        <v>58.914930914737376</v>
      </c>
      <c r="E61" s="39">
        <v>286090</v>
      </c>
      <c r="F61" s="39">
        <f t="shared" si="1"/>
        <v>0.63643866639081503</v>
      </c>
      <c r="G61" s="39">
        <v>26769353</v>
      </c>
      <c r="H61" s="39">
        <f t="shared" si="2"/>
        <v>59.551369581128192</v>
      </c>
      <c r="I61" s="40">
        <f t="shared" si="3"/>
        <v>1.0802671861092041E-2</v>
      </c>
    </row>
    <row r="62" spans="1:9" s="41" customFormat="1" ht="12">
      <c r="A62" s="37" t="s">
        <v>400</v>
      </c>
      <c r="B62" s="38">
        <v>591865</v>
      </c>
      <c r="C62" s="39">
        <v>80931667</v>
      </c>
      <c r="D62" s="39">
        <f t="shared" si="0"/>
        <v>136.74007924104313</v>
      </c>
      <c r="E62" s="39">
        <v>0</v>
      </c>
      <c r="F62" s="39">
        <f t="shared" si="1"/>
        <v>0</v>
      </c>
      <c r="G62" s="39">
        <v>80931667</v>
      </c>
      <c r="H62" s="39">
        <f t="shared" si="2"/>
        <v>136.74007924104313</v>
      </c>
      <c r="I62" s="40">
        <f t="shared" si="3"/>
        <v>0</v>
      </c>
    </row>
    <row r="63" spans="1:9" s="41" customFormat="1" ht="12">
      <c r="A63" s="37" t="s">
        <v>401</v>
      </c>
      <c r="B63" s="38">
        <v>415852</v>
      </c>
      <c r="C63" s="39">
        <v>110467999</v>
      </c>
      <c r="D63" s="39">
        <f t="shared" si="0"/>
        <v>265.64258197628004</v>
      </c>
      <c r="E63" s="39">
        <v>1936742</v>
      </c>
      <c r="F63" s="39">
        <f t="shared" si="1"/>
        <v>4.6572867270086471</v>
      </c>
      <c r="G63" s="39">
        <v>112404741</v>
      </c>
      <c r="H63" s="39">
        <f t="shared" si="2"/>
        <v>270.29986870328867</v>
      </c>
      <c r="I63" s="40">
        <f t="shared" si="3"/>
        <v>1.753215426668496E-2</v>
      </c>
    </row>
    <row r="64" spans="1:9" s="41" customFormat="1" ht="12">
      <c r="A64" s="37" t="s">
        <v>402</v>
      </c>
      <c r="B64" s="38">
        <v>672371</v>
      </c>
      <c r="C64" s="39">
        <v>53306141</v>
      </c>
      <c r="D64" s="39">
        <f t="shared" si="0"/>
        <v>79.280844950183749</v>
      </c>
      <c r="E64" s="39">
        <v>1496607</v>
      </c>
      <c r="F64" s="39">
        <f t="shared" si="1"/>
        <v>2.2258648870935835</v>
      </c>
      <c r="G64" s="39">
        <v>54802748</v>
      </c>
      <c r="H64" s="39">
        <f t="shared" si="2"/>
        <v>81.506709837277342</v>
      </c>
      <c r="I64" s="40">
        <f t="shared" si="3"/>
        <v>2.8075695818986408E-2</v>
      </c>
    </row>
    <row r="65" spans="1:9" s="41" customFormat="1" ht="12">
      <c r="A65" s="37" t="s">
        <v>123</v>
      </c>
      <c r="B65" s="38">
        <v>378952</v>
      </c>
      <c r="C65" s="39">
        <v>73046316</v>
      </c>
      <c r="D65" s="39">
        <f t="shared" si="0"/>
        <v>192.7587557263189</v>
      </c>
      <c r="E65" s="39">
        <v>146434</v>
      </c>
      <c r="F65" s="39">
        <f t="shared" si="1"/>
        <v>0.38641833266482301</v>
      </c>
      <c r="G65" s="39">
        <v>73192750</v>
      </c>
      <c r="H65" s="39">
        <f t="shared" si="2"/>
        <v>193.14517405898371</v>
      </c>
      <c r="I65" s="40">
        <f t="shared" si="3"/>
        <v>2.0046733089181391E-3</v>
      </c>
    </row>
    <row r="66" spans="1:9" s="41" customFormat="1" ht="12">
      <c r="A66" s="37" t="s">
        <v>403</v>
      </c>
      <c r="B66" s="38">
        <v>8691599</v>
      </c>
      <c r="C66" s="39">
        <v>1715357531</v>
      </c>
      <c r="D66" s="39">
        <f t="shared" si="0"/>
        <v>197.35810763934231</v>
      </c>
      <c r="E66" s="39">
        <v>160384047</v>
      </c>
      <c r="F66" s="39">
        <f t="shared" si="1"/>
        <v>18.452766516264727</v>
      </c>
      <c r="G66" s="39">
        <v>1875741578</v>
      </c>
      <c r="H66" s="39">
        <f t="shared" si="2"/>
        <v>215.81087415560705</v>
      </c>
      <c r="I66" s="40">
        <f t="shared" si="3"/>
        <v>9.3498902766061306E-2</v>
      </c>
    </row>
    <row r="67" spans="1:9" s="41" customFormat="1" ht="12">
      <c r="A67" s="37" t="s">
        <v>404</v>
      </c>
      <c r="B67" s="38">
        <v>285064</v>
      </c>
      <c r="C67" s="39">
        <v>21353208</v>
      </c>
      <c r="D67" s="39">
        <f t="shared" ref="D67:D102" si="4">C67/B67</f>
        <v>74.906715684898828</v>
      </c>
      <c r="E67" s="39">
        <v>0</v>
      </c>
      <c r="F67" s="39">
        <f t="shared" ref="F67:F102" si="5">E67/B67</f>
        <v>0</v>
      </c>
      <c r="G67" s="39">
        <v>21353208</v>
      </c>
      <c r="H67" s="39">
        <f t="shared" ref="H67:H102" si="6">G67/B67</f>
        <v>74.906715684898828</v>
      </c>
      <c r="I67" s="40">
        <f t="shared" si="3"/>
        <v>0</v>
      </c>
    </row>
    <row r="68" spans="1:9" s="41" customFormat="1" ht="12">
      <c r="A68" s="37" t="s">
        <v>405</v>
      </c>
      <c r="B68" s="38">
        <v>248958</v>
      </c>
      <c r="C68" s="39">
        <v>17466249</v>
      </c>
      <c r="D68" s="39">
        <f t="shared" si="4"/>
        <v>70.157412093606155</v>
      </c>
      <c r="E68" s="39">
        <v>0</v>
      </c>
      <c r="F68" s="39">
        <f t="shared" si="5"/>
        <v>0</v>
      </c>
      <c r="G68" s="39">
        <v>17466249</v>
      </c>
      <c r="H68" s="39">
        <f t="shared" si="6"/>
        <v>70.157412093606155</v>
      </c>
      <c r="I68" s="40">
        <f t="shared" ref="I68:I102" si="7">E68/C68</f>
        <v>0</v>
      </c>
    </row>
    <row r="69" spans="1:9" s="41" customFormat="1" ht="12">
      <c r="A69" s="37" t="s">
        <v>406</v>
      </c>
      <c r="B69" s="38">
        <v>244004</v>
      </c>
      <c r="C69" s="39">
        <v>12775731</v>
      </c>
      <c r="D69" s="39">
        <f t="shared" si="4"/>
        <v>52.358694939427224</v>
      </c>
      <c r="E69" s="39">
        <v>0</v>
      </c>
      <c r="F69" s="39">
        <f t="shared" si="5"/>
        <v>0</v>
      </c>
      <c r="G69" s="39">
        <v>12775731</v>
      </c>
      <c r="H69" s="39">
        <f t="shared" si="6"/>
        <v>52.358694939427224</v>
      </c>
      <c r="I69" s="40">
        <f t="shared" si="7"/>
        <v>0</v>
      </c>
    </row>
    <row r="70" spans="1:9" s="41" customFormat="1" ht="12">
      <c r="A70" s="37" t="s">
        <v>407</v>
      </c>
      <c r="B70" s="38">
        <v>424072</v>
      </c>
      <c r="C70" s="39">
        <v>6343947</v>
      </c>
      <c r="D70" s="39">
        <f t="shared" si="4"/>
        <v>14.959598841706125</v>
      </c>
      <c r="E70" s="39">
        <v>1722651</v>
      </c>
      <c r="F70" s="39">
        <f t="shared" si="5"/>
        <v>4.0621663302458071</v>
      </c>
      <c r="G70" s="39">
        <v>8066598</v>
      </c>
      <c r="H70" s="39">
        <f t="shared" si="6"/>
        <v>19.021765171951934</v>
      </c>
      <c r="I70" s="40">
        <f t="shared" si="7"/>
        <v>0.27154246402121579</v>
      </c>
    </row>
    <row r="71" spans="1:9" s="41" customFormat="1" ht="12">
      <c r="A71" s="37" t="s">
        <v>408</v>
      </c>
      <c r="B71" s="38">
        <v>665635</v>
      </c>
      <c r="C71" s="39">
        <v>31574099</v>
      </c>
      <c r="D71" s="39">
        <f t="shared" si="4"/>
        <v>47.434553471497139</v>
      </c>
      <c r="E71" s="39">
        <v>0</v>
      </c>
      <c r="F71" s="39">
        <f t="shared" si="5"/>
        <v>0</v>
      </c>
      <c r="G71" s="39">
        <v>31574099</v>
      </c>
      <c r="H71" s="39">
        <f t="shared" si="6"/>
        <v>47.434553471497139</v>
      </c>
      <c r="I71" s="40">
        <f t="shared" si="7"/>
        <v>0</v>
      </c>
    </row>
    <row r="72" spans="1:9" s="41" customFormat="1" ht="12">
      <c r="A72" s="37" t="s">
        <v>409</v>
      </c>
      <c r="B72" s="38">
        <v>447804</v>
      </c>
      <c r="C72" s="39">
        <v>36508407</v>
      </c>
      <c r="D72" s="39">
        <f t="shared" si="4"/>
        <v>81.527648256826652</v>
      </c>
      <c r="E72" s="39">
        <v>429676</v>
      </c>
      <c r="F72" s="39">
        <f t="shared" si="5"/>
        <v>0.95951800341220717</v>
      </c>
      <c r="G72" s="39">
        <v>36938083</v>
      </c>
      <c r="H72" s="39">
        <f t="shared" si="6"/>
        <v>82.487166260238851</v>
      </c>
      <c r="I72" s="40">
        <f t="shared" si="7"/>
        <v>1.1769234412227299E-2</v>
      </c>
    </row>
    <row r="73" spans="1:9" s="41" customFormat="1" ht="12">
      <c r="A73" s="37" t="s">
        <v>410</v>
      </c>
      <c r="B73" s="38">
        <v>283852</v>
      </c>
      <c r="C73" s="39">
        <v>33646217</v>
      </c>
      <c r="D73" s="39">
        <f t="shared" si="4"/>
        <v>118.53436650085256</v>
      </c>
      <c r="E73" s="39">
        <v>0</v>
      </c>
      <c r="F73" s="39">
        <f t="shared" si="5"/>
        <v>0</v>
      </c>
      <c r="G73" s="39">
        <v>33646217</v>
      </c>
      <c r="H73" s="39">
        <f t="shared" si="6"/>
        <v>118.53436650085256</v>
      </c>
      <c r="I73" s="40">
        <f t="shared" si="7"/>
        <v>0</v>
      </c>
    </row>
    <row r="74" spans="1:9" s="41" customFormat="1" ht="12">
      <c r="A74" s="37" t="s">
        <v>411</v>
      </c>
      <c r="B74" s="38">
        <v>1587761</v>
      </c>
      <c r="C74" s="39">
        <v>191664625</v>
      </c>
      <c r="D74" s="39">
        <f t="shared" si="4"/>
        <v>120.7137755619391</v>
      </c>
      <c r="E74" s="39">
        <v>34020141</v>
      </c>
      <c r="F74" s="39">
        <f t="shared" si="5"/>
        <v>21.426487361762884</v>
      </c>
      <c r="G74" s="39">
        <v>225684766</v>
      </c>
      <c r="H74" s="39">
        <f t="shared" si="6"/>
        <v>142.14026292370198</v>
      </c>
      <c r="I74" s="40">
        <f t="shared" si="7"/>
        <v>0.17749827856861952</v>
      </c>
    </row>
    <row r="75" spans="1:9" s="41" customFormat="1" ht="12">
      <c r="A75" s="37" t="s">
        <v>412</v>
      </c>
      <c r="B75" s="38">
        <v>1601381</v>
      </c>
      <c r="C75" s="39">
        <v>166564733</v>
      </c>
      <c r="D75" s="39">
        <f t="shared" si="4"/>
        <v>104.01318174750419</v>
      </c>
      <c r="E75" s="39">
        <v>49741</v>
      </c>
      <c r="F75" s="39">
        <f t="shared" si="5"/>
        <v>3.1061315202316E-2</v>
      </c>
      <c r="G75" s="39">
        <v>166614474</v>
      </c>
      <c r="H75" s="39">
        <f t="shared" si="6"/>
        <v>104.0442430627065</v>
      </c>
      <c r="I75" s="40">
        <f t="shared" si="7"/>
        <v>2.9862864187462783E-4</v>
      </c>
    </row>
    <row r="76" spans="1:9" s="41" customFormat="1" ht="12">
      <c r="A76" s="37" t="s">
        <v>124</v>
      </c>
      <c r="B76" s="38">
        <v>309419</v>
      </c>
      <c r="C76" s="39">
        <v>32003563</v>
      </c>
      <c r="D76" s="39">
        <f t="shared" si="4"/>
        <v>103.43114999402106</v>
      </c>
      <c r="E76" s="39">
        <v>12537783</v>
      </c>
      <c r="F76" s="39">
        <f t="shared" si="5"/>
        <v>40.520404370772319</v>
      </c>
      <c r="G76" s="39">
        <v>44541346</v>
      </c>
      <c r="H76" s="39">
        <f t="shared" si="6"/>
        <v>143.95155436479337</v>
      </c>
      <c r="I76" s="40">
        <f t="shared" si="7"/>
        <v>0.39176209848884636</v>
      </c>
    </row>
    <row r="77" spans="1:9" s="41" customFormat="1" ht="12">
      <c r="A77" s="37" t="s">
        <v>413</v>
      </c>
      <c r="B77" s="38">
        <v>287950</v>
      </c>
      <c r="C77" s="39">
        <v>68324106</v>
      </c>
      <c r="D77" s="39">
        <f t="shared" si="4"/>
        <v>237.27767320715401</v>
      </c>
      <c r="E77" s="39">
        <v>6577</v>
      </c>
      <c r="F77" s="39">
        <f t="shared" si="5"/>
        <v>2.2840770967181803E-2</v>
      </c>
      <c r="G77" s="39">
        <v>68330683</v>
      </c>
      <c r="H77" s="39">
        <f t="shared" si="6"/>
        <v>237.30051397812119</v>
      </c>
      <c r="I77" s="40">
        <f t="shared" si="7"/>
        <v>9.6261779114972982E-5</v>
      </c>
    </row>
    <row r="78" spans="1:9" s="41" customFormat="1" ht="12">
      <c r="A78" s="37" t="s">
        <v>125</v>
      </c>
      <c r="B78" s="38">
        <v>637683</v>
      </c>
      <c r="C78" s="39">
        <v>142065948</v>
      </c>
      <c r="D78" s="39">
        <f t="shared" si="4"/>
        <v>222.78459359901393</v>
      </c>
      <c r="E78" s="39">
        <v>667047</v>
      </c>
      <c r="F78" s="39">
        <f t="shared" si="5"/>
        <v>1.0460479579979394</v>
      </c>
      <c r="G78" s="39">
        <v>142732995</v>
      </c>
      <c r="H78" s="39">
        <f t="shared" si="6"/>
        <v>223.83064155701186</v>
      </c>
      <c r="I78" s="40">
        <f t="shared" si="7"/>
        <v>4.6953334658351772E-3</v>
      </c>
    </row>
    <row r="79" spans="1:9" s="41" customFormat="1" ht="12">
      <c r="A79" s="37" t="s">
        <v>322</v>
      </c>
      <c r="B79" s="38">
        <v>457182</v>
      </c>
      <c r="C79" s="39">
        <v>67796958</v>
      </c>
      <c r="D79" s="39">
        <f t="shared" si="4"/>
        <v>148.29314802420043</v>
      </c>
      <c r="E79" s="39">
        <v>0</v>
      </c>
      <c r="F79" s="39">
        <f t="shared" si="5"/>
        <v>0</v>
      </c>
      <c r="G79" s="39">
        <v>67796958</v>
      </c>
      <c r="H79" s="39">
        <f t="shared" si="6"/>
        <v>148.29314802420043</v>
      </c>
      <c r="I79" s="40">
        <f t="shared" si="7"/>
        <v>0</v>
      </c>
    </row>
    <row r="80" spans="1:9" s="41" customFormat="1" ht="12">
      <c r="A80" s="37" t="s">
        <v>414</v>
      </c>
      <c r="B80" s="38">
        <v>248815</v>
      </c>
      <c r="C80" s="39">
        <v>12511461</v>
      </c>
      <c r="D80" s="39">
        <f t="shared" si="4"/>
        <v>50.284191065651186</v>
      </c>
      <c r="E80" s="39">
        <v>298320</v>
      </c>
      <c r="F80" s="39">
        <f t="shared" si="5"/>
        <v>1.1989630850230091</v>
      </c>
      <c r="G80" s="39">
        <v>12809781</v>
      </c>
      <c r="H80" s="39">
        <f t="shared" si="6"/>
        <v>51.483154150674196</v>
      </c>
      <c r="I80" s="40">
        <f t="shared" si="7"/>
        <v>2.3843738153361944E-2</v>
      </c>
    </row>
    <row r="81" spans="1:9" s="41" customFormat="1" ht="12">
      <c r="A81" s="37" t="s">
        <v>415</v>
      </c>
      <c r="B81" s="38">
        <v>223942</v>
      </c>
      <c r="C81" s="39">
        <v>16489444</v>
      </c>
      <c r="D81" s="39">
        <f t="shared" si="4"/>
        <v>73.63265488385386</v>
      </c>
      <c r="E81" s="39">
        <v>0</v>
      </c>
      <c r="F81" s="39">
        <f t="shared" si="5"/>
        <v>0</v>
      </c>
      <c r="G81" s="39">
        <v>16489444</v>
      </c>
      <c r="H81" s="39">
        <f t="shared" si="6"/>
        <v>73.63265488385386</v>
      </c>
      <c r="I81" s="40">
        <f t="shared" si="7"/>
        <v>0</v>
      </c>
    </row>
    <row r="82" spans="1:9" s="41" customFormat="1" ht="12">
      <c r="A82" s="37" t="s">
        <v>416</v>
      </c>
      <c r="B82" s="38">
        <v>319466</v>
      </c>
      <c r="C82" s="39">
        <v>27880849</v>
      </c>
      <c r="D82" s="39">
        <f t="shared" si="4"/>
        <v>87.27329042840239</v>
      </c>
      <c r="E82" s="39">
        <v>0</v>
      </c>
      <c r="F82" s="39">
        <f t="shared" si="5"/>
        <v>0</v>
      </c>
      <c r="G82" s="39">
        <v>27880849</v>
      </c>
      <c r="H82" s="39">
        <f t="shared" si="6"/>
        <v>87.27329042840239</v>
      </c>
      <c r="I82" s="40">
        <f t="shared" si="7"/>
        <v>0</v>
      </c>
    </row>
    <row r="83" spans="1:9" s="41" customFormat="1" ht="12">
      <c r="A83" s="37" t="s">
        <v>417</v>
      </c>
      <c r="B83" s="38">
        <v>494322</v>
      </c>
      <c r="C83" s="39">
        <v>58793400</v>
      </c>
      <c r="D83" s="39">
        <f t="shared" si="4"/>
        <v>118.93745372449537</v>
      </c>
      <c r="E83" s="39">
        <v>519758</v>
      </c>
      <c r="F83" s="39">
        <f t="shared" si="5"/>
        <v>1.0514563381763304</v>
      </c>
      <c r="G83" s="39">
        <v>59313158</v>
      </c>
      <c r="H83" s="39">
        <f t="shared" si="6"/>
        <v>119.98891006267171</v>
      </c>
      <c r="I83" s="40">
        <f t="shared" si="7"/>
        <v>8.840414060081573E-3</v>
      </c>
    </row>
    <row r="84" spans="1:9" s="41" customFormat="1" ht="12">
      <c r="A84" s="37" t="s">
        <v>418</v>
      </c>
      <c r="B84" s="38">
        <v>1442472</v>
      </c>
      <c r="C84" s="39">
        <v>126440937</v>
      </c>
      <c r="D84" s="39">
        <f t="shared" si="4"/>
        <v>87.655730579172427</v>
      </c>
      <c r="E84" s="39">
        <v>1502986</v>
      </c>
      <c r="F84" s="39">
        <f t="shared" si="5"/>
        <v>1.0419515942077211</v>
      </c>
      <c r="G84" s="39">
        <v>127943923</v>
      </c>
      <c r="H84" s="39">
        <f t="shared" si="6"/>
        <v>88.697682173380144</v>
      </c>
      <c r="I84" s="40">
        <f t="shared" si="7"/>
        <v>1.1886862243040796E-2</v>
      </c>
    </row>
    <row r="85" spans="1:9" s="41" customFormat="1" ht="12">
      <c r="A85" s="37" t="s">
        <v>419</v>
      </c>
      <c r="B85" s="38">
        <v>1397856</v>
      </c>
      <c r="C85" s="39">
        <v>220834502</v>
      </c>
      <c r="D85" s="39">
        <f t="shared" si="4"/>
        <v>157.98086641256324</v>
      </c>
      <c r="E85" s="39">
        <v>3717957</v>
      </c>
      <c r="F85" s="39">
        <f t="shared" si="5"/>
        <v>2.6597567989835862</v>
      </c>
      <c r="G85" s="39">
        <v>224552459</v>
      </c>
      <c r="H85" s="39">
        <f t="shared" si="6"/>
        <v>160.64062321154682</v>
      </c>
      <c r="I85" s="40">
        <f t="shared" si="7"/>
        <v>1.6835942601034326E-2</v>
      </c>
    </row>
    <row r="86" spans="1:9" s="41" customFormat="1" ht="12">
      <c r="A86" s="37" t="s">
        <v>420</v>
      </c>
      <c r="B86" s="38">
        <v>871042</v>
      </c>
      <c r="C86" s="39">
        <v>208806728</v>
      </c>
      <c r="D86" s="39">
        <f t="shared" si="4"/>
        <v>239.7206196716117</v>
      </c>
      <c r="E86" s="39">
        <v>64665610</v>
      </c>
      <c r="F86" s="39">
        <f t="shared" si="5"/>
        <v>74.239370776610087</v>
      </c>
      <c r="G86" s="39">
        <v>273472338</v>
      </c>
      <c r="H86" s="39">
        <f t="shared" si="6"/>
        <v>313.95999044822179</v>
      </c>
      <c r="I86" s="40">
        <f t="shared" si="7"/>
        <v>0.3096912183787488</v>
      </c>
    </row>
    <row r="87" spans="1:9" s="41" customFormat="1" ht="12">
      <c r="A87" s="37" t="s">
        <v>421</v>
      </c>
      <c r="B87" s="38">
        <v>1042940</v>
      </c>
      <c r="C87" s="39">
        <v>151006830</v>
      </c>
      <c r="D87" s="39">
        <f t="shared" si="4"/>
        <v>144.78956603447946</v>
      </c>
      <c r="E87" s="39">
        <v>745303</v>
      </c>
      <c r="F87" s="39">
        <f t="shared" si="5"/>
        <v>0.71461733177363995</v>
      </c>
      <c r="G87" s="39">
        <v>151752133</v>
      </c>
      <c r="H87" s="39">
        <f t="shared" si="6"/>
        <v>145.5041833662531</v>
      </c>
      <c r="I87" s="40">
        <f t="shared" si="7"/>
        <v>4.9355582128305054E-3</v>
      </c>
    </row>
    <row r="88" spans="1:9" s="41" customFormat="1" ht="12">
      <c r="A88" s="37" t="s">
        <v>422</v>
      </c>
      <c r="B88" s="38">
        <v>341747</v>
      </c>
      <c r="C88" s="39">
        <v>12490805</v>
      </c>
      <c r="D88" s="39">
        <f t="shared" si="4"/>
        <v>36.549859984140312</v>
      </c>
      <c r="E88" s="39">
        <v>0</v>
      </c>
      <c r="F88" s="39">
        <f t="shared" si="5"/>
        <v>0</v>
      </c>
      <c r="G88" s="39">
        <v>12490805</v>
      </c>
      <c r="H88" s="39">
        <f t="shared" si="6"/>
        <v>36.549859984140312</v>
      </c>
      <c r="I88" s="40">
        <f t="shared" si="7"/>
        <v>0</v>
      </c>
    </row>
    <row r="89" spans="1:9" s="41" customFormat="1" ht="12">
      <c r="A89" s="37" t="s">
        <v>423</v>
      </c>
      <c r="B89" s="38">
        <v>239959</v>
      </c>
      <c r="C89" s="39">
        <v>26200000</v>
      </c>
      <c r="D89" s="39">
        <f t="shared" si="4"/>
        <v>109.18531915868961</v>
      </c>
      <c r="E89" s="39">
        <v>0</v>
      </c>
      <c r="F89" s="39">
        <f t="shared" si="5"/>
        <v>0</v>
      </c>
      <c r="G89" s="39">
        <v>26200000</v>
      </c>
      <c r="H89" s="39">
        <f t="shared" si="6"/>
        <v>109.18531915868961</v>
      </c>
      <c r="I89" s="40">
        <f t="shared" si="7"/>
        <v>0</v>
      </c>
    </row>
    <row r="90" spans="1:9" s="41" customFormat="1" ht="12">
      <c r="A90" s="37" t="s">
        <v>424</v>
      </c>
      <c r="B90" s="38">
        <v>687870</v>
      </c>
      <c r="C90" s="39">
        <v>182273566</v>
      </c>
      <c r="D90" s="39">
        <f t="shared" si="4"/>
        <v>264.98257810342068</v>
      </c>
      <c r="E90" s="39">
        <v>9685381</v>
      </c>
      <c r="F90" s="39">
        <f t="shared" si="5"/>
        <v>14.08024917498946</v>
      </c>
      <c r="G90" s="39">
        <v>191958947</v>
      </c>
      <c r="H90" s="39">
        <f t="shared" si="6"/>
        <v>279.06282727841017</v>
      </c>
      <c r="I90" s="40">
        <f t="shared" si="7"/>
        <v>5.3136509108512205E-2</v>
      </c>
    </row>
    <row r="91" spans="1:9" s="41" customFormat="1" ht="12">
      <c r="A91" s="37" t="s">
        <v>425</v>
      </c>
      <c r="B91" s="38">
        <v>316262</v>
      </c>
      <c r="C91" s="39">
        <v>27960880</v>
      </c>
      <c r="D91" s="39">
        <f t="shared" si="4"/>
        <v>88.410495095838257</v>
      </c>
      <c r="E91" s="39">
        <v>5626106</v>
      </c>
      <c r="F91" s="39">
        <f t="shared" si="5"/>
        <v>17.789383485844017</v>
      </c>
      <c r="G91" s="39">
        <v>33586986</v>
      </c>
      <c r="H91" s="39">
        <f t="shared" si="6"/>
        <v>106.19987858168227</v>
      </c>
      <c r="I91" s="40">
        <f t="shared" si="7"/>
        <v>0.20121348112076587</v>
      </c>
    </row>
    <row r="92" spans="1:9" s="41" customFormat="1" ht="12">
      <c r="A92" s="37" t="s">
        <v>426</v>
      </c>
      <c r="B92" s="38">
        <v>304055</v>
      </c>
      <c r="C92" s="39">
        <v>63326503</v>
      </c>
      <c r="D92" s="39">
        <f t="shared" si="4"/>
        <v>208.27318412787162</v>
      </c>
      <c r="E92" s="39">
        <v>450708</v>
      </c>
      <c r="F92" s="39">
        <f t="shared" si="5"/>
        <v>1.4823239216589104</v>
      </c>
      <c r="G92" s="39">
        <v>63777211</v>
      </c>
      <c r="H92" s="39">
        <f t="shared" si="6"/>
        <v>209.7555080495305</v>
      </c>
      <c r="I92" s="40">
        <f t="shared" si="7"/>
        <v>7.1172096775973873E-3</v>
      </c>
    </row>
    <row r="93" spans="1:9" s="41" customFormat="1" ht="12">
      <c r="A93" s="37" t="s">
        <v>427</v>
      </c>
      <c r="B93" s="38">
        <v>258449</v>
      </c>
      <c r="C93" s="39">
        <v>35355502</v>
      </c>
      <c r="D93" s="39">
        <f t="shared" si="4"/>
        <v>136.79875720161425</v>
      </c>
      <c r="E93" s="39">
        <v>0</v>
      </c>
      <c r="F93" s="39">
        <f t="shared" si="5"/>
        <v>0</v>
      </c>
      <c r="G93" s="39">
        <v>35355502</v>
      </c>
      <c r="H93" s="39">
        <f t="shared" si="6"/>
        <v>136.79875720161425</v>
      </c>
      <c r="I93" s="40">
        <f t="shared" si="7"/>
        <v>0</v>
      </c>
    </row>
    <row r="94" spans="1:9" s="41" customFormat="1" ht="12">
      <c r="A94" s="37" t="s">
        <v>428</v>
      </c>
      <c r="B94" s="38">
        <v>312272</v>
      </c>
      <c r="C94" s="39">
        <v>4416805</v>
      </c>
      <c r="D94" s="39">
        <f t="shared" si="4"/>
        <v>14.14409553210022</v>
      </c>
      <c r="E94" s="39">
        <v>0</v>
      </c>
      <c r="F94" s="39">
        <f t="shared" si="5"/>
        <v>0</v>
      </c>
      <c r="G94" s="39">
        <v>4416805</v>
      </c>
      <c r="H94" s="39">
        <f t="shared" si="6"/>
        <v>14.14409553210022</v>
      </c>
      <c r="I94" s="40">
        <f t="shared" si="7"/>
        <v>0</v>
      </c>
    </row>
    <row r="95" spans="1:9" s="41" customFormat="1" ht="12">
      <c r="A95" s="37" t="s">
        <v>429</v>
      </c>
      <c r="B95" s="38">
        <v>370224</v>
      </c>
      <c r="C95" s="39">
        <v>16156170</v>
      </c>
      <c r="D95" s="39">
        <f t="shared" si="4"/>
        <v>43.638905095293659</v>
      </c>
      <c r="E95" s="39">
        <v>0</v>
      </c>
      <c r="F95" s="39">
        <f t="shared" si="5"/>
        <v>0</v>
      </c>
      <c r="G95" s="39">
        <v>16156170</v>
      </c>
      <c r="H95" s="39">
        <f t="shared" si="6"/>
        <v>43.638905095293659</v>
      </c>
      <c r="I95" s="40">
        <f t="shared" si="7"/>
        <v>0</v>
      </c>
    </row>
    <row r="96" spans="1:9" s="41" customFormat="1" ht="12">
      <c r="A96" s="37" t="s">
        <v>430</v>
      </c>
      <c r="B96" s="38">
        <v>279019</v>
      </c>
      <c r="C96" s="39">
        <v>11511662</v>
      </c>
      <c r="D96" s="39">
        <f t="shared" si="4"/>
        <v>41.257627616757283</v>
      </c>
      <c r="E96" s="39">
        <v>0</v>
      </c>
      <c r="F96" s="39">
        <f t="shared" si="5"/>
        <v>0</v>
      </c>
      <c r="G96" s="39">
        <v>11511662</v>
      </c>
      <c r="H96" s="39">
        <f t="shared" si="6"/>
        <v>41.257627616757283</v>
      </c>
      <c r="I96" s="40">
        <f t="shared" si="7"/>
        <v>0</v>
      </c>
    </row>
    <row r="97" spans="1:9" s="41" customFormat="1" ht="12">
      <c r="A97" s="37" t="s">
        <v>431</v>
      </c>
      <c r="B97" s="38">
        <v>539162</v>
      </c>
      <c r="C97" s="39">
        <v>27021365</v>
      </c>
      <c r="D97" s="39">
        <f t="shared" si="4"/>
        <v>50.117339500929219</v>
      </c>
      <c r="E97" s="39">
        <v>64214</v>
      </c>
      <c r="F97" s="39">
        <f t="shared" si="5"/>
        <v>0.11909963981141104</v>
      </c>
      <c r="G97" s="39">
        <v>27085579</v>
      </c>
      <c r="H97" s="39">
        <f t="shared" si="6"/>
        <v>50.236439140740629</v>
      </c>
      <c r="I97" s="40">
        <f t="shared" si="7"/>
        <v>2.3764158472379172E-3</v>
      </c>
    </row>
    <row r="98" spans="1:9" s="41" customFormat="1" ht="12">
      <c r="A98" s="37" t="s">
        <v>432</v>
      </c>
      <c r="B98" s="38">
        <v>419494</v>
      </c>
      <c r="C98" s="39">
        <v>34269050</v>
      </c>
      <c r="D98" s="39">
        <f t="shared" si="4"/>
        <v>81.691394870963592</v>
      </c>
      <c r="E98" s="39">
        <v>942362</v>
      </c>
      <c r="F98" s="39">
        <f t="shared" si="5"/>
        <v>2.2464254554296366</v>
      </c>
      <c r="G98" s="39">
        <v>35211412</v>
      </c>
      <c r="H98" s="39">
        <f t="shared" si="6"/>
        <v>83.937820326393222</v>
      </c>
      <c r="I98" s="40">
        <f t="shared" si="7"/>
        <v>2.7498923956164528E-2</v>
      </c>
    </row>
    <row r="99" spans="1:9" s="41" customFormat="1" ht="12">
      <c r="A99" s="37" t="s">
        <v>433</v>
      </c>
      <c r="B99" s="38">
        <v>461663</v>
      </c>
      <c r="C99" s="39">
        <v>83993979</v>
      </c>
      <c r="D99" s="39">
        <f t="shared" si="4"/>
        <v>181.93786160034483</v>
      </c>
      <c r="E99" s="39">
        <v>58994</v>
      </c>
      <c r="F99" s="39">
        <f t="shared" si="5"/>
        <v>0.1277858524508137</v>
      </c>
      <c r="G99" s="39">
        <v>84052973</v>
      </c>
      <c r="H99" s="39">
        <f t="shared" si="6"/>
        <v>182.06564745279564</v>
      </c>
      <c r="I99" s="40">
        <f t="shared" si="7"/>
        <v>7.02359867961488E-4</v>
      </c>
    </row>
    <row r="100" spans="1:9" s="41" customFormat="1" ht="12">
      <c r="A100" s="37" t="s">
        <v>434</v>
      </c>
      <c r="B100" s="38">
        <v>674875</v>
      </c>
      <c r="C100" s="39">
        <v>163836985</v>
      </c>
      <c r="D100" s="39">
        <f t="shared" si="4"/>
        <v>242.76641600296352</v>
      </c>
      <c r="E100" s="39">
        <v>28090693</v>
      </c>
      <c r="F100" s="39">
        <f t="shared" si="5"/>
        <v>41.62354954621226</v>
      </c>
      <c r="G100" s="39">
        <v>191927678</v>
      </c>
      <c r="H100" s="39">
        <f t="shared" si="6"/>
        <v>284.38996554917577</v>
      </c>
      <c r="I100" s="40">
        <f t="shared" si="7"/>
        <v>0.17145513877712043</v>
      </c>
    </row>
    <row r="101" spans="1:9" s="41" customFormat="1" ht="12">
      <c r="A101" s="37" t="s">
        <v>435</v>
      </c>
      <c r="B101" s="38">
        <v>399072</v>
      </c>
      <c r="C101" s="39">
        <v>19443077</v>
      </c>
      <c r="D101" s="39">
        <f t="shared" si="4"/>
        <v>48.720724581027987</v>
      </c>
      <c r="E101" s="39">
        <v>0</v>
      </c>
      <c r="F101" s="39">
        <f t="shared" si="5"/>
        <v>0</v>
      </c>
      <c r="G101" s="39">
        <v>19443077</v>
      </c>
      <c r="H101" s="39">
        <f t="shared" si="6"/>
        <v>48.720724581027987</v>
      </c>
      <c r="I101" s="40">
        <f t="shared" si="7"/>
        <v>0</v>
      </c>
    </row>
    <row r="102" spans="1:9" s="41" customFormat="1" ht="12">
      <c r="A102" s="37" t="s">
        <v>436</v>
      </c>
      <c r="B102" s="38">
        <v>244338</v>
      </c>
      <c r="C102" s="39">
        <v>14659393</v>
      </c>
      <c r="D102" s="39">
        <f>C102/B102</f>
        <v>59.996369782841803</v>
      </c>
      <c r="E102" s="39">
        <v>0</v>
      </c>
      <c r="F102" s="39">
        <f t="shared" si="5"/>
        <v>0</v>
      </c>
      <c r="G102" s="39">
        <v>14659393</v>
      </c>
      <c r="H102" s="39">
        <f t="shared" si="6"/>
        <v>59.996369782841803</v>
      </c>
      <c r="I102" s="40">
        <f t="shared" si="7"/>
        <v>0</v>
      </c>
    </row>
    <row r="104" spans="1:9">
      <c r="A104" s="46" t="s">
        <v>437</v>
      </c>
      <c r="B104" s="47">
        <f>SUM(B3:B102)</f>
        <v>65375347</v>
      </c>
      <c r="C104" s="29">
        <f t="shared" ref="C104:G104" si="8">SUM(C3:C102)</f>
        <v>7419650894.6199999</v>
      </c>
      <c r="D104" s="29"/>
      <c r="E104" s="29">
        <f t="shared" si="8"/>
        <v>499249067.88</v>
      </c>
      <c r="F104" s="29"/>
      <c r="G104" s="29">
        <f>SUM(G3:G102)</f>
        <v>7918899962.5</v>
      </c>
      <c r="I104" s="29"/>
    </row>
    <row r="105" spans="1:9">
      <c r="A105" s="46" t="s">
        <v>438</v>
      </c>
      <c r="D105" s="29">
        <f>MEDIAN(D3:D102)</f>
        <v>80.922886981451981</v>
      </c>
      <c r="E105" s="29"/>
      <c r="F105" s="29">
        <f t="shared" ref="F105:H105" si="9">MEDIAN(F3:F102)</f>
        <v>0.16286128812602194</v>
      </c>
      <c r="H105" s="29">
        <f>MEDIAN(H3:H102)</f>
        <v>82.604505112935769</v>
      </c>
    </row>
    <row r="122" spans="1:1">
      <c r="A122" s="48"/>
    </row>
    <row r="123" spans="1:1">
      <c r="A123" s="48"/>
    </row>
    <row r="124" spans="1:1">
      <c r="A124" s="48"/>
    </row>
    <row r="125" spans="1:1">
      <c r="A125" s="48"/>
    </row>
    <row r="160" spans="1:1">
      <c r="A160" s="49"/>
    </row>
    <row r="161" spans="1:1">
      <c r="A161" s="49"/>
    </row>
    <row r="162" spans="1:1">
      <c r="A162" s="49"/>
    </row>
    <row r="163" spans="1:1">
      <c r="A163" s="49"/>
    </row>
    <row r="164" spans="1:1">
      <c r="A164" s="49"/>
    </row>
    <row r="165" spans="1:1">
      <c r="A165" s="49"/>
    </row>
    <row r="166" spans="1:1">
      <c r="A166" s="49"/>
    </row>
    <row r="167" spans="1:1">
      <c r="A167" s="48"/>
    </row>
    <row r="168" spans="1:1">
      <c r="A168" s="48"/>
    </row>
    <row r="173" spans="1:1">
      <c r="A173" s="49"/>
    </row>
    <row r="178" spans="1:1">
      <c r="A178" s="49"/>
    </row>
    <row r="189" spans="1:1">
      <c r="A189" s="50"/>
    </row>
    <row r="190" spans="1:1">
      <c r="A190" s="48"/>
    </row>
    <row r="191" spans="1:1">
      <c r="A191" s="51"/>
    </row>
    <row r="192" spans="1:1">
      <c r="A192" s="48"/>
    </row>
    <row r="193" spans="1:1">
      <c r="A193" s="48"/>
    </row>
    <row r="194" spans="1:1">
      <c r="A194" s="48"/>
    </row>
    <row r="204" spans="1:1">
      <c r="A204" s="49"/>
    </row>
    <row r="205" spans="1:1">
      <c r="A205" s="49"/>
    </row>
    <row r="208" spans="1:1">
      <c r="A208" s="52"/>
    </row>
    <row r="209" spans="1:1">
      <c r="A209" s="49"/>
    </row>
    <row r="224" spans="1:1">
      <c r="A224" s="48"/>
    </row>
    <row r="225" spans="1:1">
      <c r="A225" s="48"/>
    </row>
    <row r="226" spans="1:1">
      <c r="A226" s="51"/>
    </row>
    <row r="227" spans="1:1">
      <c r="A227" s="48"/>
    </row>
    <row r="228" spans="1:1">
      <c r="A228" s="48"/>
    </row>
    <row r="231" spans="1:1">
      <c r="A231" s="49"/>
    </row>
    <row r="232" spans="1:1">
      <c r="A232" s="49"/>
    </row>
    <row r="236" spans="1:1">
      <c r="A236" s="49"/>
    </row>
    <row r="237" spans="1:1">
      <c r="A237" s="49"/>
    </row>
    <row r="238" spans="1:1">
      <c r="A238" s="49"/>
    </row>
    <row r="239" spans="1:1">
      <c r="A239" s="49"/>
    </row>
    <row r="251" spans="1:1">
      <c r="A251" s="49"/>
    </row>
    <row r="254" spans="1:1">
      <c r="A254" s="48"/>
    </row>
    <row r="255" spans="1:1">
      <c r="A255" s="48"/>
    </row>
    <row r="291" spans="1:1">
      <c r="A291" s="49"/>
    </row>
    <row r="292" spans="1:1">
      <c r="A292" s="49"/>
    </row>
    <row r="293" spans="1:1">
      <c r="A293" s="49"/>
    </row>
    <row r="294" spans="1:1">
      <c r="A294" s="49"/>
    </row>
    <row r="295" spans="1:1">
      <c r="A295" s="49"/>
    </row>
    <row r="296" spans="1:1">
      <c r="A296" s="49"/>
    </row>
    <row r="297" spans="1:1">
      <c r="A297" s="49"/>
    </row>
    <row r="298" spans="1:1">
      <c r="A298" s="49"/>
    </row>
    <row r="302" spans="1:1">
      <c r="A302" s="49"/>
    </row>
    <row r="317" spans="1:1">
      <c r="A317" s="49"/>
    </row>
    <row r="322" spans="1:1">
      <c r="A322" s="49"/>
    </row>
    <row r="333" spans="1:1">
      <c r="A333" s="49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65" spans="1:1">
      <c r="A365" s="49"/>
    </row>
    <row r="370" spans="1:1">
      <c r="A370" s="49"/>
    </row>
    <row r="374" spans="1:1">
      <c r="A374" s="53"/>
    </row>
    <row r="375" spans="1:1">
      <c r="A375" s="54"/>
    </row>
    <row r="376" spans="1:1">
      <c r="A376" s="54"/>
    </row>
    <row r="379" spans="1:1">
      <c r="A379" s="49"/>
    </row>
    <row r="385" spans="1:1">
      <c r="A385" s="48"/>
    </row>
    <row r="393" spans="1:1">
      <c r="A393" s="52"/>
    </row>
    <row r="394" spans="1:1">
      <c r="A394" s="52"/>
    </row>
    <row r="400" spans="1:1">
      <c r="A400" s="48"/>
    </row>
    <row r="401" spans="1:1">
      <c r="A401" s="48"/>
    </row>
    <row r="412" spans="1:1">
      <c r="A412" s="49"/>
    </row>
    <row r="430" spans="1:1">
      <c r="A430" s="48"/>
    </row>
    <row r="431" spans="1:1">
      <c r="A431" s="48"/>
    </row>
    <row r="432" spans="1:1">
      <c r="A432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60" spans="1:1">
      <c r="A460" s="49"/>
    </row>
    <row r="461" spans="1:1">
      <c r="A461" s="55"/>
    </row>
    <row r="467" spans="1:1">
      <c r="A467" s="49"/>
    </row>
    <row r="475" spans="1:1">
      <c r="A475" s="53"/>
    </row>
    <row r="476" spans="1:1">
      <c r="A476" s="53"/>
    </row>
    <row r="477" spans="1:1">
      <c r="A477" s="49"/>
    </row>
    <row r="478" spans="1:1">
      <c r="A478" s="49"/>
    </row>
    <row r="479" spans="1:1">
      <c r="A479" s="49"/>
    </row>
    <row r="483" spans="1:1">
      <c r="A483" s="49"/>
    </row>
    <row r="487" spans="1:1">
      <c r="A487" s="49"/>
    </row>
    <row r="488" spans="1:1">
      <c r="A488" s="49"/>
    </row>
    <row r="489" spans="1:1">
      <c r="A489" s="49"/>
    </row>
    <row r="492" spans="1:1">
      <c r="A492" s="49"/>
    </row>
    <row r="497" spans="1:1">
      <c r="A497" s="49"/>
    </row>
    <row r="498" spans="1:1">
      <c r="A498" s="49"/>
    </row>
    <row r="506" spans="1:1">
      <c r="A506" s="49"/>
    </row>
    <row r="517" spans="1:1">
      <c r="A517" s="49"/>
    </row>
    <row r="524" spans="1:1">
      <c r="A524" s="49"/>
    </row>
    <row r="525" spans="1:1">
      <c r="A525" s="49"/>
    </row>
    <row r="526" spans="1:1">
      <c r="A526" s="49"/>
    </row>
    <row r="531" spans="1:1">
      <c r="A531" s="53"/>
    </row>
    <row r="532" spans="1:1">
      <c r="A532" s="53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52" spans="1:1">
      <c r="A552" s="49"/>
    </row>
    <row r="553" spans="1:1">
      <c r="A553" s="49"/>
    </row>
    <row r="562" spans="1:1">
      <c r="A562" s="49"/>
    </row>
    <row r="563" spans="1:1">
      <c r="A563" s="49"/>
    </row>
    <row r="564" spans="1:1">
      <c r="A564" s="49"/>
    </row>
    <row r="567" spans="1:1">
      <c r="A567" s="53"/>
    </row>
    <row r="568" spans="1:1">
      <c r="A568" s="53"/>
    </row>
    <row r="570" spans="1:1">
      <c r="A570" s="49"/>
    </row>
    <row r="575" spans="1:1">
      <c r="A575" s="49"/>
    </row>
    <row r="576" spans="1:1">
      <c r="A576" s="49"/>
    </row>
    <row r="595" spans="1:1">
      <c r="A595" s="49"/>
    </row>
    <row r="600" spans="1:1">
      <c r="A600" s="49"/>
    </row>
    <row r="607" spans="1:1">
      <c r="A607" s="49"/>
    </row>
    <row r="614" spans="1:1">
      <c r="A614" s="49"/>
    </row>
    <row r="615" spans="1:1">
      <c r="A615" s="49"/>
    </row>
    <row r="616" spans="1:1">
      <c r="A616" s="49"/>
    </row>
    <row r="617" spans="1:1">
      <c r="A617" s="49"/>
    </row>
    <row r="618" spans="1:1">
      <c r="A618" s="49"/>
    </row>
    <row r="619" spans="1:1">
      <c r="A619" s="49"/>
    </row>
    <row r="620" spans="1:1">
      <c r="A620" s="49"/>
    </row>
    <row r="627" spans="1:1" ht="15.75">
      <c r="A627" s="56"/>
    </row>
  </sheetData>
  <conditionalFormatting sqref="B42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Contents</vt:lpstr>
      <vt:lpstr>Employees</vt:lpstr>
      <vt:lpstr>Volunteer Hours</vt:lpstr>
      <vt:lpstr>Value of Volunteer Time</vt:lpstr>
      <vt:lpstr>Spending by Agency </vt:lpstr>
      <vt:lpstr>Spending per Resident</vt:lpstr>
      <vt:lpstr>Public and Private Spending</vt:lpstr>
    </vt:vector>
  </TitlesOfParts>
  <Company>Trust for Public 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Cameron</dc:creator>
  <cp:lastModifiedBy>Alexandra Hiple</cp:lastModifiedBy>
  <dcterms:created xsi:type="dcterms:W3CDTF">2018-03-23T12:52:37Z</dcterms:created>
  <dcterms:modified xsi:type="dcterms:W3CDTF">2018-09-10T14:45:49Z</dcterms:modified>
</cp:coreProperties>
</file>