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pital\shared\National\CCPE-CURRENT\City Park Facts\CityParkFactsWebsite\City Park Facts 2020 Web Files\"/>
    </mc:Choice>
  </mc:AlternateContent>
  <bookViews>
    <workbookView xWindow="0" yWindow="0" windowWidth="24000" windowHeight="9300" tabRatio="850" firstSheet="1" activeTab="6"/>
  </bookViews>
  <sheets>
    <sheet name="Table of Contents" sheetId="1" r:id="rId1"/>
    <sheet name="Employees" sheetId="2" r:id="rId2"/>
    <sheet name="Volunteer Hours" sheetId="3" r:id="rId3"/>
    <sheet name="Value of Volunteer Time" sheetId="9" r:id="rId4"/>
    <sheet name="Spending by Agency " sheetId="8" r:id="rId5"/>
    <sheet name="Spending per Resident" sheetId="4" r:id="rId6"/>
    <sheet name="Public and Private Spending"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6" i="7" l="1"/>
  <c r="G5" i="7"/>
  <c r="G6" i="7"/>
  <c r="G7" i="7"/>
  <c r="G8" i="7"/>
  <c r="G9" i="7"/>
  <c r="G10" i="7"/>
  <c r="G11" i="7"/>
  <c r="G12" i="7"/>
  <c r="G13" i="7"/>
  <c r="G15" i="7"/>
  <c r="G16" i="7"/>
  <c r="G17" i="7"/>
  <c r="G18" i="7"/>
  <c r="G19" i="7"/>
  <c r="G20" i="7"/>
  <c r="G21" i="7"/>
  <c r="G22" i="7"/>
  <c r="G23" i="7"/>
  <c r="G24" i="7"/>
  <c r="G25" i="7"/>
  <c r="G26" i="7"/>
  <c r="G27" i="7"/>
  <c r="G28" i="7"/>
  <c r="G29" i="7"/>
  <c r="G30" i="7"/>
  <c r="G31" i="7"/>
  <c r="G32" i="7"/>
  <c r="G33" i="7"/>
  <c r="G35" i="7"/>
  <c r="G36" i="7"/>
  <c r="G37" i="7"/>
  <c r="G38" i="7"/>
  <c r="G40" i="7"/>
  <c r="G41" i="7"/>
  <c r="G42" i="7"/>
  <c r="G43" i="7"/>
  <c r="G44" i="7"/>
  <c r="G45" i="7"/>
  <c r="G47" i="7"/>
  <c r="G48" i="7"/>
  <c r="G49" i="7"/>
  <c r="G50" i="7"/>
  <c r="G51" i="7"/>
  <c r="G52" i="7"/>
  <c r="G53" i="7"/>
  <c r="G54" i="7"/>
  <c r="G55" i="7"/>
  <c r="G56" i="7"/>
  <c r="G57" i="7"/>
  <c r="G58" i="7"/>
  <c r="G59" i="7"/>
  <c r="G60" i="7"/>
  <c r="G61" i="7"/>
  <c r="G62"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D107" i="4" l="1"/>
  <c r="F384" i="8" l="1"/>
  <c r="F385" i="8"/>
  <c r="F386" i="8"/>
  <c r="F387" i="8"/>
  <c r="F365" i="8"/>
  <c r="F216" i="8"/>
  <c r="F202" i="8"/>
  <c r="F192" i="8"/>
  <c r="F193" i="8"/>
  <c r="F194" i="8"/>
  <c r="D5" i="9" l="1"/>
  <c r="D7" i="9"/>
  <c r="D8" i="9"/>
  <c r="D9" i="9"/>
  <c r="D10" i="9"/>
  <c r="D11" i="9"/>
  <c r="D12" i="9"/>
  <c r="D13" i="9"/>
  <c r="D14" i="9"/>
  <c r="D15" i="9"/>
  <c r="D16" i="9"/>
  <c r="D18" i="9"/>
  <c r="D19" i="9"/>
  <c r="D20" i="9"/>
  <c r="D21" i="9"/>
  <c r="D22" i="9"/>
  <c r="D23" i="9"/>
  <c r="D24" i="9"/>
  <c r="D25" i="9"/>
  <c r="D26" i="9"/>
  <c r="D27" i="9"/>
  <c r="D28" i="9"/>
  <c r="D29" i="9"/>
  <c r="D30" i="9"/>
  <c r="D31" i="9"/>
  <c r="D33" i="9"/>
  <c r="D35" i="9"/>
  <c r="D36" i="9"/>
  <c r="D38" i="9"/>
  <c r="D40" i="9"/>
  <c r="D41" i="9"/>
  <c r="D42" i="9"/>
  <c r="D43" i="9"/>
  <c r="D44" i="9"/>
  <c r="D45" i="9"/>
  <c r="D47" i="9"/>
  <c r="D48" i="9"/>
  <c r="D51" i="9"/>
  <c r="D52" i="9"/>
  <c r="D53" i="9"/>
  <c r="D54" i="9"/>
  <c r="D55" i="9"/>
  <c r="D56" i="9"/>
  <c r="D57" i="9"/>
  <c r="D58" i="9"/>
  <c r="D60" i="9"/>
  <c r="D61" i="9"/>
  <c r="D62" i="9"/>
  <c r="D63" i="9"/>
  <c r="D64" i="9"/>
  <c r="D65" i="9"/>
  <c r="D66" i="9"/>
  <c r="D67" i="9"/>
  <c r="D68" i="9"/>
  <c r="D69" i="9"/>
  <c r="D70"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6" i="3"/>
  <c r="D8" i="3"/>
  <c r="D9" i="3"/>
  <c r="D10" i="3"/>
  <c r="D11" i="3"/>
  <c r="D12" i="3"/>
  <c r="D13" i="3"/>
  <c r="D14" i="3"/>
  <c r="D15" i="3"/>
  <c r="D16" i="3"/>
  <c r="D17" i="3"/>
  <c r="D19" i="3"/>
  <c r="D20" i="3"/>
  <c r="D21" i="3"/>
  <c r="D22" i="3"/>
  <c r="D23" i="3"/>
  <c r="D24" i="3"/>
  <c r="D25" i="3"/>
  <c r="D26" i="3"/>
  <c r="D27" i="3"/>
  <c r="D28" i="3"/>
  <c r="D29" i="3"/>
  <c r="D30" i="3"/>
  <c r="D31" i="3"/>
  <c r="D32" i="3"/>
  <c r="D34" i="3"/>
  <c r="D36" i="3"/>
  <c r="D37" i="3"/>
  <c r="D39" i="3"/>
  <c r="D41" i="3"/>
  <c r="D42" i="3"/>
  <c r="D43" i="3"/>
  <c r="D44" i="3"/>
  <c r="D45" i="3"/>
  <c r="D46" i="3"/>
  <c r="D48" i="3"/>
  <c r="D49" i="3"/>
  <c r="D52" i="3"/>
  <c r="D53" i="3"/>
  <c r="D54" i="3"/>
  <c r="D55" i="3"/>
  <c r="D56" i="3"/>
  <c r="D57" i="3"/>
  <c r="D58" i="3"/>
  <c r="D59" i="3"/>
  <c r="D61" i="3"/>
  <c r="D62" i="3"/>
  <c r="D63" i="3"/>
  <c r="D64" i="3"/>
  <c r="D65" i="3"/>
  <c r="D66" i="3"/>
  <c r="D67" i="3"/>
  <c r="D68" i="3"/>
  <c r="D69" i="3"/>
  <c r="D70" i="3"/>
  <c r="D71"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6" i="2"/>
  <c r="E37" i="2"/>
  <c r="E39" i="2"/>
  <c r="E40" i="2"/>
  <c r="E41" i="2"/>
  <c r="E42" i="2"/>
  <c r="E43" i="2"/>
  <c r="E44" i="2"/>
  <c r="E45" i="2"/>
  <c r="E46" i="2"/>
  <c r="E47" i="2"/>
  <c r="E48" i="2"/>
  <c r="E49" i="2"/>
  <c r="E51" i="2"/>
  <c r="E52" i="2"/>
  <c r="E53" i="2"/>
  <c r="E54" i="2"/>
  <c r="E55" i="2"/>
  <c r="E56" i="2"/>
  <c r="E57" i="2"/>
  <c r="E58" i="2"/>
  <c r="E59" i="2"/>
  <c r="E60" i="2"/>
  <c r="E61" i="2"/>
  <c r="E62" i="2"/>
  <c r="E63" i="2"/>
  <c r="E65" i="2"/>
  <c r="E66" i="2"/>
  <c r="E67" i="2"/>
  <c r="E68" i="2"/>
  <c r="E69" i="2"/>
  <c r="E70" i="2"/>
  <c r="E71" i="2"/>
  <c r="E72" i="2"/>
  <c r="E73" i="2"/>
  <c r="E75" i="2"/>
  <c r="E76" i="2"/>
  <c r="E77" i="2"/>
  <c r="E78" i="2"/>
  <c r="E79" i="2"/>
  <c r="E80" i="2"/>
  <c r="E81" i="2"/>
  <c r="E82" i="2"/>
  <c r="E83" i="2"/>
  <c r="E84" i="2"/>
  <c r="E85" i="2"/>
  <c r="E86" i="2"/>
  <c r="E87" i="2"/>
  <c r="E88" i="2"/>
  <c r="E89" i="2"/>
  <c r="E90" i="2"/>
  <c r="E91" i="2"/>
  <c r="E92" i="2"/>
  <c r="E93" i="2"/>
  <c r="E94" i="2"/>
  <c r="E95" i="2"/>
  <c r="E96" i="2"/>
  <c r="E97" i="2"/>
  <c r="E99" i="2"/>
  <c r="E100" i="2"/>
  <c r="E101" i="2"/>
  <c r="E102" i="2"/>
  <c r="E103" i="2"/>
  <c r="E104" i="2"/>
  <c r="E105" i="2"/>
  <c r="E106" i="2"/>
  <c r="E107" i="2"/>
  <c r="E3" i="2"/>
  <c r="I30" i="7" l="1"/>
  <c r="I31" i="7"/>
  <c r="F30" i="7"/>
  <c r="F31" i="7"/>
  <c r="D30" i="7"/>
  <c r="D31" i="7"/>
  <c r="I47" i="7"/>
  <c r="H30" i="7"/>
  <c r="H31" i="7"/>
  <c r="H44" i="7"/>
  <c r="H47" i="7"/>
  <c r="G4" i="7"/>
  <c r="I48" i="7"/>
  <c r="I49" i="7"/>
  <c r="I50" i="7"/>
  <c r="H45" i="7"/>
  <c r="F44" i="7"/>
  <c r="F45" i="7"/>
  <c r="F47" i="7"/>
  <c r="F48" i="7"/>
  <c r="D44" i="7"/>
  <c r="D45" i="7"/>
  <c r="D47" i="7"/>
  <c r="D48" i="7"/>
  <c r="F392" i="8"/>
  <c r="F393" i="8"/>
  <c r="F394" i="8"/>
  <c r="F395" i="8"/>
  <c r="F360" i="8"/>
  <c r="F295" i="8"/>
  <c r="F241" i="8"/>
  <c r="F213" i="8"/>
  <c r="F126" i="8"/>
  <c r="G127" i="8" s="1"/>
  <c r="F9" i="8"/>
  <c r="F10" i="8"/>
  <c r="F14" i="8"/>
  <c r="F15" i="8"/>
  <c r="D5" i="3" l="1"/>
  <c r="E479" i="8" l="1"/>
  <c r="D479" i="8"/>
  <c r="D22" i="4" l="1"/>
  <c r="D4" i="9" l="1"/>
  <c r="F473" i="8"/>
  <c r="G474" i="8" s="1"/>
  <c r="F415" i="8"/>
  <c r="G416" i="8" s="1"/>
  <c r="F405" i="8"/>
  <c r="F398" i="8"/>
  <c r="F348" i="8"/>
  <c r="F338" i="8"/>
  <c r="F308" i="8"/>
  <c r="F307" i="8"/>
  <c r="F306" i="8"/>
  <c r="F280" i="8"/>
  <c r="F209" i="8"/>
  <c r="F205" i="8"/>
  <c r="F151" i="8"/>
  <c r="F131" i="8"/>
  <c r="F107" i="8"/>
  <c r="F106" i="8"/>
  <c r="F103" i="8"/>
  <c r="F102" i="8"/>
  <c r="F68" i="8"/>
  <c r="F30" i="8"/>
  <c r="G242" i="8"/>
  <c r="F476" i="8"/>
  <c r="G477" i="8" s="1"/>
  <c r="F467" i="8"/>
  <c r="F466" i="8"/>
  <c r="F461" i="8"/>
  <c r="F460" i="8"/>
  <c r="F459" i="8"/>
  <c r="F456" i="8"/>
  <c r="F455" i="8"/>
  <c r="F454" i="8"/>
  <c r="F451" i="8"/>
  <c r="F450" i="8"/>
  <c r="F447" i="8"/>
  <c r="F446" i="8"/>
  <c r="F442" i="8"/>
  <c r="F441" i="8"/>
  <c r="F437" i="8"/>
  <c r="F432" i="8"/>
  <c r="F429" i="8"/>
  <c r="F428" i="8"/>
  <c r="F423" i="8"/>
  <c r="F422" i="8"/>
  <c r="F418" i="8"/>
  <c r="F411" i="8"/>
  <c r="F406" i="8"/>
  <c r="F391" i="8"/>
  <c r="F390" i="8"/>
  <c r="F383" i="8"/>
  <c r="F378" i="8"/>
  <c r="F373" i="8"/>
  <c r="F369" i="8"/>
  <c r="F364" i="8"/>
  <c r="F361" i="8"/>
  <c r="F359" i="8"/>
  <c r="F356" i="8"/>
  <c r="G357" i="8" s="1"/>
  <c r="F352" i="8"/>
  <c r="F349" i="8"/>
  <c r="F341" i="8"/>
  <c r="F337" i="8"/>
  <c r="F334" i="8"/>
  <c r="G335" i="8" s="1"/>
  <c r="F331" i="8"/>
  <c r="F325" i="8"/>
  <c r="F318" i="8"/>
  <c r="G319" i="8" s="1"/>
  <c r="F315" i="8"/>
  <c r="F314" i="8"/>
  <c r="F297" i="8"/>
  <c r="F296" i="8"/>
  <c r="F289" i="8"/>
  <c r="F286" i="8"/>
  <c r="G287" i="8" s="1"/>
  <c r="F282" i="8"/>
  <c r="F281" i="8"/>
  <c r="F276" i="8"/>
  <c r="F275" i="8"/>
  <c r="F271" i="8"/>
  <c r="G272" i="8" s="1"/>
  <c r="F267" i="8"/>
  <c r="F266" i="8"/>
  <c r="F263" i="8"/>
  <c r="F262" i="8"/>
  <c r="F259" i="8"/>
  <c r="G260" i="8" s="1"/>
  <c r="F255" i="8"/>
  <c r="F254" i="8"/>
  <c r="F253" i="8"/>
  <c r="F247" i="8"/>
  <c r="F246" i="8"/>
  <c r="F245" i="8"/>
  <c r="F244" i="8"/>
  <c r="F238" i="8"/>
  <c r="G239" i="8" s="1"/>
  <c r="F234" i="8"/>
  <c r="F230" i="8"/>
  <c r="F229" i="8"/>
  <c r="F226" i="8"/>
  <c r="F225" i="8"/>
  <c r="F221" i="8"/>
  <c r="F201" i="8"/>
  <c r="F191" i="8"/>
  <c r="F190" i="8"/>
  <c r="F185" i="8"/>
  <c r="F182" i="8"/>
  <c r="G183" i="8" s="1"/>
  <c r="F177" i="8"/>
  <c r="F172" i="8"/>
  <c r="F169" i="8"/>
  <c r="G170" i="8" s="1"/>
  <c r="F166" i="8"/>
  <c r="G167" i="8" s="1"/>
  <c r="F162" i="8"/>
  <c r="F156" i="8"/>
  <c r="F152" i="8"/>
  <c r="F147" i="8"/>
  <c r="G145" i="8"/>
  <c r="F139" i="8"/>
  <c r="F138" i="8"/>
  <c r="F134" i="8"/>
  <c r="F130" i="8"/>
  <c r="F123" i="8"/>
  <c r="G124" i="8" s="1"/>
  <c r="F120" i="8"/>
  <c r="F116" i="8"/>
  <c r="F115" i="8"/>
  <c r="F112" i="8"/>
  <c r="F111" i="8"/>
  <c r="F97" i="8"/>
  <c r="F96" i="8"/>
  <c r="F92" i="8"/>
  <c r="F91" i="8"/>
  <c r="F84" i="8"/>
  <c r="F80" i="8"/>
  <c r="F79" i="8"/>
  <c r="F76" i="8"/>
  <c r="G77" i="8" s="1"/>
  <c r="F73" i="8"/>
  <c r="G74" i="8" s="1"/>
  <c r="F63" i="8"/>
  <c r="F62" i="8"/>
  <c r="F61" i="8"/>
  <c r="F57" i="8"/>
  <c r="G59" i="8" s="1"/>
  <c r="F51" i="8"/>
  <c r="F50" i="8"/>
  <c r="F46" i="8"/>
  <c r="F45" i="8"/>
  <c r="F42" i="8"/>
  <c r="F41" i="8"/>
  <c r="F38" i="8"/>
  <c r="F33" i="8"/>
  <c r="F29" i="8"/>
  <c r="F28" i="8"/>
  <c r="F25" i="8"/>
  <c r="G26" i="8" s="1"/>
  <c r="F18" i="8"/>
  <c r="F13" i="8"/>
  <c r="G16" i="8" s="1"/>
  <c r="F8" i="8"/>
  <c r="G149" i="8" l="1"/>
  <c r="G332" i="8"/>
  <c r="G420" i="8"/>
  <c r="G48" i="8"/>
  <c r="G43" i="8"/>
  <c r="G371" i="8"/>
  <c r="G31" i="8"/>
  <c r="G160" i="8"/>
  <c r="G52" i="8"/>
  <c r="G66" i="8"/>
  <c r="G154" i="8"/>
  <c r="G188" i="8"/>
  <c r="G264" i="8"/>
  <c r="G312" i="8"/>
  <c r="G354" i="8"/>
  <c r="G362" i="8"/>
  <c r="G381" i="8"/>
  <c r="G413" i="8"/>
  <c r="G36" i="8"/>
  <c r="G104" i="8"/>
  <c r="G118" i="8"/>
  <c r="G164" i="8"/>
  <c r="G175" i="8"/>
  <c r="G203" i="8"/>
  <c r="G223" i="8"/>
  <c r="G232" i="8"/>
  <c r="G339" i="8"/>
  <c r="G350" i="8"/>
  <c r="G430" i="8"/>
  <c r="G444" i="8"/>
  <c r="G457" i="8"/>
  <c r="G479" i="8"/>
  <c r="G23" i="8"/>
  <c r="G39" i="8"/>
  <c r="G82" i="8"/>
  <c r="G100" i="8"/>
  <c r="G109" i="8"/>
  <c r="G121" i="8"/>
  <c r="G132" i="8"/>
  <c r="G142" i="8"/>
  <c r="G180" i="8"/>
  <c r="G195" i="8"/>
  <c r="G214" i="8"/>
  <c r="G236" i="8"/>
  <c r="G251" i="8"/>
  <c r="G257" i="8"/>
  <c r="G269" i="8"/>
  <c r="G278" i="8"/>
  <c r="G284" i="8"/>
  <c r="G293" i="8"/>
  <c r="G316" i="8"/>
  <c r="G367" i="8"/>
  <c r="G388" i="8"/>
  <c r="G403" i="8"/>
  <c r="G409" i="8"/>
  <c r="G426" i="8"/>
  <c r="G435" i="8"/>
  <c r="G448" i="8"/>
  <c r="G464" i="8"/>
  <c r="G471" i="8"/>
  <c r="G71" i="8"/>
  <c r="G89" i="8"/>
  <c r="G94" i="8"/>
  <c r="G219" i="8"/>
  <c r="G329" i="8"/>
  <c r="G396" i="8"/>
  <c r="G452" i="8"/>
  <c r="G113" i="8"/>
  <c r="G136" i="8"/>
  <c r="G207" i="8"/>
  <c r="G227" i="8"/>
  <c r="G304" i="8"/>
  <c r="G346" i="8"/>
  <c r="G376" i="8"/>
  <c r="G439" i="8"/>
  <c r="G11" i="8"/>
  <c r="D53" i="4"/>
  <c r="D71" i="4"/>
  <c r="D63" i="4"/>
  <c r="D49" i="4"/>
  <c r="D13" i="4"/>
  <c r="D44" i="4"/>
  <c r="D28" i="4"/>
  <c r="D70" i="4"/>
  <c r="D77" i="4"/>
  <c r="D94" i="4"/>
  <c r="D29" i="4"/>
  <c r="D38" i="4"/>
  <c r="D80" i="4"/>
  <c r="D56" i="4"/>
  <c r="D87" i="4"/>
  <c r="D57" i="4"/>
  <c r="D18" i="4"/>
  <c r="D90" i="4"/>
  <c r="D19" i="4"/>
  <c r="D60" i="4"/>
  <c r="D61" i="4"/>
  <c r="D43" i="4"/>
  <c r="D67" i="4"/>
  <c r="D35" i="4"/>
  <c r="D32" i="4"/>
  <c r="D74" i="4"/>
  <c r="D96" i="4"/>
  <c r="D72" i="4"/>
  <c r="D79" i="4"/>
  <c r="D45" i="4"/>
  <c r="D99" i="4"/>
  <c r="D85" i="4"/>
  <c r="D95" i="4"/>
  <c r="D78" i="4"/>
  <c r="D27" i="4"/>
  <c r="D103" i="4"/>
  <c r="D98" i="4"/>
  <c r="D100" i="4"/>
  <c r="D12" i="4"/>
  <c r="D59" i="4"/>
  <c r="D102" i="4"/>
  <c r="D101" i="4"/>
  <c r="D30" i="4"/>
  <c r="D68" i="4"/>
  <c r="D47" i="4"/>
  <c r="D52" i="4"/>
  <c r="D40" i="4"/>
  <c r="D20" i="4"/>
  <c r="D46" i="4"/>
  <c r="D88" i="4"/>
  <c r="D93" i="4"/>
  <c r="D37" i="4"/>
  <c r="D92" i="4"/>
  <c r="D69" i="4"/>
  <c r="D76" i="4"/>
  <c r="D26" i="4"/>
  <c r="D6" i="4"/>
  <c r="D58" i="4"/>
  <c r="D15" i="4"/>
  <c r="D62" i="4"/>
  <c r="D66" i="4"/>
  <c r="D81" i="4"/>
  <c r="D104" i="4"/>
  <c r="D86" i="4"/>
  <c r="D55" i="4"/>
  <c r="D34" i="4"/>
  <c r="D31" i="4"/>
  <c r="D42" i="4"/>
  <c r="D10" i="4"/>
  <c r="D11" i="4"/>
  <c r="D23" i="4"/>
  <c r="D82" i="4"/>
  <c r="D64" i="4"/>
  <c r="D51" i="4"/>
  <c r="D33" i="4"/>
  <c r="D50" i="4"/>
  <c r="D21" i="4"/>
  <c r="D9" i="4"/>
  <c r="D24" i="4"/>
  <c r="D97" i="4"/>
  <c r="D39" i="4"/>
  <c r="D7" i="4"/>
  <c r="D14" i="4"/>
  <c r="D25" i="4"/>
  <c r="D105" i="4"/>
  <c r="D89" i="4"/>
  <c r="D91" i="4"/>
  <c r="D83" i="4"/>
  <c r="D54" i="4"/>
  <c r="D17" i="4"/>
  <c r="D8" i="4"/>
  <c r="D84" i="4"/>
  <c r="D75" i="4"/>
  <c r="B105" i="7" l="1"/>
  <c r="I103" i="7"/>
  <c r="H103" i="7"/>
  <c r="F103" i="7"/>
  <c r="D103" i="7"/>
  <c r="I102" i="7"/>
  <c r="H102" i="7"/>
  <c r="F102" i="7"/>
  <c r="D102" i="7"/>
  <c r="I101" i="7"/>
  <c r="H101" i="7"/>
  <c r="F101" i="7"/>
  <c r="D101" i="7"/>
  <c r="I100" i="7"/>
  <c r="H100" i="7"/>
  <c r="F100" i="7"/>
  <c r="D100" i="7"/>
  <c r="I99" i="7"/>
  <c r="H99" i="7"/>
  <c r="F99" i="7"/>
  <c r="D99" i="7"/>
  <c r="I98" i="7"/>
  <c r="H98" i="7"/>
  <c r="F98" i="7"/>
  <c r="D98" i="7"/>
  <c r="I97" i="7"/>
  <c r="H97" i="7"/>
  <c r="F97" i="7"/>
  <c r="D97" i="7"/>
  <c r="I96" i="7"/>
  <c r="H96" i="7"/>
  <c r="F96" i="7"/>
  <c r="D96" i="7"/>
  <c r="I95" i="7"/>
  <c r="H95" i="7"/>
  <c r="F95" i="7"/>
  <c r="D95" i="7"/>
  <c r="I94" i="7"/>
  <c r="H94" i="7"/>
  <c r="F94" i="7"/>
  <c r="D94" i="7"/>
  <c r="I93" i="7"/>
  <c r="H93" i="7"/>
  <c r="F93" i="7"/>
  <c r="D93" i="7"/>
  <c r="I92" i="7"/>
  <c r="H92" i="7"/>
  <c r="F92" i="7"/>
  <c r="D92" i="7"/>
  <c r="I91" i="7"/>
  <c r="H91" i="7"/>
  <c r="F91" i="7"/>
  <c r="D91" i="7"/>
  <c r="I90" i="7"/>
  <c r="H90" i="7"/>
  <c r="F90" i="7"/>
  <c r="D90" i="7"/>
  <c r="I89" i="7"/>
  <c r="H89" i="7"/>
  <c r="F89" i="7"/>
  <c r="D89" i="7"/>
  <c r="I88" i="7"/>
  <c r="H88" i="7"/>
  <c r="F88" i="7"/>
  <c r="D88" i="7"/>
  <c r="I87" i="7"/>
  <c r="H87" i="7"/>
  <c r="F87" i="7"/>
  <c r="D87" i="7"/>
  <c r="I86" i="7"/>
  <c r="H86" i="7"/>
  <c r="F86" i="7"/>
  <c r="D86" i="7"/>
  <c r="I85" i="7"/>
  <c r="H85" i="7"/>
  <c r="F85" i="7"/>
  <c r="D85" i="7"/>
  <c r="I84" i="7"/>
  <c r="H84" i="7"/>
  <c r="F84" i="7"/>
  <c r="D84" i="7"/>
  <c r="I83" i="7"/>
  <c r="H83" i="7"/>
  <c r="F83" i="7"/>
  <c r="D83" i="7"/>
  <c r="I82" i="7"/>
  <c r="H82" i="7"/>
  <c r="F82" i="7"/>
  <c r="D82" i="7"/>
  <c r="I81" i="7"/>
  <c r="H81" i="7"/>
  <c r="F81" i="7"/>
  <c r="D81" i="7"/>
  <c r="I80" i="7"/>
  <c r="H80" i="7"/>
  <c r="F80" i="7"/>
  <c r="D80" i="7"/>
  <c r="I79" i="7"/>
  <c r="H79" i="7"/>
  <c r="F79" i="7"/>
  <c r="D79" i="7"/>
  <c r="I78" i="7"/>
  <c r="H78" i="7"/>
  <c r="F78" i="7"/>
  <c r="D78" i="7"/>
  <c r="I77" i="7"/>
  <c r="H77" i="7"/>
  <c r="F77" i="7"/>
  <c r="D77" i="7"/>
  <c r="I76" i="7"/>
  <c r="H76" i="7"/>
  <c r="F76" i="7"/>
  <c r="D76" i="7"/>
  <c r="I75" i="7"/>
  <c r="H75" i="7"/>
  <c r="F75" i="7"/>
  <c r="D75" i="7"/>
  <c r="I74" i="7"/>
  <c r="H74" i="7"/>
  <c r="F74" i="7"/>
  <c r="D74" i="7"/>
  <c r="I73" i="7"/>
  <c r="H73" i="7"/>
  <c r="F73" i="7"/>
  <c r="D73" i="7"/>
  <c r="I72" i="7"/>
  <c r="H72" i="7"/>
  <c r="F72" i="7"/>
  <c r="D72" i="7"/>
  <c r="I70" i="7"/>
  <c r="H70" i="7"/>
  <c r="F70" i="7"/>
  <c r="D70" i="7"/>
  <c r="I69" i="7"/>
  <c r="H69" i="7"/>
  <c r="F69" i="7"/>
  <c r="D69" i="7"/>
  <c r="I68" i="7"/>
  <c r="H68" i="7"/>
  <c r="F68" i="7"/>
  <c r="D68" i="7"/>
  <c r="I67" i="7"/>
  <c r="H67" i="7"/>
  <c r="F67" i="7"/>
  <c r="D67" i="7"/>
  <c r="I66" i="7"/>
  <c r="H66" i="7"/>
  <c r="F66" i="7"/>
  <c r="D66" i="7"/>
  <c r="I65" i="7"/>
  <c r="H65" i="7"/>
  <c r="F65" i="7"/>
  <c r="D65" i="7"/>
  <c r="I64" i="7"/>
  <c r="H64" i="7"/>
  <c r="F64" i="7"/>
  <c r="D64" i="7"/>
  <c r="I62" i="7"/>
  <c r="H62" i="7"/>
  <c r="F62" i="7"/>
  <c r="D62" i="7"/>
  <c r="I61" i="7"/>
  <c r="H61" i="7"/>
  <c r="F61" i="7"/>
  <c r="D61" i="7"/>
  <c r="I60" i="7"/>
  <c r="H60" i="7"/>
  <c r="F60" i="7"/>
  <c r="D60" i="7"/>
  <c r="I59" i="7"/>
  <c r="H59" i="7"/>
  <c r="F59" i="7"/>
  <c r="D59" i="7"/>
  <c r="I58" i="7"/>
  <c r="H58" i="7"/>
  <c r="F58" i="7"/>
  <c r="D58" i="7"/>
  <c r="I57" i="7"/>
  <c r="H57" i="7"/>
  <c r="F57" i="7"/>
  <c r="D57" i="7"/>
  <c r="I56" i="7"/>
  <c r="H56" i="7"/>
  <c r="F56" i="7"/>
  <c r="D56" i="7"/>
  <c r="I55" i="7"/>
  <c r="H55" i="7"/>
  <c r="F55" i="7"/>
  <c r="D55" i="7"/>
  <c r="I54" i="7"/>
  <c r="H54" i="7"/>
  <c r="F54" i="7"/>
  <c r="D54" i="7"/>
  <c r="I53" i="7"/>
  <c r="H53" i="7"/>
  <c r="F53" i="7"/>
  <c r="D53" i="7"/>
  <c r="I52" i="7"/>
  <c r="H52" i="7"/>
  <c r="F52" i="7"/>
  <c r="D52" i="7"/>
  <c r="I51" i="7"/>
  <c r="H51" i="7"/>
  <c r="F51" i="7"/>
  <c r="D51" i="7"/>
  <c r="H50" i="7"/>
  <c r="F50" i="7"/>
  <c r="D50" i="7"/>
  <c r="H49" i="7"/>
  <c r="F49" i="7"/>
  <c r="D49" i="7"/>
  <c r="H48" i="7"/>
  <c r="I45" i="7"/>
  <c r="I44" i="7"/>
  <c r="E105" i="7"/>
  <c r="C105" i="7"/>
  <c r="I43" i="7"/>
  <c r="H43" i="7"/>
  <c r="F43" i="7"/>
  <c r="D43" i="7"/>
  <c r="I42" i="7"/>
  <c r="H42" i="7"/>
  <c r="F42" i="7"/>
  <c r="D42" i="7"/>
  <c r="I41" i="7"/>
  <c r="H41" i="7"/>
  <c r="F41" i="7"/>
  <c r="D41" i="7"/>
  <c r="I40" i="7"/>
  <c r="H40" i="7"/>
  <c r="F40" i="7"/>
  <c r="D40" i="7"/>
  <c r="I38" i="7"/>
  <c r="H38" i="7"/>
  <c r="F38" i="7"/>
  <c r="D38" i="7"/>
  <c r="I37" i="7"/>
  <c r="H37" i="7"/>
  <c r="F37" i="7"/>
  <c r="D37" i="7"/>
  <c r="I36" i="7"/>
  <c r="H36" i="7"/>
  <c r="F36" i="7"/>
  <c r="D36" i="7"/>
  <c r="I35" i="7"/>
  <c r="H35" i="7"/>
  <c r="F35" i="7"/>
  <c r="D35" i="7"/>
  <c r="I33" i="7"/>
  <c r="H33" i="7"/>
  <c r="F33" i="7"/>
  <c r="D33" i="7"/>
  <c r="I32" i="7"/>
  <c r="H32" i="7"/>
  <c r="F32" i="7"/>
  <c r="D32" i="7"/>
  <c r="I29" i="7"/>
  <c r="H29" i="7"/>
  <c r="F29" i="7"/>
  <c r="D29" i="7"/>
  <c r="I28" i="7"/>
  <c r="H28" i="7"/>
  <c r="F28" i="7"/>
  <c r="D28" i="7"/>
  <c r="I27" i="7"/>
  <c r="H27" i="7"/>
  <c r="F27" i="7"/>
  <c r="D27" i="7"/>
  <c r="I26" i="7"/>
  <c r="H26" i="7"/>
  <c r="F26" i="7"/>
  <c r="D26" i="7"/>
  <c r="I25" i="7"/>
  <c r="H25" i="7"/>
  <c r="F25" i="7"/>
  <c r="D25" i="7"/>
  <c r="I24" i="7"/>
  <c r="H24" i="7"/>
  <c r="F24" i="7"/>
  <c r="D24" i="7"/>
  <c r="I23" i="7"/>
  <c r="H23" i="7"/>
  <c r="F23" i="7"/>
  <c r="D23" i="7"/>
  <c r="I22" i="7"/>
  <c r="H22" i="7"/>
  <c r="F22" i="7"/>
  <c r="D22" i="7"/>
  <c r="I21" i="7"/>
  <c r="H21" i="7"/>
  <c r="F21" i="7"/>
  <c r="D21" i="7"/>
  <c r="I20" i="7"/>
  <c r="H20" i="7"/>
  <c r="F20" i="7"/>
  <c r="D20" i="7"/>
  <c r="I19" i="7"/>
  <c r="H19" i="7"/>
  <c r="F19" i="7"/>
  <c r="D19" i="7"/>
  <c r="I18" i="7"/>
  <c r="H18" i="7"/>
  <c r="F18" i="7"/>
  <c r="D18" i="7"/>
  <c r="I17" i="7"/>
  <c r="H17" i="7"/>
  <c r="F17" i="7"/>
  <c r="D17" i="7"/>
  <c r="I16" i="7"/>
  <c r="H16" i="7"/>
  <c r="F16" i="7"/>
  <c r="D16" i="7"/>
  <c r="I15" i="7"/>
  <c r="H15" i="7"/>
  <c r="F15" i="7"/>
  <c r="D15" i="7"/>
  <c r="I13" i="7"/>
  <c r="H13" i="7"/>
  <c r="F13" i="7"/>
  <c r="D13" i="7"/>
  <c r="I12" i="7"/>
  <c r="H12" i="7"/>
  <c r="F12" i="7"/>
  <c r="D12" i="7"/>
  <c r="I11" i="7"/>
  <c r="H11" i="7"/>
  <c r="F11" i="7"/>
  <c r="D11" i="7"/>
  <c r="I10" i="7"/>
  <c r="H10" i="7"/>
  <c r="F10" i="7"/>
  <c r="D10" i="7"/>
  <c r="I9" i="7"/>
  <c r="H9" i="7"/>
  <c r="F9" i="7"/>
  <c r="D9" i="7"/>
  <c r="I8" i="7"/>
  <c r="H8" i="7"/>
  <c r="F8" i="7"/>
  <c r="D8" i="7"/>
  <c r="I7" i="7"/>
  <c r="H7" i="7"/>
  <c r="F7" i="7"/>
  <c r="D7" i="7"/>
  <c r="I6" i="7"/>
  <c r="H6" i="7"/>
  <c r="F6" i="7"/>
  <c r="D6" i="7"/>
  <c r="I5" i="7"/>
  <c r="H5" i="7"/>
  <c r="F5" i="7"/>
  <c r="D5" i="7"/>
  <c r="I4" i="7"/>
  <c r="H4" i="7"/>
  <c r="F4" i="7"/>
  <c r="D4" i="7"/>
  <c r="H106" i="7" l="1"/>
  <c r="D106" i="7"/>
</calcChain>
</file>

<file path=xl/sharedStrings.xml><?xml version="1.0" encoding="utf-8"?>
<sst xmlns="http://schemas.openxmlformats.org/spreadsheetml/2006/main" count="1538" uniqueCount="542">
  <si>
    <t>Tables contained as separate tabs in the file are:</t>
  </si>
  <si>
    <t>Employees by Major City Agency</t>
  </si>
  <si>
    <t>Volunteer Hours</t>
  </si>
  <si>
    <t>Spending on Parks and Recreation by Agency</t>
  </si>
  <si>
    <t>Spending on Parks and Recreation per Resident</t>
  </si>
  <si>
    <t>Employees per 10,000 Residents, Major City Agency</t>
  </si>
  <si>
    <t>Agency</t>
  </si>
  <si>
    <t>Albuquerque Parks and Recreation Department</t>
  </si>
  <si>
    <t>Anaheim Community Services Department</t>
  </si>
  <si>
    <t>Anchorage Parks and Recreation Department</t>
  </si>
  <si>
    <t>Arlington County Department of Parks and Recreation</t>
  </si>
  <si>
    <t>Arlington, Texas, Parks and Recreation Department</t>
  </si>
  <si>
    <t>Atlanta Department of Parks, Recreation and Cultural Affairs</t>
  </si>
  <si>
    <t>Aurora Parks, Recreation and Open Space</t>
  </si>
  <si>
    <t>Austin Parks and Recreation Department</t>
  </si>
  <si>
    <t>Bakersfield Department of Recreation and Parks</t>
  </si>
  <si>
    <t>Baltimore City Department of Recreation and Parks</t>
  </si>
  <si>
    <t>Boise Parks and Recreation</t>
  </si>
  <si>
    <t>Boston Parks and Recreation Department</t>
  </si>
  <si>
    <t>Buffalo Division of Parks and Recreation</t>
  </si>
  <si>
    <t>Chandler Community Services Department</t>
  </si>
  <si>
    <t>Chesapeake Department of Parks, Recreation and Tourism</t>
  </si>
  <si>
    <t>Chicago Park District</t>
  </si>
  <si>
    <t>Chula Vista Public Works Department - Parks Section</t>
  </si>
  <si>
    <t>Cincinnati Park Board</t>
  </si>
  <si>
    <t>Cincinnati Recreation Commission</t>
  </si>
  <si>
    <t>City of San Diego Park and Recreation Department</t>
  </si>
  <si>
    <t>Cleveland Department of Public Works</t>
  </si>
  <si>
    <t>Colorado Springs Parks, Recreation and Cultural Services</t>
  </si>
  <si>
    <t>Columbus Recreation and Parks Department</t>
  </si>
  <si>
    <t>Corpus Christi Parks and Recreation Department</t>
  </si>
  <si>
    <t>Dallas Park and Recreation Department</t>
  </si>
  <si>
    <t>Denver Parks and Recreation</t>
  </si>
  <si>
    <t>Detroit Recreation Department</t>
  </si>
  <si>
    <t>District of Columbia Department of Parks and Recreation</t>
  </si>
  <si>
    <t>Durham Parks and Recreation Department</t>
  </si>
  <si>
    <t>El Paso Parks and Recreation Department</t>
  </si>
  <si>
    <t>Essex County Department of Parks, Recreation and Cultural Affairs</t>
  </si>
  <si>
    <t>Fort Wayne Parks and Recreation Department</t>
  </si>
  <si>
    <t>Fort Worth Park &amp; Recreation Department</t>
  </si>
  <si>
    <t>Fremont Recreation Services Division</t>
  </si>
  <si>
    <t>Fresno Parks, After School, Recreation and Community Services Department</t>
  </si>
  <si>
    <t>Garland Parks and Recreation</t>
  </si>
  <si>
    <t>Gilbert Parks and Recreation</t>
  </si>
  <si>
    <t>Glendale Parks and Recreation Department</t>
  </si>
  <si>
    <t>Greensboro Parks and Recreation Department</t>
  </si>
  <si>
    <t>Henderson Department of Public Works, Parks and Recreation</t>
  </si>
  <si>
    <t>Hialeah Parks and Recreation Department</t>
  </si>
  <si>
    <t>Houston Parks and Recreation Department</t>
  </si>
  <si>
    <t>Hudson County Division of Parks (within Jersey City)</t>
  </si>
  <si>
    <t>Indianapolis Department of Parks and Recreation</t>
  </si>
  <si>
    <t>Irvine Community Services Department</t>
  </si>
  <si>
    <t>Irving Parks and Recreation</t>
  </si>
  <si>
    <t>Jacksonville Parks, Recreation, and Community Services Department</t>
  </si>
  <si>
    <t>Jersey City Division of Parks and Forestry</t>
  </si>
  <si>
    <t xml:space="preserve">Kansas City, Missouri Parks and Recreation </t>
  </si>
  <si>
    <t>Laredo Parks and Leisure Services Department</t>
  </si>
  <si>
    <t>Las Vegas Department of Parks and Recreation</t>
  </si>
  <si>
    <t>Lexington-Fayette Urban County Government Division of Parks and Recreation</t>
  </si>
  <si>
    <t>Lincoln Parks and Recreation Department</t>
  </si>
  <si>
    <t>Long Beach Department of Parks, Recreation and Marine</t>
  </si>
  <si>
    <t>Los Angeles Department of Recreation and Parks</t>
  </si>
  <si>
    <t>Louisville Metro Parks</t>
  </si>
  <si>
    <t>Lubbock Parks and Recreation</t>
  </si>
  <si>
    <t>Madison Parks Division</t>
  </si>
  <si>
    <t>Massachusetts Department of Conservation and Recreation (within Boston)</t>
  </si>
  <si>
    <t>Mecklenburg County Park and Recreation</t>
  </si>
  <si>
    <t>Memphis Division of Parks and Neighborhoods</t>
  </si>
  <si>
    <t>Mesa Parks, Recreation and Commercial Facilities Department</t>
  </si>
  <si>
    <t>Miami Department of Parks and Recreation</t>
  </si>
  <si>
    <t>Milwaukee County Department of Parks, Recreation and Culture (within Milwuakee city)</t>
  </si>
  <si>
    <t>Minneapolis Park and Recreation Board</t>
  </si>
  <si>
    <t>Nashville/Davidson Metropolitan Board of Parks and Recreation</t>
  </si>
  <si>
    <t>National Park Service, National Capital Region</t>
  </si>
  <si>
    <t>New Orleans Department of Parks and Parkways</t>
  </si>
  <si>
    <t>New Orleans Recreation Development Commission</t>
  </si>
  <si>
    <t>New York City Department of Parks and Recreation</t>
  </si>
  <si>
    <t>Newark Department of Recreation, Cultural Affairs, and Senior Services</t>
  </si>
  <si>
    <t>Norfolk Department of Recreation, Parks and Open Space</t>
  </si>
  <si>
    <t>North Las Vegas Department of Neighborhood and Lesiure Services</t>
  </si>
  <si>
    <t>Oakland Office of Parks and Recreation</t>
  </si>
  <si>
    <t>Oakland Public Works</t>
  </si>
  <si>
    <t>Oklahoma City Parks and Recreation Department</t>
  </si>
  <si>
    <t>Omaha Department of Parks, Recreation and Public Property</t>
  </si>
  <si>
    <t>Orlando Families, Parks and Recreation Department</t>
  </si>
  <si>
    <t>Philadelphia Parks and Recreation</t>
  </si>
  <si>
    <t>Phoenix Parks and Recreation Department</t>
  </si>
  <si>
    <t>Pittsburgh Departments of Public Works and Parks &amp; Recreation</t>
  </si>
  <si>
    <t>Plano Parks and Recreation Department</t>
  </si>
  <si>
    <t>Portland Parks and Recreation</t>
  </si>
  <si>
    <t>Raleigh Parks, Recreation and Cultural Resources Department</t>
  </si>
  <si>
    <t>Recreation and Park Commission for the Parish of East Baton Rouge</t>
  </si>
  <si>
    <t>Reno Parks, Recreation and Community Services Department</t>
  </si>
  <si>
    <t>Riverside Parks, Recreation and Community Services Department</t>
  </si>
  <si>
    <t>Sacramento Department of Parks and Recreation</t>
  </si>
  <si>
    <t>San Antonio Parks and Recreation Department</t>
  </si>
  <si>
    <t>San Francisco Recreation and Parks Department</t>
  </si>
  <si>
    <t>San Jose Department of Parks, Recreation and Neighborhood Services</t>
  </si>
  <si>
    <t xml:space="preserve">Santa Ana Parks, Recreation and Community Services </t>
  </si>
  <si>
    <t>Scottsdale Parks and Recreation Division</t>
  </si>
  <si>
    <t>Seattle Parks and Recreation</t>
  </si>
  <si>
    <t>St. Louis Department of Parks, Recreation and Forestry</t>
  </si>
  <si>
    <t>St. Paul Parks and Recreation Department</t>
  </si>
  <si>
    <t>St. Petersburg Parks &amp; Recreation Department</t>
  </si>
  <si>
    <t>Stockton Public Works Department</t>
  </si>
  <si>
    <t>Tampa Parks and Recreation Department</t>
  </si>
  <si>
    <t>Toledo Division of Parks, Recreation and Forestry</t>
  </si>
  <si>
    <t>Tucson Parks and Recreation Department</t>
  </si>
  <si>
    <t>Tulsa Park and Recreation Department</t>
  </si>
  <si>
    <t>Virginia Beach Department of Parks and Recreation</t>
  </si>
  <si>
    <t>Wichita Park and Recreation Department</t>
  </si>
  <si>
    <t>Winston-Salem Recreation and Parks</t>
  </si>
  <si>
    <t>Volunteer Hours by City</t>
  </si>
  <si>
    <t>New Orleans, LA</t>
  </si>
  <si>
    <t>Pittsburgh, PA</t>
  </si>
  <si>
    <t>Portland, OR</t>
  </si>
  <si>
    <t>City</t>
  </si>
  <si>
    <t>Population</t>
  </si>
  <si>
    <t>Total Spending</t>
  </si>
  <si>
    <t>Spending per resident</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</si>
  <si>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</si>
  <si>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</si>
  <si>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</si>
  <si>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</si>
  <si>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</si>
  <si>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</si>
  <si>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</si>
  <si>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</si>
  <si>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</si>
  <si>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</si>
  <si>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</si>
  <si>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</si>
  <si>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</si>
  <si>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</si>
  <si>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</si>
  <si>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</si>
  <si>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</si>
  <si>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</si>
  <si>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</si>
  <si>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</si>
  <si>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</si>
  <si>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</si>
  <si>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</si>
  <si>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</si>
  <si>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</si>
  <si>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</si>
  <si>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Detroit, MI</t>
  </si>
  <si>
    <t>Durham, NC</t>
  </si>
  <si>
    <t>El Paso, TX</t>
  </si>
  <si>
    <t>Fort Wayne, IN</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</si>
  <si>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</si>
  <si>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</si>
  <si>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</si>
  <si>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</si>
  <si>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</si>
  <si>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</si>
  <si>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</si>
  <si>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</si>
  <si>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</si>
  <si>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</si>
  <si>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</si>
  <si>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</si>
  <si>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</si>
  <si>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</si>
  <si>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</si>
  <si>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</si>
  <si>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</si>
  <si>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</si>
  <si>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</si>
  <si>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</si>
  <si>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</si>
  <si>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</si>
  <si>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</si>
  <si>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</si>
  <si>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</si>
  <si>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</si>
  <si>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</si>
  <si>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</si>
  <si>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</si>
  <si>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</si>
  <si>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</si>
  <si>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</si>
  <si>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York, NY</t>
  </si>
  <si>
    <t>Newark, NJ</t>
  </si>
  <si>
    <t>Norfolk, VA</t>
  </si>
  <si>
    <t>North Las Vegas, NV</t>
  </si>
  <si>
    <t>Oakland, CA</t>
  </si>
  <si>
    <t>Oklahoma City, OK</t>
  </si>
  <si>
    <t>Omaha, NE</t>
  </si>
  <si>
    <t>Orlando, FL</t>
  </si>
  <si>
    <t>Philadelphia, PA</t>
  </si>
  <si>
    <t>Phoenix, AZ</t>
  </si>
  <si>
    <t>Plano, TX</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</si>
  <si>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</si>
  <si>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</si>
  <si>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</si>
  <si>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</si>
  <si>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</si>
  <si>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</si>
  <si>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</si>
  <si>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</si>
  <si>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</si>
  <si>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</si>
  <si>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</si>
  <si>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</si>
  <si>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</si>
  <si>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</si>
  <si>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</si>
  <si>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</si>
  <si>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</si>
  <si>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</si>
  <si>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</si>
  <si>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</si>
  <si>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</si>
  <si>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</si>
  <si>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</si>
  <si>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Spending on Parks and Recreation by City and Agency</t>
  </si>
  <si>
    <t>Capital spending includes capital improvement and land acquisition expenditures.</t>
  </si>
  <si>
    <t>Operating spending includes landscaping, maintenance, tree work, programming, administrative, and debt service expenditures.</t>
  </si>
  <si>
    <t>Total spending includes both operating and capital spending by all park agencies in the city, but excludes professional sports stadiums, zoos, museums, aquariums, and cemeteries. If a city has more than one agency, expenditures are combined. Italics indicate cities whose spending is estimated based on past-year information.</t>
  </si>
  <si>
    <t>Fiscal Year</t>
  </si>
  <si>
    <t>Operating Spending</t>
  </si>
  <si>
    <t>Capital Spending</t>
  </si>
  <si>
    <t>Total Spending per Resident</t>
  </si>
  <si>
    <t>Orange County Parks (within Anaheim)</t>
  </si>
  <si>
    <t>Petroglyph National Monument (within Albuquerque)</t>
  </si>
  <si>
    <t>Bernalillo County Parks and Recreation Department (within Albuquerque)</t>
  </si>
  <si>
    <t>Anchorage, Alaska</t>
  </si>
  <si>
    <t>Arlington, Texas</t>
  </si>
  <si>
    <t>Northern Virginia Regional Park Authority (within Arlington)</t>
  </si>
  <si>
    <t>National Park Service (within Arlington, Virginia)</t>
  </si>
  <si>
    <t>Texas Parks and Wildlife Department (within Austin)</t>
  </si>
  <si>
    <t>North of the River Recreation and Park District (within Bakersfield)</t>
  </si>
  <si>
    <t>Kern County General Services Division - Parks (within Bakersfield)</t>
  </si>
  <si>
    <t>Fort McHenry National Monument and Historic Shrine (within Baltimore)</t>
  </si>
  <si>
    <t>State of Idaho (within Boise)</t>
  </si>
  <si>
    <t>Massachusetts Port Authority (within Boston)</t>
  </si>
  <si>
    <t>Boston Conservation Commission</t>
  </si>
  <si>
    <t>Boston National Historical Park</t>
  </si>
  <si>
    <t>Great Dismal Swamp National Wildlife Refuge (within Chesapeake)</t>
  </si>
  <si>
    <t>Virginia Department of Game and Inland Fisheries (within Chesapeake)</t>
  </si>
  <si>
    <t>Forest Preserve District of Cook County (within Chicago)</t>
  </si>
  <si>
    <t>Illinois International Port District (within Chicago)</t>
  </si>
  <si>
    <t>Illinois Department of Natural Resources (within Chicago)</t>
  </si>
  <si>
    <t>Chicago Department of Transportation</t>
  </si>
  <si>
    <t>San Diego County Parks and Recreation (within Chula Vista)</t>
  </si>
  <si>
    <t>USFWS, San Diego Bay National Wildlife Refuge and San Diego National Wildlife Refuge</t>
  </si>
  <si>
    <t>Great Parks of Hamilton County (within Cincinnati)</t>
  </si>
  <si>
    <t>William Howard Taft National Historic Site (within Cincinnati)</t>
  </si>
  <si>
    <t>Cleveland Metroparks (within Cleveland)</t>
  </si>
  <si>
    <t>Colorado Parks and Wildlife</t>
  </si>
  <si>
    <t>El Paso County Parks (within Colorado Springs)</t>
  </si>
  <si>
    <t>Columbus and Franklin County Metro Park District (within Columbus)</t>
  </si>
  <si>
    <t>Texas Parks and Wildlife Department (within Corpus Christi)</t>
  </si>
  <si>
    <t>Nueces County Coastal Parks (within Corpus Christi)</t>
  </si>
  <si>
    <t>William G. Milliken State Park and Harbor (Detroit)</t>
  </si>
  <si>
    <t>Durham, N.C.</t>
  </si>
  <si>
    <t>Eno River State Park (within Durham)</t>
  </si>
  <si>
    <t>Texas Parks and Wildlife Department (within El Paso)</t>
  </si>
  <si>
    <t>El Paso County Department of Parks and Recreation (within El Paso City)</t>
  </si>
  <si>
    <t>Chamizal National Memorial (within El Paso)</t>
  </si>
  <si>
    <t>Tarrant Regional Water District (within Ft. Worth)</t>
  </si>
  <si>
    <t>East Bay Regional Park District (within Fremont)</t>
  </si>
  <si>
    <t>Don Edwards San Francisco Bay National Wildlife Refuge (within Fremont)</t>
  </si>
  <si>
    <t>Greensboro Downtown Parks, Inc.</t>
  </si>
  <si>
    <t>Guilford Courthouse National Military Park (within Greensboro)</t>
  </si>
  <si>
    <t>Bureau of Land Management</t>
  </si>
  <si>
    <t>Clark County Parks and Recreation Department (within Henderson)</t>
  </si>
  <si>
    <t>Hawaii Division of Forestry and Wildlife (within Urban Honolulu)</t>
  </si>
  <si>
    <t>Texas Parks and Wildlife Department (within Houston)</t>
  </si>
  <si>
    <t>Harris County Parks (within Houston)</t>
  </si>
  <si>
    <t>White River State Park Development Commission (within Indianapolis)</t>
  </si>
  <si>
    <t>Orange County Parks (within Irvine)</t>
  </si>
  <si>
    <t>St. Johns River Water Management District (within City of Jacksonville)</t>
  </si>
  <si>
    <t>New Jersey Division of Parks and Forestry (within Jersey City)</t>
  </si>
  <si>
    <t>Jackson County Parks and Recreation (within Kansas City)</t>
  </si>
  <si>
    <t xml:space="preserve">Texas Parks and Wildlife Department </t>
  </si>
  <si>
    <t>Nevada Division of State Parks (within Las Vegas)</t>
  </si>
  <si>
    <t>Los Angeles County Department of Parks and Recreation (within Los Angeles City)</t>
  </si>
  <si>
    <t>California Department of Parks and Recreation (within Los Angeles)</t>
  </si>
  <si>
    <t>Port of Los Angeles</t>
  </si>
  <si>
    <t>21st Century Parks / The Parklands of Floyds Fork</t>
  </si>
  <si>
    <t>Riverfront Development Corporation (within Memphis)</t>
  </si>
  <si>
    <t>Dane County Parks Division (within Madison)</t>
  </si>
  <si>
    <t>Bayfront Park Management Trust</t>
  </si>
  <si>
    <t>Virginia Key Beach Park Trust</t>
  </si>
  <si>
    <t>Miami-Dade County Park and Recreation Department (within Miami)</t>
  </si>
  <si>
    <t>Milwaukee Recreation</t>
  </si>
  <si>
    <t>Milwaukee Department of Public Works</t>
  </si>
  <si>
    <t>Wisconsin Department of Natural Resources</t>
  </si>
  <si>
    <t>New Orleans City Park Improvement Association</t>
  </si>
  <si>
    <t>Audubon Nature Institute</t>
  </si>
  <si>
    <t>Statue of Liberty National Monument and Ellis Island</t>
  </si>
  <si>
    <t>New York State Office of Parks, Recreation and Historic Preservation (within New York City)</t>
  </si>
  <si>
    <t>East Bay Regional Park District (within Oakland)</t>
  </si>
  <si>
    <t>Port of Oakland</t>
  </si>
  <si>
    <t>Orange County Parks and Recreation Division (within Orlando)</t>
  </si>
  <si>
    <t>Maricopa County Parks and Recreation Department (within Phoenix)</t>
  </si>
  <si>
    <t>Metro Regional Parks and Greenspaces (within Portland)</t>
  </si>
  <si>
    <t>Oregon Parks and Recreation Department</t>
  </si>
  <si>
    <t>Raleigh, N.C.</t>
  </si>
  <si>
    <t>Wake County Parks, Recreation and Open Space (within Raleigh)</t>
  </si>
  <si>
    <t>California Department of Parks and Recreation (within Sacramento)</t>
  </si>
  <si>
    <t>San Antonio River Authority</t>
  </si>
  <si>
    <t>San Diego County Parks and Recreation (within San Diego city)</t>
  </si>
  <si>
    <t xml:space="preserve">Santa Clara Valley Open Space Authority </t>
  </si>
  <si>
    <t>Ramsey County Parks and Recreation Department (within St. Paul)</t>
  </si>
  <si>
    <t>Hillsborough County Parks and Recreation Dept. (within Tampa)</t>
  </si>
  <si>
    <t>Metroparks of the Toledo Area</t>
  </si>
  <si>
    <t>Pima County Natural Resources, Parks and Recreation Department (within Tucson)</t>
  </si>
  <si>
    <t>River Parks Authority</t>
  </si>
  <si>
    <t>Tulsa County Parks (within city of Tulsa)</t>
  </si>
  <si>
    <t>Virginia Department of Conservation and Recreation (within Virginia Beach)</t>
  </si>
  <si>
    <t>Back Bay National Wildlife Refuge (within Virginia Beach)</t>
  </si>
  <si>
    <t>Public  spending</t>
  </si>
  <si>
    <t>Public Spending per Resident</t>
  </si>
  <si>
    <t xml:space="preserve">Private Spending </t>
  </si>
  <si>
    <t>Private Spending per resident</t>
  </si>
  <si>
    <t>Total Spending (public + private)</t>
  </si>
  <si>
    <t>Percentage Private Dollars of Total Spending</t>
  </si>
  <si>
    <t>Albuquerque</t>
  </si>
  <si>
    <t>Anaheim, Calif.</t>
  </si>
  <si>
    <t>Arlington, Va.</t>
  </si>
  <si>
    <t>Atlanta, Ga.</t>
  </si>
  <si>
    <t>Aurora, Colo.</t>
  </si>
  <si>
    <t>Austin</t>
  </si>
  <si>
    <t>Bakersfield, Calif.</t>
  </si>
  <si>
    <t>Baltimore, Md.</t>
  </si>
  <si>
    <t>Baton Rouge, La.</t>
  </si>
  <si>
    <t>Boise, Idaho</t>
  </si>
  <si>
    <t>Boston</t>
  </si>
  <si>
    <t>Buffalo, N.Y.</t>
  </si>
  <si>
    <t>Chandler, Ariz.</t>
  </si>
  <si>
    <t>Charlotte/Mecklenburg, N.C.</t>
  </si>
  <si>
    <t>Chesapeake, Va.</t>
  </si>
  <si>
    <t>Chicago, Ill.</t>
  </si>
  <si>
    <t>Chula Vista, Calif.</t>
  </si>
  <si>
    <t>Cincinnati, Ohio</t>
  </si>
  <si>
    <t>Cleveland, Ohio</t>
  </si>
  <si>
    <t>Colorado Springs, Colo.</t>
  </si>
  <si>
    <t>Columbus, Ohio</t>
  </si>
  <si>
    <t>Corpus Christi, Texas</t>
  </si>
  <si>
    <t>Dallas, Texas</t>
  </si>
  <si>
    <t>Denver, Colo.</t>
  </si>
  <si>
    <t>Detroit, Mich.</t>
  </si>
  <si>
    <t>El Paso, Texas</t>
  </si>
  <si>
    <t>Fort Wayne, Ind.</t>
  </si>
  <si>
    <t>Fort Worth, Texas</t>
  </si>
  <si>
    <t>Fremont, Calif.</t>
  </si>
  <si>
    <t>Fresno, Calif.</t>
  </si>
  <si>
    <t>Garland, Texas</t>
  </si>
  <si>
    <t>Gilbert, Ariz.</t>
  </si>
  <si>
    <t>Glendale, Ariz.</t>
  </si>
  <si>
    <t>Greensboro, N.C.</t>
  </si>
  <si>
    <t>Henderson, Nev.</t>
  </si>
  <si>
    <t>Hialeah, Fla.</t>
  </si>
  <si>
    <t>Honolulu, Hawaii</t>
  </si>
  <si>
    <t>Houston, Texas</t>
  </si>
  <si>
    <t>Indianapolis, In.</t>
  </si>
  <si>
    <t>Irvine, Calif.</t>
  </si>
  <si>
    <t>Irving, Texas</t>
  </si>
  <si>
    <t>Jacksonville, Fla.</t>
  </si>
  <si>
    <t>Jersey City, N.J.</t>
  </si>
  <si>
    <t>Kansas City, Mo.</t>
  </si>
  <si>
    <t>Laredo, Texas</t>
  </si>
  <si>
    <t>Las Vegas, Nev.</t>
  </si>
  <si>
    <t>Lexington/Fayette, Ky.</t>
  </si>
  <si>
    <t>Lincoln, Neb.</t>
  </si>
  <si>
    <t>Long Beach, Calif.</t>
  </si>
  <si>
    <t>Los Angeles, Calif.</t>
  </si>
  <si>
    <t>Louisville, Ky.</t>
  </si>
  <si>
    <t>Lubbock, Texas</t>
  </si>
  <si>
    <t>Madison, Wis.</t>
  </si>
  <si>
    <t>Memphis, Tenn.</t>
  </si>
  <si>
    <t>Mesa, Ariz.</t>
  </si>
  <si>
    <t>Miami, Fla.</t>
  </si>
  <si>
    <t>Milwaukee, Wis.</t>
  </si>
  <si>
    <t>Minneapolis, Minn.</t>
  </si>
  <si>
    <t>Nashville/Davidson, Tenn.</t>
  </si>
  <si>
    <t>New York, N.Y.</t>
  </si>
  <si>
    <t>Newark, N.J.</t>
  </si>
  <si>
    <t>Norfolk, Va.</t>
  </si>
  <si>
    <t>North Las Vegas, Nev.</t>
  </si>
  <si>
    <t>Oakland, Calif.</t>
  </si>
  <si>
    <t>Oklahoma City, Okla.</t>
  </si>
  <si>
    <t>Omaha</t>
  </si>
  <si>
    <t>Orlando, Fla.</t>
  </si>
  <si>
    <t>Philadelphia, Pa.</t>
  </si>
  <si>
    <t>Phoenix, Ariz.</t>
  </si>
  <si>
    <t>Plano, Texas</t>
  </si>
  <si>
    <t>Reno, Nev.</t>
  </si>
  <si>
    <t>Riverside, Calif.</t>
  </si>
  <si>
    <t>Sacramento, Calif.</t>
  </si>
  <si>
    <t>San Antonio, Texas</t>
  </si>
  <si>
    <t>San Diego, Calif.</t>
  </si>
  <si>
    <t>San Francisco, Calif.</t>
  </si>
  <si>
    <t>San Jose, Calif.</t>
  </si>
  <si>
    <t>Santa Ana, Calif.</t>
  </si>
  <si>
    <t>Scottsdale, Ariz.</t>
  </si>
  <si>
    <t>Seattle, Wash.</t>
  </si>
  <si>
    <t>St. Louis, Mo.</t>
  </si>
  <si>
    <t>St. Paul, Minn.</t>
  </si>
  <si>
    <t>St. Petersburg, Fla.</t>
  </si>
  <si>
    <t>Stockton, Calif.</t>
  </si>
  <si>
    <t>Tampa, Fla.</t>
  </si>
  <si>
    <t>Toledo, Ohio</t>
  </si>
  <si>
    <t>Tucson, Ariz.</t>
  </si>
  <si>
    <t>Tulsa, Okla.</t>
  </si>
  <si>
    <t>Virginia Beach, Va.</t>
  </si>
  <si>
    <t>Washington, D.C.</t>
  </si>
  <si>
    <t>Wichita, Kan.</t>
  </si>
  <si>
    <t>Winston-Salem</t>
  </si>
  <si>
    <t>TOTALS</t>
  </si>
  <si>
    <t>MEDIAN</t>
  </si>
  <si>
    <t>Place</t>
  </si>
  <si>
    <t>California Department of Parks and Recreation (within Anaheim)</t>
  </si>
  <si>
    <t>Chugach State Park (within Anchorage)</t>
  </si>
  <si>
    <t>Chugach National Forest (within Anchorage)</t>
  </si>
  <si>
    <t>Alaska Fish and Game (within Anchorage)</t>
  </si>
  <si>
    <t>National Park Service (within Anchorage)</t>
  </si>
  <si>
    <t>National Park Service (within Atlanta)</t>
  </si>
  <si>
    <t>Centennial Olympic Park (Atlanta)</t>
  </si>
  <si>
    <t>Theodore Roosevelt Inaugural National Historic Site (within Buffalo)</t>
  </si>
  <si>
    <t>Erie County Department of Parks, Recreation and Forestry (within Buffalo)</t>
  </si>
  <si>
    <t>San Joaquin River Conservancy (State of California)</t>
  </si>
  <si>
    <t>Calwa Recreation and Park District</t>
  </si>
  <si>
    <t>Fresno Metropolitan Flood Control District</t>
  </si>
  <si>
    <t>Dallas County Planning and Development Department (within Garland)</t>
  </si>
  <si>
    <t>Hawai'i Division of State Parks (within Urban Honolulu)</t>
  </si>
  <si>
    <t>Dallas County Planning and Development Department (within Irving)</t>
  </si>
  <si>
    <t>Timucuan Ecological and Historic Preserve and Fort Caroline Memorial (NPS within Jacksonville)</t>
  </si>
  <si>
    <t>Florida Park Service (within Jacksonville)</t>
  </si>
  <si>
    <t>Florida Forest Service (within Jacksonville)</t>
  </si>
  <si>
    <t>Kentucky Department of Parks (within Lexington)</t>
  </si>
  <si>
    <t>Angeles National Forest</t>
  </si>
  <si>
    <t>Los Angeles Department of Water and Power (within Los Angeles City)</t>
  </si>
  <si>
    <t>Mountains Recreation and Conservation Authority (within Los Angeles)</t>
  </si>
  <si>
    <t>E.P. "Tom" Sawyer State Park</t>
  </si>
  <si>
    <t>Tennessee Department of Environment and Conservation</t>
  </si>
  <si>
    <t>U.S. Army Corps of Engineers (within Nashville/Davidson)</t>
  </si>
  <si>
    <t>Tennessee Wildlife Resource Agency (within Nashville/Davidson)</t>
  </si>
  <si>
    <t>Municipal Yacht Harbor</t>
  </si>
  <si>
    <t>French Market Corporation</t>
  </si>
  <si>
    <t>Bayou Sauvage National Wildlife Refuge (within New Orleans)</t>
  </si>
  <si>
    <t>Non-Flood Protection Asset Management Authority / Levee Board (within New Orleans)</t>
  </si>
  <si>
    <t>Louisiana Office of State Parks (within New Orleans)</t>
  </si>
  <si>
    <t>New York State Department of Environmental Conservation (within New York City)</t>
  </si>
  <si>
    <t>National Park Service, Manhattan Sites</t>
  </si>
  <si>
    <t>Gateway National Recreation Area (within New York City)</t>
  </si>
  <si>
    <t>Bureau of Land Management (within North Las Vegas)</t>
  </si>
  <si>
    <t>John Heinz National Wildlife Refuge at Tinicum</t>
  </si>
  <si>
    <t>University of Pennsylvania -- Penn Park</t>
  </si>
  <si>
    <t>Benjamin Rush State Park</t>
  </si>
  <si>
    <t>Independence National Historical Park</t>
  </si>
  <si>
    <t>Point State Park</t>
  </si>
  <si>
    <t>William B. Umstead State Park (within Raleigh)</t>
  </si>
  <si>
    <t>Washoe County Regional Parks and Open Space (within Reno)</t>
  </si>
  <si>
    <t>California Department of Parks and Recreation (within Riverside)</t>
  </si>
  <si>
    <t>Riverside County Regional Park and Open-Space District (Countywide Agency w/ no authority within Cities)</t>
  </si>
  <si>
    <t>Sacramento County Department of Regional Parks (within Sacramento city)</t>
  </si>
  <si>
    <t>Bexar Heritage Department (within San Antonio)</t>
  </si>
  <si>
    <t>San Antonio Missions National Historical Park</t>
  </si>
  <si>
    <t>USFWS, San Diego Bay National Wildlife Refuge and San Diego National Wildlife Refuge (within San Diego)</t>
  </si>
  <si>
    <t>California Department of Parks and Recreation (within San Diego)</t>
  </si>
  <si>
    <t>Cabrillo National Monument</t>
  </si>
  <si>
    <t>Port of San Diego (San Diego Unified Port District)</t>
  </si>
  <si>
    <t>California Department of Parks and Recreation (within San Francisco)</t>
  </si>
  <si>
    <t>San Francisco Maritime National Historic Park</t>
  </si>
  <si>
    <t>Presidio Trust (within San Francisco)</t>
  </si>
  <si>
    <t>Golden Gate National Recreation Area (within San Francisco)</t>
  </si>
  <si>
    <t>Santa Clara County Parks and Recreation (within San Jose)</t>
  </si>
  <si>
    <t>Don Edwards San Francisco Bay National Wildlife Refuge (within San Jose)</t>
  </si>
  <si>
    <t>Orange County Parks (within Santa Ana)</t>
  </si>
  <si>
    <t>The Port of Seattle</t>
  </si>
  <si>
    <t>The Great Rivers Greenway District (within St. Louis)</t>
  </si>
  <si>
    <t>Tower Grove Park Commission</t>
  </si>
  <si>
    <t>Florida Park Service (within St. Petersburg)</t>
  </si>
  <si>
    <t>Pinellas County Parks &amp; Conservation Resources (within St. Petersburg)</t>
  </si>
  <si>
    <t>Stockton Community Services Department</t>
  </si>
  <si>
    <t>Tampa Sports Authority</t>
  </si>
  <si>
    <t>Mackay Island National Wildlife Refuge (within Virginia Beach)</t>
  </si>
  <si>
    <t>Princess Anne Wildlife Management Area (within Virginia Beach)</t>
  </si>
  <si>
    <t>Architect of the Capitol</t>
  </si>
  <si>
    <t>Smithsonian's National Zoo (Within Washington, D.C.)</t>
  </si>
  <si>
    <t>National Arboretum</t>
  </si>
  <si>
    <t>Operating</t>
  </si>
  <si>
    <t>Capital</t>
  </si>
  <si>
    <t>TOTAL</t>
  </si>
  <si>
    <t>Total</t>
  </si>
  <si>
    <t>n.a.</t>
  </si>
  <si>
    <t xml:space="preserve">Honolulu Department of Parks and Recreation </t>
  </si>
  <si>
    <t>Total Volunteer Hours</t>
  </si>
  <si>
    <t>Value of Total Volunteer Time</t>
  </si>
  <si>
    <t>Value of Volunteer Hours</t>
  </si>
  <si>
    <t>Value of Volunteer Time</t>
  </si>
  <si>
    <t>Public and Private Spending</t>
  </si>
  <si>
    <t>Des Moines, IA</t>
  </si>
  <si>
    <t>Nonprofit Volunteer Hours</t>
  </si>
  <si>
    <t>Total Hours</t>
  </si>
  <si>
    <t>Value of Volunteer Time 2019</t>
  </si>
  <si>
    <t>Des Moines, Iowa</t>
  </si>
  <si>
    <t>Des Moines Parks and Recreation Department</t>
  </si>
  <si>
    <t>Gateway Arch National Park</t>
  </si>
  <si>
    <t>Seasonal employees (FTE)</t>
  </si>
  <si>
    <t>City of Chula Vista Community Services Department - Parks &amp; Recreation Division</t>
  </si>
  <si>
    <t>Glendale Parks and Recreation Division</t>
  </si>
  <si>
    <t>Henderson Parks and Recreation Department</t>
  </si>
  <si>
    <t>Honolulu Department of Parks and Recreation</t>
  </si>
  <si>
    <t>City of Irvine Community Services Department</t>
  </si>
  <si>
    <t>Kansas City, Missouri Parks and Recreation</t>
  </si>
  <si>
    <t>Essex County Department of Parks, Recreation, and Cultural Affairs</t>
  </si>
  <si>
    <t>Philadelphia Parks &amp; Recreation</t>
  </si>
  <si>
    <t>City of Phoenix Parks and Recreation Department</t>
  </si>
  <si>
    <t>Department of Youth, Parks and Community Enrichment</t>
  </si>
  <si>
    <t>City of San Diego Parks and Recreation Department</t>
  </si>
  <si>
    <t>Santa Ana Parks, Recreation and Community Services</t>
  </si>
  <si>
    <t>Total Employees (FTE)</t>
  </si>
  <si>
    <t>Full-time employees (FTE)</t>
  </si>
  <si>
    <t>Spending Per Resident 2019 (FY 2018 or most recent fiscal year)</t>
  </si>
  <si>
    <t>Public Agency Volunteer Hours</t>
  </si>
  <si>
    <t xml:space="preserve">Nonprofit volunteer hours reflect a sum of all volunteer hours worked for all parks- and recreation-related nonprofits within each city, where that information was available as submitted by each nonprofit. Public agency volunteer hours reflect a sum of all volunteer hours worked for all public parks- and recreation-related agencies within each city. </t>
  </si>
  <si>
    <t xml:space="preserve">Total spending includes both operating and capital spending of all park agencies in the city, but excludes spending on insitutions such as professional stadiums, zoos, museums, and aquariums. If a city has more than one agency, expenditures are combined. </t>
  </si>
  <si>
    <t>Private spending reflects spending by local parks- and recreation-related nonprofits (such as conservancies, foundations, and "friends of" groups) within each city. This information is collected through the Trust for Public Land's annual City Park Survey and through Forms 990 as filed by each organization.</t>
  </si>
  <si>
    <t xml:space="preserve">All information is collected directly from each agency included in this report. This is done via the Trust for Public Land's annual City Park Survey. </t>
  </si>
  <si>
    <t>When using the data, please cite the Center for City Park Excellence, Trust for Public Land.</t>
  </si>
  <si>
    <t>Atlanta Department of Parks and Recreation</t>
  </si>
  <si>
    <t>Chesapeake Department of Parks, Recreation, and Tourism</t>
  </si>
  <si>
    <t>Fremont Community Services Department</t>
  </si>
  <si>
    <t>Louisville Parks and Recreation</t>
  </si>
  <si>
    <t>Portland Parks &amp; Recreation</t>
  </si>
  <si>
    <t>Saint Paul Parks and Recreation Department</t>
  </si>
  <si>
    <t>National Park Service, Region 1 - National Capital Area</t>
  </si>
  <si>
    <t>City Park Facts 2020 - Staffing, Spending, and Volunteer Data</t>
  </si>
  <si>
    <t>https://independentsector.org/value-of-volunteer-time-2018/</t>
  </si>
  <si>
    <t>Value of volunteer time calcuted based on the 2019 Independent Sector Volunteer Time report. This is a year behind due to the Covid-19 pandemic delaying publication of updated values in time for ParkScore 2020. Access the report here:</t>
  </si>
  <si>
    <t>2019 or most recently reported fiscal year</t>
  </si>
  <si>
    <t>TIRZ (Tax Increment Reinvestment Zone)</t>
  </si>
  <si>
    <t>Houston Parks Board</t>
  </si>
  <si>
    <t>Louisville Waterfront Park</t>
  </si>
  <si>
    <t xml:space="preserve">FY 2019 or most recently reported fiscal year. </t>
  </si>
  <si>
    <t>Public Spending on parks and recreation per resident by city</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</si>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</sst>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44" formatCode="_(&quot;$&quot;* #,##0.00_);_(&quot;$&quot;* \(#,##0.00\);_(&quot;$&quot;* &quot;-&quot;??_);_(@_)"/>
    <numFmt numFmtId="164" formatCode="&quot;$&quot;#,##0"/>
    <numFmt numFmtId="165" formatCode="#,##0.0"/>
    <numFmt numFmtId="166" formatCode="&quot;$&quot;#,##0.00"/>
    <numFmt numFmtId="167" formatCode="0.0%"/>
  </numFmts>
  <fonts count="25" x14ac:knownFonts="1">
    <font>
      <sz val="11"/>
      <color theme="1"/>
      <name val="Calibri"/>
      <family val="2"/>
      <scheme val="minor"/>
    </font>
    <font>
      <sz val="11"/>
      <color theme="1"/>
      <name val="Calibri"/>
      <family val="2"/>
      <scheme val="minor"/>
    </font>
    <font>
      <u/>
      <sz val="11"/>
      <color theme="10"/>
      <name val="Calibri"/>
      <family val="2"/>
      <scheme val="minor"/>
    </font>
    <font>
      <sz val="10"/>
      <color indexed="8"/>
      <name val="Arial"/>
      <family val="2"/>
    </font>
    <font>
      <sz val="10"/>
      <color theme="1"/>
      <name val="Arial Narrow"/>
      <family val="2"/>
    </font>
    <font>
      <b/>
      <sz val="10"/>
      <color theme="1"/>
      <name val="Arial Narrow"/>
      <family val="2"/>
    </font>
    <font>
      <b/>
      <i/>
      <sz val="10"/>
      <color theme="1"/>
      <name val="Arial Narrow"/>
      <family val="2"/>
    </font>
    <font>
      <sz val="11"/>
      <name val="Calibri"/>
      <family val="2"/>
      <scheme val="minor"/>
    </font>
    <font>
      <sz val="10"/>
      <name val="Calibri"/>
      <family val="2"/>
      <scheme val="minor"/>
    </font>
    <font>
      <b/>
      <sz val="10"/>
      <name val="Calibri"/>
      <family val="2"/>
      <scheme val="minor"/>
    </font>
    <font>
      <b/>
      <sz val="11"/>
      <name val="Calibri"/>
      <family val="2"/>
      <scheme val="minor"/>
    </font>
    <font>
      <u/>
      <sz val="10"/>
      <color theme="10"/>
      <name val="Calibri Light"/>
      <family val="2"/>
      <scheme val="major"/>
    </font>
    <font>
      <u/>
      <sz val="11"/>
      <color theme="10"/>
      <name val="Calibri Light"/>
      <family val="2"/>
      <scheme val="major"/>
    </font>
    <font>
      <sz val="10"/>
      <color indexed="8"/>
      <name val="Calibri"/>
      <family val="2"/>
      <scheme val="minor"/>
    </font>
    <font>
      <b/>
      <sz val="10"/>
      <color indexed="8"/>
      <name val="Calibri"/>
      <family val="2"/>
      <scheme val="minor"/>
    </font>
    <font>
      <sz val="10"/>
      <color theme="1"/>
      <name val="Calibri"/>
      <family val="2"/>
      <scheme val="minor"/>
    </font>
    <font>
      <b/>
      <sz val="11"/>
      <color indexed="8"/>
      <name val="Calibri"/>
      <family val="2"/>
      <scheme val="minor"/>
    </font>
    <font>
      <i/>
      <sz val="10"/>
      <color indexed="8"/>
      <name val="Calibri"/>
      <family val="2"/>
      <scheme val="minor"/>
    </font>
    <font>
      <i/>
      <sz val="10"/>
      <color theme="1"/>
      <name val="Calibri"/>
      <family val="2"/>
      <scheme val="minor"/>
    </font>
    <font>
      <b/>
      <sz val="10"/>
      <color theme="1"/>
      <name val="Calibri"/>
      <family val="2"/>
      <scheme val="minor"/>
    </font>
    <font>
      <b/>
      <sz val="12"/>
      <color theme="1"/>
      <name val="Calibri"/>
      <family val="2"/>
      <scheme val="minor"/>
    </font>
    <font>
      <b/>
      <i/>
      <sz val="10"/>
      <color indexed="8"/>
      <name val="Calibri"/>
      <family val="2"/>
      <scheme val="minor"/>
    </font>
    <font>
      <b/>
      <i/>
      <sz val="10"/>
      <name val="Calibri"/>
      <family val="2"/>
      <scheme val="minor"/>
    </font>
    <font>
      <i/>
      <sz val="10"/>
      <name val="Calibri"/>
      <family val="2"/>
      <scheme val="minor"/>
    </font>
    <font>
      <b/>
      <sz val="11"/>
      <color theme="1"/>
      <name val="Arial Narrow"/>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cellStyleXfs>
  <cellXfs count="142">
    <xf numFmtId="0" fontId="0" fillId="0" borderId="0" xfId="0"/>
    <xf numFmtId="0" fontId="4" fillId="0" borderId="0" xfId="0" applyFont="1"/>
    <xf numFmtId="0" fontId="5" fillId="0" borderId="0" xfId="0" applyFont="1"/>
    <xf numFmtId="0" fontId="6" fillId="0" borderId="0" xfId="0" applyFont="1" applyAlignment="1"/>
    <xf numFmtId="0" fontId="7" fillId="0" borderId="0" xfId="0" applyFont="1"/>
    <xf numFmtId="0" fontId="8" fillId="0" borderId="0" xfId="0" applyFont="1" applyFill="1"/>
    <xf numFmtId="164" fontId="8" fillId="0" borderId="0" xfId="0" applyNumberFormat="1" applyFont="1" applyFill="1"/>
    <xf numFmtId="3" fontId="9" fillId="0" borderId="0" xfId="0" applyNumberFormat="1" applyFont="1" applyFill="1"/>
    <xf numFmtId="164" fontId="9" fillId="0" borderId="0" xfId="0" applyNumberFormat="1" applyFont="1" applyFill="1"/>
    <xf numFmtId="0" fontId="9" fillId="0" borderId="0" xfId="0" applyFont="1" applyFill="1"/>
    <xf numFmtId="0" fontId="8" fillId="0" borderId="0" xfId="0" applyFont="1"/>
    <xf numFmtId="0" fontId="9" fillId="0" borderId="0" xfId="0" applyFont="1" applyFill="1" applyAlignment="1">
      <alignment wrapText="1"/>
    </xf>
    <xf numFmtId="0" fontId="8" fillId="0" borderId="0" xfId="0" applyFont="1" applyFill="1" applyAlignment="1">
      <alignment horizontal="center"/>
    </xf>
    <xf numFmtId="0" fontId="9" fillId="0" borderId="0" xfId="0" applyFont="1" applyFill="1" applyAlignment="1">
      <alignment horizontal="center"/>
    </xf>
    <xf numFmtId="0" fontId="11" fillId="0" borderId="0" xfId="2" applyFont="1"/>
    <xf numFmtId="0" fontId="12" fillId="0" borderId="0" xfId="2" applyFont="1"/>
    <xf numFmtId="0" fontId="6" fillId="0" borderId="0" xfId="0" applyFont="1" applyAlignment="1">
      <alignment horizontal="left"/>
    </xf>
    <xf numFmtId="0" fontId="2" fillId="0" borderId="0" xfId="2"/>
    <xf numFmtId="0" fontId="10" fillId="0" borderId="0" xfId="0" applyFont="1" applyFill="1" applyAlignment="1">
      <alignment horizontal="left"/>
    </xf>
    <xf numFmtId="3" fontId="13" fillId="0" borderId="0" xfId="0" applyNumberFormat="1" applyFont="1"/>
    <xf numFmtId="0" fontId="13" fillId="0" borderId="0" xfId="0" applyFont="1"/>
    <xf numFmtId="0" fontId="14" fillId="0" borderId="0" xfId="0" applyFont="1" applyFill="1" applyAlignment="1">
      <alignment horizontal="left" wrapText="1"/>
    </xf>
    <xf numFmtId="0" fontId="13" fillId="0" borderId="0" xfId="0" applyFont="1" applyAlignment="1">
      <alignment horizontal="left" wrapText="1"/>
    </xf>
    <xf numFmtId="0" fontId="15" fillId="0" borderId="0" xfId="0" applyFont="1"/>
    <xf numFmtId="0" fontId="13" fillId="0" borderId="0" xfId="0" applyFont="1" applyFill="1"/>
    <xf numFmtId="0" fontId="13" fillId="0" borderId="0" xfId="0" applyFont="1" applyFill="1" applyAlignment="1">
      <alignment horizontal="left"/>
    </xf>
    <xf numFmtId="165" fontId="13" fillId="0" borderId="0" xfId="0" applyNumberFormat="1" applyFont="1" applyFill="1" applyAlignment="1">
      <alignment horizontal="right"/>
    </xf>
    <xf numFmtId="0" fontId="16"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0" applyFont="1" applyFill="1" applyAlignment="1"/>
    <xf numFmtId="0" fontId="13" fillId="0" borderId="0" xfId="0" applyFont="1" applyAlignment="1"/>
    <xf numFmtId="3" fontId="15" fillId="0" borderId="0" xfId="0" applyNumberFormat="1" applyFont="1" applyAlignment="1">
      <alignment horizontal="right"/>
    </xf>
    <xf numFmtId="0" fontId="19" fillId="0" borderId="0" xfId="0" applyFont="1"/>
    <xf numFmtId="166" fontId="19" fillId="0" borderId="0" xfId="0" applyNumberFormat="1" applyFont="1" applyAlignment="1">
      <alignment horizontal="right"/>
    </xf>
    <xf numFmtId="0" fontId="14" fillId="0" borderId="0" xfId="0" applyFont="1" applyFill="1" applyAlignment="1">
      <alignment wrapText="1"/>
    </xf>
    <xf numFmtId="166" fontId="14" fillId="0" borderId="0" xfId="0" applyNumberFormat="1" applyFont="1" applyFill="1" applyAlignment="1">
      <alignment wrapText="1"/>
    </xf>
    <xf numFmtId="0" fontId="15" fillId="0" borderId="0" xfId="0" applyFont="1" applyAlignment="1">
      <alignment wrapText="1"/>
    </xf>
    <xf numFmtId="166" fontId="13" fillId="0" borderId="0" xfId="1" applyNumberFormat="1" applyFont="1" applyFill="1" applyAlignment="1">
      <alignment horizontal="right"/>
    </xf>
    <xf numFmtId="0" fontId="14" fillId="0" borderId="0" xfId="0" applyFont="1" applyFill="1" applyAlignment="1">
      <alignment horizontal="left"/>
    </xf>
    <xf numFmtId="166" fontId="14" fillId="0" borderId="0" xfId="0" applyNumberFormat="1" applyFont="1" applyAlignment="1">
      <alignment horizontal="right"/>
    </xf>
    <xf numFmtId="166" fontId="15" fillId="0" borderId="0" xfId="0" applyNumberFormat="1" applyFont="1" applyAlignment="1">
      <alignment horizontal="right"/>
    </xf>
    <xf numFmtId="0" fontId="20" fillId="0" borderId="0" xfId="0" applyFont="1"/>
    <xf numFmtId="0" fontId="10" fillId="0" borderId="0" xfId="0" applyFont="1" applyFill="1"/>
    <xf numFmtId="0" fontId="16" fillId="0" borderId="0" xfId="0" applyFont="1" applyFill="1" applyBorder="1"/>
    <xf numFmtId="0" fontId="13" fillId="0" borderId="0" xfId="0" applyFont="1" applyFill="1" applyBorder="1"/>
    <xf numFmtId="166" fontId="13" fillId="0" borderId="0" xfId="0" applyNumberFormat="1" applyFont="1" applyFill="1" applyBorder="1"/>
    <xf numFmtId="166" fontId="13" fillId="0" borderId="0" xfId="0" applyNumberFormat="1" applyFont="1" applyFill="1" applyBorder="1" applyAlignment="1">
      <alignment horizontal="left"/>
    </xf>
    <xf numFmtId="0" fontId="21" fillId="0" borderId="0" xfId="0" applyFont="1" applyFill="1" applyBorder="1" applyAlignment="1">
      <alignment horizontal="left" wrapText="1"/>
    </xf>
    <xf numFmtId="166" fontId="21" fillId="0" borderId="0" xfId="0" applyNumberFormat="1" applyFont="1" applyFill="1" applyBorder="1" applyAlignment="1">
      <alignment horizontal="left" wrapText="1"/>
    </xf>
    <xf numFmtId="0" fontId="14" fillId="0" borderId="0" xfId="0" applyFont="1" applyFill="1" applyBorder="1" applyAlignment="1">
      <alignment horizontal="left"/>
    </xf>
    <xf numFmtId="166" fontId="14" fillId="0" borderId="0" xfId="0" applyNumberFormat="1" applyFont="1" applyFill="1" applyBorder="1" applyAlignment="1">
      <alignment horizontal="left"/>
    </xf>
    <xf numFmtId="0" fontId="14" fillId="0" borderId="0" xfId="0" applyFont="1" applyFill="1" applyBorder="1"/>
    <xf numFmtId="0" fontId="13" fillId="0" borderId="0" xfId="0" applyFont="1" applyFill="1" applyBorder="1" applyAlignment="1">
      <alignment horizontal="left"/>
    </xf>
    <xf numFmtId="166" fontId="15" fillId="0" borderId="0" xfId="0" applyNumberFormat="1" applyFont="1" applyBorder="1"/>
    <xf numFmtId="0" fontId="15" fillId="0" borderId="0" xfId="0" applyFont="1" applyBorder="1"/>
    <xf numFmtId="166" fontId="15" fillId="0" borderId="0" xfId="0" applyNumberFormat="1" applyFont="1" applyBorder="1" applyAlignment="1">
      <alignment horizontal="right"/>
    </xf>
    <xf numFmtId="3" fontId="8" fillId="0" borderId="0" xfId="0" applyNumberFormat="1" applyFont="1" applyAlignment="1">
      <alignment horizontal="center"/>
    </xf>
    <xf numFmtId="166" fontId="8" fillId="0" borderId="0" xfId="0" applyNumberFormat="1" applyFont="1" applyAlignment="1">
      <alignment horizontal="right"/>
    </xf>
    <xf numFmtId="165" fontId="13" fillId="0" borderId="0" xfId="0" applyNumberFormat="1" applyFont="1" applyAlignment="1">
      <alignment horizontal="right"/>
    </xf>
    <xf numFmtId="3" fontId="13" fillId="0" borderId="0" xfId="0" applyNumberFormat="1" applyFont="1" applyAlignment="1">
      <alignment horizontal="right"/>
    </xf>
    <xf numFmtId="165" fontId="14" fillId="0" borderId="0" xfId="0" applyNumberFormat="1" applyFont="1" applyFill="1" applyAlignment="1">
      <alignment horizontal="right" wrapText="1"/>
    </xf>
    <xf numFmtId="3" fontId="14" fillId="0" borderId="0" xfId="0" applyNumberFormat="1" applyFont="1" applyAlignment="1">
      <alignment horizontal="right" wrapText="1"/>
    </xf>
    <xf numFmtId="0" fontId="15" fillId="0" borderId="0" xfId="0" applyFont="1" applyAlignment="1">
      <alignment horizontal="right"/>
    </xf>
    <xf numFmtId="0" fontId="9" fillId="0" borderId="0" xfId="0" applyFont="1" applyFill="1" applyAlignment="1">
      <alignment horizontal="left"/>
    </xf>
    <xf numFmtId="0" fontId="8" fillId="0" borderId="0" xfId="0" applyFont="1" applyAlignment="1">
      <alignment horizontal="center"/>
    </xf>
    <xf numFmtId="164" fontId="8" fillId="0" borderId="0" xfId="0" applyNumberFormat="1" applyFont="1"/>
    <xf numFmtId="164" fontId="8" fillId="0" borderId="0" xfId="0" applyNumberFormat="1" applyFont="1" applyFill="1" applyBorder="1"/>
    <xf numFmtId="0" fontId="9" fillId="0" borderId="0" xfId="0" applyFont="1"/>
    <xf numFmtId="0" fontId="8" fillId="0" borderId="0" xfId="0" applyFont="1" applyFill="1" applyAlignment="1">
      <alignment horizontal="left"/>
    </xf>
    <xf numFmtId="0" fontId="8" fillId="0" borderId="0" xfId="0" applyNumberFormat="1" applyFont="1" applyFill="1" applyAlignment="1">
      <alignment horizontal="center"/>
    </xf>
    <xf numFmtId="164" fontId="8" fillId="0" borderId="0" xfId="0" applyNumberFormat="1" applyFont="1" applyFill="1" applyAlignment="1">
      <alignment horizontal="right"/>
    </xf>
    <xf numFmtId="164" fontId="8" fillId="0" borderId="0" xfId="0" applyNumberFormat="1" applyFont="1" applyFill="1" applyBorder="1" applyAlignment="1">
      <alignment horizontal="right"/>
    </xf>
    <xf numFmtId="164" fontId="9" fillId="0" borderId="0" xfId="0" applyNumberFormat="1" applyFont="1" applyFill="1" applyAlignment="1">
      <alignment horizontal="right"/>
    </xf>
    <xf numFmtId="164" fontId="9" fillId="0" borderId="0" xfId="0" applyNumberFormat="1" applyFont="1" applyFill="1" applyBorder="1" applyAlignment="1">
      <alignment horizontal="right"/>
    </xf>
    <xf numFmtId="0" fontId="8" fillId="0" borderId="0" xfId="0" applyFont="1" applyAlignment="1">
      <alignment horizontal="right"/>
    </xf>
    <xf numFmtId="6" fontId="8" fillId="0" borderId="0" xfId="0" applyNumberFormat="1" applyFont="1" applyAlignment="1">
      <alignment horizontal="right"/>
    </xf>
    <xf numFmtId="6" fontId="9" fillId="0" borderId="0" xfId="0" applyNumberFormat="1" applyFont="1"/>
    <xf numFmtId="9" fontId="8" fillId="0" borderId="0" xfId="0" applyNumberFormat="1" applyFont="1" applyFill="1"/>
    <xf numFmtId="167" fontId="8" fillId="0" borderId="0" xfId="0" applyNumberFormat="1" applyFont="1" applyFill="1" applyBorder="1"/>
    <xf numFmtId="0" fontId="23" fillId="0" borderId="0" xfId="3" applyFont="1" applyFill="1" applyAlignment="1">
      <alignment horizontal="center" wrapText="1"/>
    </xf>
    <xf numFmtId="0" fontId="23" fillId="0" borderId="0" xfId="3" applyFont="1" applyFill="1" applyAlignment="1">
      <alignment wrapText="1"/>
    </xf>
    <xf numFmtId="0" fontId="9" fillId="0" borderId="0" xfId="3" applyFont="1" applyFill="1" applyAlignment="1">
      <alignment horizontal="left" wrapText="1"/>
    </xf>
    <xf numFmtId="6" fontId="8" fillId="0" borderId="0" xfId="0" applyNumberFormat="1" applyFont="1"/>
    <xf numFmtId="164" fontId="9" fillId="0" borderId="0" xfId="0" applyNumberFormat="1" applyFont="1"/>
    <xf numFmtId="0" fontId="9" fillId="0" borderId="0" xfId="0" applyFont="1" applyAlignment="1">
      <alignment horizontal="right"/>
    </xf>
    <xf numFmtId="0" fontId="9" fillId="0" borderId="0" xfId="0" applyFont="1" applyAlignment="1">
      <alignment horizontal="center"/>
    </xf>
    <xf numFmtId="164" fontId="9" fillId="0" borderId="0" xfId="0" applyNumberFormat="1" applyFont="1" applyFill="1" applyBorder="1"/>
    <xf numFmtId="1" fontId="9" fillId="0" borderId="0" xfId="0" applyNumberFormat="1" applyFont="1"/>
    <xf numFmtId="164" fontId="9" fillId="0" borderId="0" xfId="0" applyNumberFormat="1" applyFont="1" applyFill="1" applyBorder="1" applyAlignment="1">
      <alignment horizontal="center"/>
    </xf>
    <xf numFmtId="0" fontId="7" fillId="0" borderId="0" xfId="0" applyFont="1" applyFill="1"/>
    <xf numFmtId="0" fontId="7" fillId="0" borderId="0" xfId="0" applyFont="1" applyFill="1" applyAlignment="1">
      <alignment horizontal="center"/>
    </xf>
    <xf numFmtId="164" fontId="7" fillId="0" borderId="0" xfId="0" applyNumberFormat="1" applyFont="1" applyFill="1"/>
    <xf numFmtId="0" fontId="10" fillId="0" borderId="1" xfId="0" applyFont="1" applyFill="1" applyBorder="1" applyAlignment="1">
      <alignment horizontal="left"/>
    </xf>
    <xf numFmtId="0" fontId="10" fillId="0" borderId="1" xfId="0" applyFont="1" applyFill="1" applyBorder="1" applyAlignment="1">
      <alignment horizontal="center"/>
    </xf>
    <xf numFmtId="164" fontId="10" fillId="0" borderId="1" xfId="0" applyNumberFormat="1" applyFont="1" applyFill="1" applyBorder="1" applyAlignment="1">
      <alignment horizontal="left"/>
    </xf>
    <xf numFmtId="164" fontId="7" fillId="0" borderId="0" xfId="0" applyNumberFormat="1" applyFont="1" applyAlignment="1">
      <alignment horizontal="center"/>
    </xf>
    <xf numFmtId="0" fontId="7" fillId="0" borderId="0" xfId="0" applyFont="1" applyAlignment="1">
      <alignment horizontal="center"/>
    </xf>
    <xf numFmtId="167" fontId="7" fillId="0" borderId="0" xfId="0" applyNumberFormat="1" applyFont="1" applyAlignment="1">
      <alignment horizontal="center"/>
    </xf>
    <xf numFmtId="0" fontId="9" fillId="0" borderId="1" xfId="0" applyFont="1" applyFill="1" applyBorder="1" applyAlignment="1">
      <alignment wrapText="1"/>
    </xf>
    <xf numFmtId="3" fontId="9" fillId="0" borderId="1" xfId="0" applyNumberFormat="1" applyFont="1" applyBorder="1" applyAlignment="1">
      <alignment horizontal="center" wrapText="1"/>
    </xf>
    <xf numFmtId="164" fontId="9" fillId="0" borderId="1" xfId="0" applyNumberFormat="1" applyFont="1" applyBorder="1" applyAlignment="1">
      <alignment horizontal="center" wrapText="1"/>
    </xf>
    <xf numFmtId="0" fontId="9" fillId="0" borderId="1" xfId="0" applyFont="1" applyBorder="1" applyAlignment="1">
      <alignment horizontal="center" wrapText="1"/>
    </xf>
    <xf numFmtId="167" fontId="9" fillId="0" borderId="1" xfId="0" applyNumberFormat="1" applyFont="1" applyBorder="1" applyAlignment="1">
      <alignment horizontal="center" wrapText="1"/>
    </xf>
    <xf numFmtId="164" fontId="8" fillId="0" borderId="0" xfId="0" applyNumberFormat="1" applyFont="1" applyAlignment="1">
      <alignment horizontal="center"/>
    </xf>
    <xf numFmtId="167" fontId="8" fillId="0" borderId="0" xfId="0" applyNumberFormat="1" applyFont="1" applyAlignment="1">
      <alignment horizontal="center"/>
    </xf>
    <xf numFmtId="0" fontId="9" fillId="0" borderId="0" xfId="0" applyFont="1" applyFill="1" applyBorder="1" applyAlignment="1">
      <alignment horizontal="left"/>
    </xf>
    <xf numFmtId="3" fontId="8" fillId="0" borderId="0" xfId="0" applyNumberFormat="1" applyFont="1" applyBorder="1" applyAlignment="1">
      <alignment horizontal="center"/>
    </xf>
    <xf numFmtId="164" fontId="8" fillId="0" borderId="0" xfId="0" applyNumberFormat="1" applyFont="1" applyBorder="1" applyAlignment="1">
      <alignment horizontal="center"/>
    </xf>
    <xf numFmtId="3" fontId="8" fillId="0" borderId="0" xfId="0" applyNumberFormat="1" applyFont="1" applyFill="1" applyBorder="1" applyAlignment="1">
      <alignment horizontal="center"/>
    </xf>
    <xf numFmtId="0" fontId="8" fillId="0" borderId="0" xfId="0" applyFont="1" applyFill="1" applyAlignment="1">
      <alignment horizontal="right"/>
    </xf>
    <xf numFmtId="0" fontId="22" fillId="0" borderId="0" xfId="0" applyFont="1" applyFill="1"/>
    <xf numFmtId="0" fontId="8" fillId="0" borderId="0" xfId="0" applyFont="1" applyFill="1" applyAlignment="1">
      <alignment horizontal="right" indent="1"/>
    </xf>
    <xf numFmtId="6" fontId="8" fillId="0" borderId="0" xfId="0" applyNumberFormat="1" applyFont="1" applyFill="1" applyAlignment="1">
      <alignment horizontal="right"/>
    </xf>
    <xf numFmtId="6" fontId="22" fillId="0" borderId="0" xfId="0" applyNumberFormat="1" applyFont="1" applyFill="1"/>
    <xf numFmtId="6" fontId="9" fillId="0" borderId="0" xfId="0" applyNumberFormat="1" applyFont="1" applyFill="1"/>
    <xf numFmtId="8" fontId="22" fillId="0" borderId="0" xfId="0" applyNumberFormat="1" applyFont="1" applyFill="1"/>
    <xf numFmtId="0" fontId="23" fillId="0" borderId="0" xfId="0" applyFont="1" applyFill="1"/>
    <xf numFmtId="0" fontId="8" fillId="0" borderId="0" xfId="0" applyFont="1" applyAlignment="1">
      <alignment wrapText="1"/>
    </xf>
    <xf numFmtId="3" fontId="7" fillId="0" borderId="0" xfId="0" applyNumberFormat="1" applyFont="1" applyAlignment="1">
      <alignment horizontal="center"/>
    </xf>
    <xf numFmtId="0" fontId="24" fillId="0" borderId="0" xfId="0" applyFont="1"/>
    <xf numFmtId="0" fontId="6" fillId="0" borderId="0" xfId="0" applyFont="1" applyAlignment="1">
      <alignment horizontal="left"/>
    </xf>
    <xf numFmtId="0" fontId="17" fillId="0" borderId="0" xfId="0" applyFont="1" applyAlignment="1">
      <alignment horizontal="left" wrapText="1"/>
    </xf>
    <xf numFmtId="0" fontId="18" fillId="0" borderId="0" xfId="0" applyFont="1" applyAlignment="1">
      <alignment wrapText="1"/>
    </xf>
    <xf numFmtId="0" fontId="23" fillId="0" borderId="0" xfId="3" applyFont="1" applyFill="1" applyAlignment="1">
      <alignment horizontal="left" wrapText="1"/>
    </xf>
    <xf numFmtId="0" fontId="17" fillId="0" borderId="0" xfId="0" applyFont="1" applyFill="1" applyBorder="1" applyAlignment="1">
      <alignment horizontal="left" wrapText="1"/>
    </xf>
    <xf numFmtId="0" fontId="23" fillId="0" borderId="0" xfId="0" applyFont="1" applyFill="1" applyAlignment="1">
      <alignment horizontal="left" wrapText="1"/>
    </xf>
    <xf numFmtId="0" fontId="14" fillId="0" borderId="0" xfId="0" applyFont="1" applyAlignment="1">
      <alignment horizontal="left" wrapText="1"/>
    </xf>
    <xf numFmtId="0" fontId="15" fillId="0" borderId="0" xfId="0" applyFont="1" applyAlignment="1">
      <alignment horizontal="left"/>
    </xf>
    <xf numFmtId="3" fontId="15" fillId="0" borderId="0" xfId="0" applyNumberFormat="1" applyFont="1" applyAlignment="1">
      <alignment horizontal="left"/>
    </xf>
    <xf numFmtId="165" fontId="13" fillId="0" borderId="0" xfId="0" applyNumberFormat="1" applyFont="1" applyAlignment="1">
      <alignment horizontal="left"/>
    </xf>
    <xf numFmtId="0" fontId="13" fillId="0" borderId="0" xfId="0" applyFont="1" applyFill="1" applyAlignment="1">
      <alignment horizontal="right"/>
    </xf>
    <xf numFmtId="0" fontId="19" fillId="0" borderId="0" xfId="0" applyFont="1" applyAlignment="1">
      <alignment horizontal="right"/>
    </xf>
    <xf numFmtId="0" fontId="19" fillId="0" borderId="0" xfId="0" applyFont="1" applyAlignment="1">
      <alignment horizontal="right" wrapText="1"/>
    </xf>
    <xf numFmtId="166" fontId="19" fillId="0" borderId="0" xfId="0" applyNumberFormat="1" applyFont="1" applyAlignment="1">
      <alignment horizontal="right" wrapText="1"/>
    </xf>
    <xf numFmtId="0" fontId="2" fillId="0" borderId="0" xfId="2" applyAlignment="1">
      <alignment horizontal="left"/>
    </xf>
    <xf numFmtId="166" fontId="19" fillId="0" borderId="0" xfId="0" applyNumberFormat="1" applyFont="1" applyBorder="1"/>
    <xf numFmtId="166" fontId="13" fillId="0" borderId="0" xfId="0" applyNumberFormat="1" applyFont="1" applyFill="1" applyBorder="1" applyAlignment="1">
      <alignment horizontal="right"/>
    </xf>
    <xf numFmtId="0" fontId="21" fillId="0" borderId="0" xfId="0" applyFont="1" applyFill="1" applyBorder="1" applyAlignment="1">
      <alignment horizontal="right" wrapText="1"/>
    </xf>
    <xf numFmtId="166" fontId="21" fillId="0" borderId="0" xfId="0" applyNumberFormat="1" applyFont="1" applyFill="1" applyBorder="1" applyAlignment="1">
      <alignment horizontal="right" wrapText="1"/>
    </xf>
    <xf numFmtId="166" fontId="14" fillId="0" borderId="0" xfId="0" applyNumberFormat="1" applyFont="1" applyFill="1" applyBorder="1" applyAlignment="1">
      <alignment horizontal="right"/>
    </xf>
    <xf numFmtId="166" fontId="19" fillId="0" borderId="0" xfId="0" applyNumberFormat="1" applyFont="1" applyBorder="1" applyAlignment="1">
      <alignment horizontal="right"/>
    </xf>
  </cellXfs>
  <cellStyles count="4">
    <cellStyle name="Currency" xfId="1" builtinId="4"/>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independentsector.org/value-of-volunteer-time-201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C17" sqref="C17"/>
    </sheetView>
  </sheetViews>
  <sheetFormatPr defaultRowHeight="12.75" x14ac:dyDescent="0.2"/>
  <cols>
    <col min="1" max="16384" width="9.140625" style="1"/>
  </cols>
  <sheetData>
    <row r="1" spans="1:9" ht="16.5" x14ac:dyDescent="0.3">
      <c r="A1" s="120" t="s">
        <v>532</v>
      </c>
    </row>
    <row r="3" spans="1:9" x14ac:dyDescent="0.2">
      <c r="A3" s="2" t="s">
        <v>0</v>
      </c>
    </row>
    <row r="4" spans="1:9" ht="15" x14ac:dyDescent="0.25">
      <c r="B4" s="17" t="s">
        <v>1</v>
      </c>
    </row>
    <row r="5" spans="1:9" ht="15" x14ac:dyDescent="0.25">
      <c r="B5" s="17" t="s">
        <v>2</v>
      </c>
    </row>
    <row r="6" spans="1:9" ht="15" x14ac:dyDescent="0.25">
      <c r="B6" s="15" t="s">
        <v>494</v>
      </c>
    </row>
    <row r="7" spans="1:9" ht="15" x14ac:dyDescent="0.25">
      <c r="B7" s="15" t="s">
        <v>3</v>
      </c>
    </row>
    <row r="8" spans="1:9" x14ac:dyDescent="0.2">
      <c r="B8" s="14" t="s">
        <v>4</v>
      </c>
    </row>
    <row r="9" spans="1:9" ht="15" x14ac:dyDescent="0.25">
      <c r="B9" s="17" t="s">
        <v>495</v>
      </c>
    </row>
    <row r="11" spans="1:9" x14ac:dyDescent="0.2">
      <c r="A11" s="2" t="s">
        <v>523</v>
      </c>
    </row>
    <row r="13" spans="1:9" x14ac:dyDescent="0.2">
      <c r="A13" s="16" t="s">
        <v>524</v>
      </c>
      <c r="B13" s="16"/>
      <c r="C13" s="16"/>
      <c r="D13" s="16"/>
      <c r="E13" s="16"/>
      <c r="F13" s="16"/>
      <c r="G13" s="16"/>
      <c r="H13" s="16"/>
      <c r="I13" s="3"/>
    </row>
    <row r="15" spans="1:9" x14ac:dyDescent="0.2">
      <c r="A15" s="121"/>
      <c r="B15" s="121"/>
      <c r="C15" s="121"/>
      <c r="D15" s="121"/>
      <c r="E15" s="121"/>
      <c r="F15" s="121"/>
      <c r="G15" s="121"/>
      <c r="H15" s="121"/>
      <c r="I15" s="121"/>
    </row>
  </sheetData>
  <mergeCells count="1">
    <mergeCell ref="A15:I15"/>
  </mergeCells>
  <hyperlinks>
    <hyperlink ref="B4" location="Employees!A1" display="Employees by Major City Agency"/>
    <hyperlink ref="B5" location="'Volunteer Hours'!A1" display="Volunteer Hours"/>
    <hyperlink ref="B8" location="'Spending per Resident'!A1" display="Spending on Parks and Recreation per Resident"/>
    <hyperlink ref="B6" location="'Value of Volunteer Time'!A1" display="Value of Volunteer Hours"/>
    <hyperlink ref="B7" location="'Spending by Agency '!A1" display="Spending on Parks and Recreation by Agency"/>
    <hyperlink ref="B9" location="'Public and Private Spending'!A1" display="Public and Private Spendi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election activeCell="H14" sqref="H14"/>
    </sheetView>
  </sheetViews>
  <sheetFormatPr defaultRowHeight="12.75" x14ac:dyDescent="0.2"/>
  <cols>
    <col min="1" max="1" width="23.7109375" style="20" customWidth="1"/>
    <col min="2" max="2" width="61" style="29" bestFit="1" customWidth="1"/>
    <col min="3" max="4" width="12.28515625" style="59" customWidth="1"/>
    <col min="5" max="5" width="21" style="60" bestFit="1" customWidth="1"/>
    <col min="6" max="257" width="9.140625" style="20"/>
    <col min="258" max="258" width="63.28515625" style="20" customWidth="1"/>
    <col min="259" max="259" width="14.85546875" style="20" bestFit="1" customWidth="1"/>
    <col min="260" max="260" width="9.85546875" style="20" bestFit="1" customWidth="1"/>
    <col min="261" max="513" width="9.140625" style="20"/>
    <col min="514" max="514" width="63.28515625" style="20" customWidth="1"/>
    <col min="515" max="515" width="14.85546875" style="20" bestFit="1" customWidth="1"/>
    <col min="516" max="516" width="9.85546875" style="20" bestFit="1" customWidth="1"/>
    <col min="517" max="769" width="9.140625" style="20"/>
    <col min="770" max="770" width="63.28515625" style="20" customWidth="1"/>
    <col min="771" max="771" width="14.85546875" style="20" bestFit="1" customWidth="1"/>
    <col min="772" max="772" width="9.85546875" style="20" bestFit="1" customWidth="1"/>
    <col min="773" max="1025" width="9.140625" style="20"/>
    <col min="1026" max="1026" width="63.28515625" style="20" customWidth="1"/>
    <col min="1027" max="1027" width="14.85546875" style="20" bestFit="1" customWidth="1"/>
    <col min="1028" max="1028" width="9.85546875" style="20" bestFit="1" customWidth="1"/>
    <col min="1029" max="1281" width="9.140625" style="20"/>
    <col min="1282" max="1282" width="63.28515625" style="20" customWidth="1"/>
    <col min="1283" max="1283" width="14.85546875" style="20" bestFit="1" customWidth="1"/>
    <col min="1284" max="1284" width="9.85546875" style="20" bestFit="1" customWidth="1"/>
    <col min="1285" max="1537" width="9.140625" style="20"/>
    <col min="1538" max="1538" width="63.28515625" style="20" customWidth="1"/>
    <col min="1539" max="1539" width="14.85546875" style="20" bestFit="1" customWidth="1"/>
    <col min="1540" max="1540" width="9.85546875" style="20" bestFit="1" customWidth="1"/>
    <col min="1541" max="1793" width="9.140625" style="20"/>
    <col min="1794" max="1794" width="63.28515625" style="20" customWidth="1"/>
    <col min="1795" max="1795" width="14.85546875" style="20" bestFit="1" customWidth="1"/>
    <col min="1796" max="1796" width="9.85546875" style="20" bestFit="1" customWidth="1"/>
    <col min="1797" max="2049" width="9.140625" style="20"/>
    <col min="2050" max="2050" width="63.28515625" style="20" customWidth="1"/>
    <col min="2051" max="2051" width="14.85546875" style="20" bestFit="1" customWidth="1"/>
    <col min="2052" max="2052" width="9.85546875" style="20" bestFit="1" customWidth="1"/>
    <col min="2053" max="2305" width="9.140625" style="20"/>
    <col min="2306" max="2306" width="63.28515625" style="20" customWidth="1"/>
    <col min="2307" max="2307" width="14.85546875" style="20" bestFit="1" customWidth="1"/>
    <col min="2308" max="2308" width="9.85546875" style="20" bestFit="1" customWidth="1"/>
    <col min="2309" max="2561" width="9.140625" style="20"/>
    <col min="2562" max="2562" width="63.28515625" style="20" customWidth="1"/>
    <col min="2563" max="2563" width="14.85546875" style="20" bestFit="1" customWidth="1"/>
    <col min="2564" max="2564" width="9.85546875" style="20" bestFit="1" customWidth="1"/>
    <col min="2565" max="2817" width="9.140625" style="20"/>
    <col min="2818" max="2818" width="63.28515625" style="20" customWidth="1"/>
    <col min="2819" max="2819" width="14.85546875" style="20" bestFit="1" customWidth="1"/>
    <col min="2820" max="2820" width="9.85546875" style="20" bestFit="1" customWidth="1"/>
    <col min="2821" max="3073" width="9.140625" style="20"/>
    <col min="3074" max="3074" width="63.28515625" style="20" customWidth="1"/>
    <col min="3075" max="3075" width="14.85546875" style="20" bestFit="1" customWidth="1"/>
    <col min="3076" max="3076" width="9.85546875" style="20" bestFit="1" customWidth="1"/>
    <col min="3077" max="3329" width="9.140625" style="20"/>
    <col min="3330" max="3330" width="63.28515625" style="20" customWidth="1"/>
    <col min="3331" max="3331" width="14.85546875" style="20" bestFit="1" customWidth="1"/>
    <col min="3332" max="3332" width="9.85546875" style="20" bestFit="1" customWidth="1"/>
    <col min="3333" max="3585" width="9.140625" style="20"/>
    <col min="3586" max="3586" width="63.28515625" style="20" customWidth="1"/>
    <col min="3587" max="3587" width="14.85546875" style="20" bestFit="1" customWidth="1"/>
    <col min="3588" max="3588" width="9.85546875" style="20" bestFit="1" customWidth="1"/>
    <col min="3589" max="3841" width="9.140625" style="20"/>
    <col min="3842" max="3842" width="63.28515625" style="20" customWidth="1"/>
    <col min="3843" max="3843" width="14.85546875" style="20" bestFit="1" customWidth="1"/>
    <col min="3844" max="3844" width="9.85546875" style="20" bestFit="1" customWidth="1"/>
    <col min="3845" max="4097" width="9.140625" style="20"/>
    <col min="4098" max="4098" width="63.28515625" style="20" customWidth="1"/>
    <col min="4099" max="4099" width="14.85546875" style="20" bestFit="1" customWidth="1"/>
    <col min="4100" max="4100" width="9.85546875" style="20" bestFit="1" customWidth="1"/>
    <col min="4101" max="4353" width="9.140625" style="20"/>
    <col min="4354" max="4354" width="63.28515625" style="20" customWidth="1"/>
    <col min="4355" max="4355" width="14.85546875" style="20" bestFit="1" customWidth="1"/>
    <col min="4356" max="4356" width="9.85546875" style="20" bestFit="1" customWidth="1"/>
    <col min="4357" max="4609" width="9.140625" style="20"/>
    <col min="4610" max="4610" width="63.28515625" style="20" customWidth="1"/>
    <col min="4611" max="4611" width="14.85546875" style="20" bestFit="1" customWidth="1"/>
    <col min="4612" max="4612" width="9.85546875" style="20" bestFit="1" customWidth="1"/>
    <col min="4613" max="4865" width="9.140625" style="20"/>
    <col min="4866" max="4866" width="63.28515625" style="20" customWidth="1"/>
    <col min="4867" max="4867" width="14.85546875" style="20" bestFit="1" customWidth="1"/>
    <col min="4868" max="4868" width="9.85546875" style="20" bestFit="1" customWidth="1"/>
    <col min="4869" max="5121" width="9.140625" style="20"/>
    <col min="5122" max="5122" width="63.28515625" style="20" customWidth="1"/>
    <col min="5123" max="5123" width="14.85546875" style="20" bestFit="1" customWidth="1"/>
    <col min="5124" max="5124" width="9.85546875" style="20" bestFit="1" customWidth="1"/>
    <col min="5125" max="5377" width="9.140625" style="20"/>
    <col min="5378" max="5378" width="63.28515625" style="20" customWidth="1"/>
    <col min="5379" max="5379" width="14.85546875" style="20" bestFit="1" customWidth="1"/>
    <col min="5380" max="5380" width="9.85546875" style="20" bestFit="1" customWidth="1"/>
    <col min="5381" max="5633" width="9.140625" style="20"/>
    <col min="5634" max="5634" width="63.28515625" style="20" customWidth="1"/>
    <col min="5635" max="5635" width="14.85546875" style="20" bestFit="1" customWidth="1"/>
    <col min="5636" max="5636" width="9.85546875" style="20" bestFit="1" customWidth="1"/>
    <col min="5637" max="5889" width="9.140625" style="20"/>
    <col min="5890" max="5890" width="63.28515625" style="20" customWidth="1"/>
    <col min="5891" max="5891" width="14.85546875" style="20" bestFit="1" customWidth="1"/>
    <col min="5892" max="5892" width="9.85546875" style="20" bestFit="1" customWidth="1"/>
    <col min="5893" max="6145" width="9.140625" style="20"/>
    <col min="6146" max="6146" width="63.28515625" style="20" customWidth="1"/>
    <col min="6147" max="6147" width="14.85546875" style="20" bestFit="1" customWidth="1"/>
    <col min="6148" max="6148" width="9.85546875" style="20" bestFit="1" customWidth="1"/>
    <col min="6149" max="6401" width="9.140625" style="20"/>
    <col min="6402" max="6402" width="63.28515625" style="20" customWidth="1"/>
    <col min="6403" max="6403" width="14.85546875" style="20" bestFit="1" customWidth="1"/>
    <col min="6404" max="6404" width="9.85546875" style="20" bestFit="1" customWidth="1"/>
    <col min="6405" max="6657" width="9.140625" style="20"/>
    <col min="6658" max="6658" width="63.28515625" style="20" customWidth="1"/>
    <col min="6659" max="6659" width="14.85546875" style="20" bestFit="1" customWidth="1"/>
    <col min="6660" max="6660" width="9.85546875" style="20" bestFit="1" customWidth="1"/>
    <col min="6661" max="6913" width="9.140625" style="20"/>
    <col min="6914" max="6914" width="63.28515625" style="20" customWidth="1"/>
    <col min="6915" max="6915" width="14.85546875" style="20" bestFit="1" customWidth="1"/>
    <col min="6916" max="6916" width="9.85546875" style="20" bestFit="1" customWidth="1"/>
    <col min="6917" max="7169" width="9.140625" style="20"/>
    <col min="7170" max="7170" width="63.28515625" style="20" customWidth="1"/>
    <col min="7171" max="7171" width="14.85546875" style="20" bestFit="1" customWidth="1"/>
    <col min="7172" max="7172" width="9.85546875" style="20" bestFit="1" customWidth="1"/>
    <col min="7173" max="7425" width="9.140625" style="20"/>
    <col min="7426" max="7426" width="63.28515625" style="20" customWidth="1"/>
    <col min="7427" max="7427" width="14.85546875" style="20" bestFit="1" customWidth="1"/>
    <col min="7428" max="7428" width="9.85546875" style="20" bestFit="1" customWidth="1"/>
    <col min="7429" max="7681" width="9.140625" style="20"/>
    <col min="7682" max="7682" width="63.28515625" style="20" customWidth="1"/>
    <col min="7683" max="7683" width="14.85546875" style="20" bestFit="1" customWidth="1"/>
    <col min="7684" max="7684" width="9.85546875" style="20" bestFit="1" customWidth="1"/>
    <col min="7685" max="7937" width="9.140625" style="20"/>
    <col min="7938" max="7938" width="63.28515625" style="20" customWidth="1"/>
    <col min="7939" max="7939" width="14.85546875" style="20" bestFit="1" customWidth="1"/>
    <col min="7940" max="7940" width="9.85546875" style="20" bestFit="1" customWidth="1"/>
    <col min="7941" max="8193" width="9.140625" style="20"/>
    <col min="8194" max="8194" width="63.28515625" style="20" customWidth="1"/>
    <col min="8195" max="8195" width="14.85546875" style="20" bestFit="1" customWidth="1"/>
    <col min="8196" max="8196" width="9.85546875" style="20" bestFit="1" customWidth="1"/>
    <col min="8197" max="8449" width="9.140625" style="20"/>
    <col min="8450" max="8450" width="63.28515625" style="20" customWidth="1"/>
    <col min="8451" max="8451" width="14.85546875" style="20" bestFit="1" customWidth="1"/>
    <col min="8452" max="8452" width="9.85546875" style="20" bestFit="1" customWidth="1"/>
    <col min="8453" max="8705" width="9.140625" style="20"/>
    <col min="8706" max="8706" width="63.28515625" style="20" customWidth="1"/>
    <col min="8707" max="8707" width="14.85546875" style="20" bestFit="1" customWidth="1"/>
    <col min="8708" max="8708" width="9.85546875" style="20" bestFit="1" customWidth="1"/>
    <col min="8709" max="8961" width="9.140625" style="20"/>
    <col min="8962" max="8962" width="63.28515625" style="20" customWidth="1"/>
    <col min="8963" max="8963" width="14.85546875" style="20" bestFit="1" customWidth="1"/>
    <col min="8964" max="8964" width="9.85546875" style="20" bestFit="1" customWidth="1"/>
    <col min="8965" max="9217" width="9.140625" style="20"/>
    <col min="9218" max="9218" width="63.28515625" style="20" customWidth="1"/>
    <col min="9219" max="9219" width="14.85546875" style="20" bestFit="1" customWidth="1"/>
    <col min="9220" max="9220" width="9.85546875" style="20" bestFit="1" customWidth="1"/>
    <col min="9221" max="9473" width="9.140625" style="20"/>
    <col min="9474" max="9474" width="63.28515625" style="20" customWidth="1"/>
    <col min="9475" max="9475" width="14.85546875" style="20" bestFit="1" customWidth="1"/>
    <col min="9476" max="9476" width="9.85546875" style="20" bestFit="1" customWidth="1"/>
    <col min="9477" max="9729" width="9.140625" style="20"/>
    <col min="9730" max="9730" width="63.28515625" style="20" customWidth="1"/>
    <col min="9731" max="9731" width="14.85546875" style="20" bestFit="1" customWidth="1"/>
    <col min="9732" max="9732" width="9.85546875" style="20" bestFit="1" customWidth="1"/>
    <col min="9733" max="9985" width="9.140625" style="20"/>
    <col min="9986" max="9986" width="63.28515625" style="20" customWidth="1"/>
    <col min="9987" max="9987" width="14.85546875" style="20" bestFit="1" customWidth="1"/>
    <col min="9988" max="9988" width="9.85546875" style="20" bestFit="1" customWidth="1"/>
    <col min="9989" max="10241" width="9.140625" style="20"/>
    <col min="10242" max="10242" width="63.28515625" style="20" customWidth="1"/>
    <col min="10243" max="10243" width="14.85546875" style="20" bestFit="1" customWidth="1"/>
    <col min="10244" max="10244" width="9.85546875" style="20" bestFit="1" customWidth="1"/>
    <col min="10245" max="10497" width="9.140625" style="20"/>
    <col min="10498" max="10498" width="63.28515625" style="20" customWidth="1"/>
    <col min="10499" max="10499" width="14.85546875" style="20" bestFit="1" customWidth="1"/>
    <col min="10500" max="10500" width="9.85546875" style="20" bestFit="1" customWidth="1"/>
    <col min="10501" max="10753" width="9.140625" style="20"/>
    <col min="10754" max="10754" width="63.28515625" style="20" customWidth="1"/>
    <col min="10755" max="10755" width="14.85546875" style="20" bestFit="1" customWidth="1"/>
    <col min="10756" max="10756" width="9.85546875" style="20" bestFit="1" customWidth="1"/>
    <col min="10757" max="11009" width="9.140625" style="20"/>
    <col min="11010" max="11010" width="63.28515625" style="20" customWidth="1"/>
    <col min="11011" max="11011" width="14.85546875" style="20" bestFit="1" customWidth="1"/>
    <col min="11012" max="11012" width="9.85546875" style="20" bestFit="1" customWidth="1"/>
    <col min="11013" max="11265" width="9.140625" style="20"/>
    <col min="11266" max="11266" width="63.28515625" style="20" customWidth="1"/>
    <col min="11267" max="11267" width="14.85546875" style="20" bestFit="1" customWidth="1"/>
    <col min="11268" max="11268" width="9.85546875" style="20" bestFit="1" customWidth="1"/>
    <col min="11269" max="11521" width="9.140625" style="20"/>
    <col min="11522" max="11522" width="63.28515625" style="20" customWidth="1"/>
    <col min="11523" max="11523" width="14.85546875" style="20" bestFit="1" customWidth="1"/>
    <col min="11524" max="11524" width="9.85546875" style="20" bestFit="1" customWidth="1"/>
    <col min="11525" max="11777" width="9.140625" style="20"/>
    <col min="11778" max="11778" width="63.28515625" style="20" customWidth="1"/>
    <col min="11779" max="11779" width="14.85546875" style="20" bestFit="1" customWidth="1"/>
    <col min="11780" max="11780" width="9.85546875" style="20" bestFit="1" customWidth="1"/>
    <col min="11781" max="12033" width="9.140625" style="20"/>
    <col min="12034" max="12034" width="63.28515625" style="20" customWidth="1"/>
    <col min="12035" max="12035" width="14.85546875" style="20" bestFit="1" customWidth="1"/>
    <col min="12036" max="12036" width="9.85546875" style="20" bestFit="1" customWidth="1"/>
    <col min="12037" max="12289" width="9.140625" style="20"/>
    <col min="12290" max="12290" width="63.28515625" style="20" customWidth="1"/>
    <col min="12291" max="12291" width="14.85546875" style="20" bestFit="1" customWidth="1"/>
    <col min="12292" max="12292" width="9.85546875" style="20" bestFit="1" customWidth="1"/>
    <col min="12293" max="12545" width="9.140625" style="20"/>
    <col min="12546" max="12546" width="63.28515625" style="20" customWidth="1"/>
    <col min="12547" max="12547" width="14.85546875" style="20" bestFit="1" customWidth="1"/>
    <col min="12548" max="12548" width="9.85546875" style="20" bestFit="1" customWidth="1"/>
    <col min="12549" max="12801" width="9.140625" style="20"/>
    <col min="12802" max="12802" width="63.28515625" style="20" customWidth="1"/>
    <col min="12803" max="12803" width="14.85546875" style="20" bestFit="1" customWidth="1"/>
    <col min="12804" max="12804" width="9.85546875" style="20" bestFit="1" customWidth="1"/>
    <col min="12805" max="13057" width="9.140625" style="20"/>
    <col min="13058" max="13058" width="63.28515625" style="20" customWidth="1"/>
    <col min="13059" max="13059" width="14.85546875" style="20" bestFit="1" customWidth="1"/>
    <col min="13060" max="13060" width="9.85546875" style="20" bestFit="1" customWidth="1"/>
    <col min="13061" max="13313" width="9.140625" style="20"/>
    <col min="13314" max="13314" width="63.28515625" style="20" customWidth="1"/>
    <col min="13315" max="13315" width="14.85546875" style="20" bestFit="1" customWidth="1"/>
    <col min="13316" max="13316" width="9.85546875" style="20" bestFit="1" customWidth="1"/>
    <col min="13317" max="13569" width="9.140625" style="20"/>
    <col min="13570" max="13570" width="63.28515625" style="20" customWidth="1"/>
    <col min="13571" max="13571" width="14.85546875" style="20" bestFit="1" customWidth="1"/>
    <col min="13572" max="13572" width="9.85546875" style="20" bestFit="1" customWidth="1"/>
    <col min="13573" max="13825" width="9.140625" style="20"/>
    <col min="13826" max="13826" width="63.28515625" style="20" customWidth="1"/>
    <col min="13827" max="13827" width="14.85546875" style="20" bestFit="1" customWidth="1"/>
    <col min="13828" max="13828" width="9.85546875" style="20" bestFit="1" customWidth="1"/>
    <col min="13829" max="14081" width="9.140625" style="20"/>
    <col min="14082" max="14082" width="63.28515625" style="20" customWidth="1"/>
    <col min="14083" max="14083" width="14.85546875" style="20" bestFit="1" customWidth="1"/>
    <col min="14084" max="14084" width="9.85546875" style="20" bestFit="1" customWidth="1"/>
    <col min="14085" max="14337" width="9.140625" style="20"/>
    <col min="14338" max="14338" width="63.28515625" style="20" customWidth="1"/>
    <col min="14339" max="14339" width="14.85546875" style="20" bestFit="1" customWidth="1"/>
    <col min="14340" max="14340" width="9.85546875" style="20" bestFit="1" customWidth="1"/>
    <col min="14341" max="14593" width="9.140625" style="20"/>
    <col min="14594" max="14594" width="63.28515625" style="20" customWidth="1"/>
    <col min="14595" max="14595" width="14.85546875" style="20" bestFit="1" customWidth="1"/>
    <col min="14596" max="14596" width="9.85546875" style="20" bestFit="1" customWidth="1"/>
    <col min="14597" max="14849" width="9.140625" style="20"/>
    <col min="14850" max="14850" width="63.28515625" style="20" customWidth="1"/>
    <col min="14851" max="14851" width="14.85546875" style="20" bestFit="1" customWidth="1"/>
    <col min="14852" max="14852" width="9.85546875" style="20" bestFit="1" customWidth="1"/>
    <col min="14853" max="15105" width="9.140625" style="20"/>
    <col min="15106" max="15106" width="63.28515625" style="20" customWidth="1"/>
    <col min="15107" max="15107" width="14.85546875" style="20" bestFit="1" customWidth="1"/>
    <col min="15108" max="15108" width="9.85546875" style="20" bestFit="1" customWidth="1"/>
    <col min="15109" max="15361" width="9.140625" style="20"/>
    <col min="15362" max="15362" width="63.28515625" style="20" customWidth="1"/>
    <col min="15363" max="15363" width="14.85546875" style="20" bestFit="1" customWidth="1"/>
    <col min="15364" max="15364" width="9.85546875" style="20" bestFit="1" customWidth="1"/>
    <col min="15365" max="15617" width="9.140625" style="20"/>
    <col min="15618" max="15618" width="63.28515625" style="20" customWidth="1"/>
    <col min="15619" max="15619" width="14.85546875" style="20" bestFit="1" customWidth="1"/>
    <col min="15620" max="15620" width="9.85546875" style="20" bestFit="1" customWidth="1"/>
    <col min="15621" max="15873" width="9.140625" style="20"/>
    <col min="15874" max="15874" width="63.28515625" style="20" customWidth="1"/>
    <col min="15875" max="15875" width="14.85546875" style="20" bestFit="1" customWidth="1"/>
    <col min="15876" max="15876" width="9.85546875" style="20" bestFit="1" customWidth="1"/>
    <col min="15877" max="16129" width="9.140625" style="20"/>
    <col min="16130" max="16130" width="63.28515625" style="20" customWidth="1"/>
    <col min="16131" max="16131" width="14.85546875" style="20" bestFit="1" customWidth="1"/>
    <col min="16132" max="16132" width="9.85546875" style="20" bestFit="1" customWidth="1"/>
    <col min="16133" max="16384" width="9.140625" style="20"/>
  </cols>
  <sheetData>
    <row r="1" spans="1:5" ht="15" x14ac:dyDescent="0.25">
      <c r="A1" s="18" t="s">
        <v>5</v>
      </c>
    </row>
    <row r="2" spans="1:5" s="22" customFormat="1" ht="38.25" x14ac:dyDescent="0.2">
      <c r="A2" s="127" t="s">
        <v>414</v>
      </c>
      <c r="B2" s="21" t="s">
        <v>6</v>
      </c>
      <c r="C2" s="61" t="s">
        <v>517</v>
      </c>
      <c r="D2" s="61" t="s">
        <v>503</v>
      </c>
      <c r="E2" s="62" t="s">
        <v>516</v>
      </c>
    </row>
    <row r="3" spans="1:5" x14ac:dyDescent="0.2">
      <c r="A3" s="23" t="s">
        <v>120</v>
      </c>
      <c r="B3" s="128" t="s">
        <v>7</v>
      </c>
      <c r="C3" s="60">
        <v>298</v>
      </c>
      <c r="D3" s="28" t="s">
        <v>489</v>
      </c>
      <c r="E3" s="60">
        <f>SUM(C3:D3)</f>
        <v>298</v>
      </c>
    </row>
    <row r="4" spans="1:5" x14ac:dyDescent="0.2">
      <c r="A4" s="23" t="s">
        <v>121</v>
      </c>
      <c r="B4" s="128" t="s">
        <v>8</v>
      </c>
      <c r="C4" s="60">
        <v>271</v>
      </c>
      <c r="D4" s="28">
        <v>200</v>
      </c>
      <c r="E4" s="60">
        <f t="shared" ref="E4:E67" si="0">SUM(C4:D4)</f>
        <v>471</v>
      </c>
    </row>
    <row r="5" spans="1:5" x14ac:dyDescent="0.2">
      <c r="A5" s="23" t="s">
        <v>122</v>
      </c>
      <c r="B5" s="128" t="s">
        <v>9</v>
      </c>
      <c r="C5" s="60">
        <v>65</v>
      </c>
      <c r="D5" s="28">
        <v>67</v>
      </c>
      <c r="E5" s="60">
        <f t="shared" si="0"/>
        <v>132</v>
      </c>
    </row>
    <row r="6" spans="1:5" x14ac:dyDescent="0.2">
      <c r="A6" s="23" t="s">
        <v>123</v>
      </c>
      <c r="B6" s="128" t="s">
        <v>11</v>
      </c>
      <c r="C6" s="60">
        <v>197</v>
      </c>
      <c r="D6" s="28">
        <v>73</v>
      </c>
      <c r="E6" s="60">
        <f t="shared" si="0"/>
        <v>270</v>
      </c>
    </row>
    <row r="7" spans="1:5" x14ac:dyDescent="0.2">
      <c r="A7" s="23" t="s">
        <v>124</v>
      </c>
      <c r="B7" s="128" t="s">
        <v>10</v>
      </c>
      <c r="C7" s="60">
        <v>275</v>
      </c>
      <c r="D7" s="28">
        <v>93</v>
      </c>
      <c r="E7" s="60">
        <f t="shared" si="0"/>
        <v>368</v>
      </c>
    </row>
    <row r="8" spans="1:5" x14ac:dyDescent="0.2">
      <c r="A8" s="23" t="s">
        <v>125</v>
      </c>
      <c r="B8" s="128" t="s">
        <v>525</v>
      </c>
      <c r="C8" s="63">
        <v>425</v>
      </c>
      <c r="D8" s="28">
        <v>875</v>
      </c>
      <c r="E8" s="60">
        <f t="shared" si="0"/>
        <v>1300</v>
      </c>
    </row>
    <row r="9" spans="1:5" x14ac:dyDescent="0.2">
      <c r="A9" s="23" t="s">
        <v>126</v>
      </c>
      <c r="B9" s="128" t="s">
        <v>13</v>
      </c>
      <c r="C9" s="60">
        <v>280</v>
      </c>
      <c r="D9" s="28">
        <v>1150</v>
      </c>
      <c r="E9" s="60">
        <f t="shared" si="0"/>
        <v>1430</v>
      </c>
    </row>
    <row r="10" spans="1:5" x14ac:dyDescent="0.2">
      <c r="A10" s="23" t="s">
        <v>127</v>
      </c>
      <c r="B10" s="128" t="s">
        <v>14</v>
      </c>
      <c r="C10" s="60">
        <v>747</v>
      </c>
      <c r="D10" s="28">
        <v>365</v>
      </c>
      <c r="E10" s="60">
        <f t="shared" si="0"/>
        <v>1112</v>
      </c>
    </row>
    <row r="11" spans="1:5" x14ac:dyDescent="0.2">
      <c r="A11" s="23" t="s">
        <v>128</v>
      </c>
      <c r="B11" s="128" t="s">
        <v>15</v>
      </c>
      <c r="C11" s="60">
        <v>146</v>
      </c>
      <c r="D11" s="28">
        <v>198</v>
      </c>
      <c r="E11" s="60">
        <f t="shared" si="0"/>
        <v>344</v>
      </c>
    </row>
    <row r="12" spans="1:5" x14ac:dyDescent="0.2">
      <c r="A12" s="23" t="s">
        <v>129</v>
      </c>
      <c r="B12" s="128" t="s">
        <v>16</v>
      </c>
      <c r="C12" s="60">
        <v>389</v>
      </c>
      <c r="D12" s="28">
        <v>43</v>
      </c>
      <c r="E12" s="60">
        <f t="shared" si="0"/>
        <v>432</v>
      </c>
    </row>
    <row r="13" spans="1:5" x14ac:dyDescent="0.2">
      <c r="A13" s="23" t="s">
        <v>130</v>
      </c>
      <c r="B13" s="128" t="s">
        <v>91</v>
      </c>
      <c r="C13" s="60">
        <v>420</v>
      </c>
      <c r="D13" s="28">
        <v>362</v>
      </c>
      <c r="E13" s="60">
        <f t="shared" si="0"/>
        <v>782</v>
      </c>
    </row>
    <row r="14" spans="1:5" x14ac:dyDescent="0.2">
      <c r="A14" s="23" t="s">
        <v>131</v>
      </c>
      <c r="B14" s="128" t="s">
        <v>17</v>
      </c>
      <c r="C14" s="60">
        <v>166</v>
      </c>
      <c r="D14" s="28">
        <v>94</v>
      </c>
      <c r="E14" s="60">
        <f t="shared" si="0"/>
        <v>260</v>
      </c>
    </row>
    <row r="15" spans="1:5" x14ac:dyDescent="0.2">
      <c r="A15" s="23" t="s">
        <v>132</v>
      </c>
      <c r="B15" s="128" t="s">
        <v>18</v>
      </c>
      <c r="C15" s="60">
        <v>228</v>
      </c>
      <c r="D15" s="28">
        <v>71</v>
      </c>
      <c r="E15" s="60">
        <f t="shared" si="0"/>
        <v>299</v>
      </c>
    </row>
    <row r="16" spans="1:5" x14ac:dyDescent="0.2">
      <c r="A16" s="23" t="s">
        <v>132</v>
      </c>
      <c r="B16" s="128" t="s">
        <v>65</v>
      </c>
      <c r="C16" s="60">
        <v>215</v>
      </c>
      <c r="D16" s="28">
        <v>395</v>
      </c>
      <c r="E16" s="60">
        <f t="shared" si="0"/>
        <v>610</v>
      </c>
    </row>
    <row r="17" spans="1:5" x14ac:dyDescent="0.2">
      <c r="A17" s="23" t="s">
        <v>133</v>
      </c>
      <c r="B17" s="128" t="s">
        <v>19</v>
      </c>
      <c r="C17" s="60">
        <v>62</v>
      </c>
      <c r="D17" s="28" t="s">
        <v>489</v>
      </c>
      <c r="E17" s="60">
        <f t="shared" si="0"/>
        <v>62</v>
      </c>
    </row>
    <row r="18" spans="1:5" x14ac:dyDescent="0.2">
      <c r="A18" s="23" t="s">
        <v>134</v>
      </c>
      <c r="B18" s="128" t="s">
        <v>20</v>
      </c>
      <c r="C18" s="60">
        <v>97</v>
      </c>
      <c r="D18" s="28">
        <v>79</v>
      </c>
      <c r="E18" s="60">
        <f t="shared" si="0"/>
        <v>176</v>
      </c>
    </row>
    <row r="19" spans="1:5" x14ac:dyDescent="0.2">
      <c r="A19" s="23" t="s">
        <v>135</v>
      </c>
      <c r="B19" s="128" t="s">
        <v>66</v>
      </c>
      <c r="C19" s="60">
        <v>529</v>
      </c>
      <c r="D19" s="28">
        <v>335</v>
      </c>
      <c r="E19" s="60">
        <f t="shared" si="0"/>
        <v>864</v>
      </c>
    </row>
    <row r="20" spans="1:5" x14ac:dyDescent="0.2">
      <c r="A20" s="23" t="s">
        <v>136</v>
      </c>
      <c r="B20" s="128" t="s">
        <v>526</v>
      </c>
      <c r="C20" s="60">
        <v>194</v>
      </c>
      <c r="D20" s="28">
        <v>53</v>
      </c>
      <c r="E20" s="60">
        <f t="shared" si="0"/>
        <v>247</v>
      </c>
    </row>
    <row r="21" spans="1:5" x14ac:dyDescent="0.2">
      <c r="A21" s="23" t="s">
        <v>137</v>
      </c>
      <c r="B21" s="129" t="s">
        <v>22</v>
      </c>
      <c r="C21" s="60">
        <v>2939</v>
      </c>
      <c r="D21" s="28">
        <v>3685</v>
      </c>
      <c r="E21" s="60">
        <f t="shared" si="0"/>
        <v>6624</v>
      </c>
    </row>
    <row r="22" spans="1:5" x14ac:dyDescent="0.2">
      <c r="A22" s="23" t="s">
        <v>138</v>
      </c>
      <c r="B22" s="128" t="s">
        <v>504</v>
      </c>
      <c r="C22" s="60">
        <v>53</v>
      </c>
      <c r="D22" s="28" t="s">
        <v>489</v>
      </c>
      <c r="E22" s="60">
        <f t="shared" si="0"/>
        <v>53</v>
      </c>
    </row>
    <row r="23" spans="1:5" x14ac:dyDescent="0.2">
      <c r="A23" s="23" t="s">
        <v>139</v>
      </c>
      <c r="B23" s="128" t="s">
        <v>24</v>
      </c>
      <c r="C23" s="63">
        <v>200</v>
      </c>
      <c r="D23" s="28">
        <v>60</v>
      </c>
      <c r="E23" s="60">
        <f t="shared" si="0"/>
        <v>260</v>
      </c>
    </row>
    <row r="24" spans="1:5" x14ac:dyDescent="0.2">
      <c r="A24" s="23" t="s">
        <v>139</v>
      </c>
      <c r="B24" s="128" t="s">
        <v>25</v>
      </c>
      <c r="C24" s="60">
        <v>303</v>
      </c>
      <c r="D24" s="28">
        <v>132</v>
      </c>
      <c r="E24" s="60">
        <f t="shared" si="0"/>
        <v>435</v>
      </c>
    </row>
    <row r="25" spans="1:5" x14ac:dyDescent="0.2">
      <c r="A25" s="23" t="s">
        <v>140</v>
      </c>
      <c r="B25" s="128" t="s">
        <v>27</v>
      </c>
      <c r="C25" s="60">
        <v>253</v>
      </c>
      <c r="D25" s="28">
        <v>638</v>
      </c>
      <c r="E25" s="60">
        <f t="shared" si="0"/>
        <v>891</v>
      </c>
    </row>
    <row r="26" spans="1:5" x14ac:dyDescent="0.2">
      <c r="A26" s="23" t="s">
        <v>141</v>
      </c>
      <c r="B26" s="128" t="s">
        <v>28</v>
      </c>
      <c r="C26" s="60">
        <v>186</v>
      </c>
      <c r="D26" s="28">
        <v>380</v>
      </c>
      <c r="E26" s="60">
        <f t="shared" si="0"/>
        <v>566</v>
      </c>
    </row>
    <row r="27" spans="1:5" x14ac:dyDescent="0.2">
      <c r="A27" s="23" t="s">
        <v>142</v>
      </c>
      <c r="B27" s="128" t="s">
        <v>29</v>
      </c>
      <c r="C27" s="60">
        <v>390</v>
      </c>
      <c r="D27" s="28">
        <v>1419</v>
      </c>
      <c r="E27" s="60">
        <f t="shared" si="0"/>
        <v>1809</v>
      </c>
    </row>
    <row r="28" spans="1:5" x14ac:dyDescent="0.2">
      <c r="A28" s="23" t="s">
        <v>143</v>
      </c>
      <c r="B28" s="128" t="s">
        <v>30</v>
      </c>
      <c r="C28" s="60">
        <v>334</v>
      </c>
      <c r="D28" s="28" t="s">
        <v>489</v>
      </c>
      <c r="E28" s="60">
        <f t="shared" si="0"/>
        <v>334</v>
      </c>
    </row>
    <row r="29" spans="1:5" x14ac:dyDescent="0.2">
      <c r="A29" s="23" t="s">
        <v>144</v>
      </c>
      <c r="B29" s="128" t="s">
        <v>31</v>
      </c>
      <c r="C29" s="60">
        <v>772</v>
      </c>
      <c r="D29" s="28">
        <v>97</v>
      </c>
      <c r="E29" s="60">
        <f t="shared" si="0"/>
        <v>869</v>
      </c>
    </row>
    <row r="30" spans="1:5" x14ac:dyDescent="0.2">
      <c r="A30" s="23" t="s">
        <v>145</v>
      </c>
      <c r="B30" s="128" t="s">
        <v>32</v>
      </c>
      <c r="C30" s="60">
        <v>548</v>
      </c>
      <c r="D30" s="28">
        <v>508</v>
      </c>
      <c r="E30" s="60">
        <f t="shared" si="0"/>
        <v>1056</v>
      </c>
    </row>
    <row r="31" spans="1:5" x14ac:dyDescent="0.2">
      <c r="A31" s="23" t="s">
        <v>496</v>
      </c>
      <c r="B31" s="128" t="s">
        <v>501</v>
      </c>
      <c r="C31" s="60">
        <v>59</v>
      </c>
      <c r="D31" s="28">
        <v>55</v>
      </c>
      <c r="E31" s="60">
        <f t="shared" si="0"/>
        <v>114</v>
      </c>
    </row>
    <row r="32" spans="1:5" x14ac:dyDescent="0.2">
      <c r="A32" s="23" t="s">
        <v>146</v>
      </c>
      <c r="B32" s="128" t="s">
        <v>33</v>
      </c>
      <c r="C32" s="63">
        <v>1300</v>
      </c>
      <c r="D32" s="28">
        <v>400</v>
      </c>
      <c r="E32" s="60">
        <f t="shared" si="0"/>
        <v>1700</v>
      </c>
    </row>
    <row r="33" spans="1:5" s="24" customFormat="1" x14ac:dyDescent="0.2">
      <c r="A33" s="23" t="s">
        <v>147</v>
      </c>
      <c r="B33" s="128" t="s">
        <v>35</v>
      </c>
      <c r="C33" s="60">
        <v>127</v>
      </c>
      <c r="D33" s="131">
        <v>80</v>
      </c>
      <c r="E33" s="60">
        <f t="shared" si="0"/>
        <v>207</v>
      </c>
    </row>
    <row r="34" spans="1:5" s="24" customFormat="1" x14ac:dyDescent="0.2">
      <c r="A34" s="23" t="s">
        <v>148</v>
      </c>
      <c r="B34" s="128" t="s">
        <v>36</v>
      </c>
      <c r="C34" s="60">
        <v>331</v>
      </c>
      <c r="D34" s="131">
        <v>24</v>
      </c>
      <c r="E34" s="60">
        <f t="shared" si="0"/>
        <v>355</v>
      </c>
    </row>
    <row r="35" spans="1:5" s="24" customFormat="1" x14ac:dyDescent="0.2">
      <c r="A35" s="23" t="s">
        <v>149</v>
      </c>
      <c r="B35" s="128" t="s">
        <v>38</v>
      </c>
      <c r="C35" s="28" t="s">
        <v>489</v>
      </c>
      <c r="D35" s="28" t="s">
        <v>489</v>
      </c>
      <c r="E35" s="60" t="s">
        <v>489</v>
      </c>
    </row>
    <row r="36" spans="1:5" s="24" customFormat="1" x14ac:dyDescent="0.2">
      <c r="A36" s="23" t="s">
        <v>150</v>
      </c>
      <c r="B36" s="128" t="s">
        <v>39</v>
      </c>
      <c r="C36" s="63">
        <v>431</v>
      </c>
      <c r="D36" s="131">
        <v>57</v>
      </c>
      <c r="E36" s="60">
        <f t="shared" si="0"/>
        <v>488</v>
      </c>
    </row>
    <row r="37" spans="1:5" s="24" customFormat="1" x14ac:dyDescent="0.2">
      <c r="A37" s="23" t="s">
        <v>151</v>
      </c>
      <c r="B37" s="128" t="s">
        <v>527</v>
      </c>
      <c r="C37" s="63">
        <v>96</v>
      </c>
      <c r="D37" s="131">
        <v>66</v>
      </c>
      <c r="E37" s="60">
        <f t="shared" si="0"/>
        <v>162</v>
      </c>
    </row>
    <row r="38" spans="1:5" s="24" customFormat="1" x14ac:dyDescent="0.2">
      <c r="A38" s="23" t="s">
        <v>152</v>
      </c>
      <c r="B38" s="128" t="s">
        <v>41</v>
      </c>
      <c r="C38" s="28" t="s">
        <v>489</v>
      </c>
      <c r="D38" s="28" t="s">
        <v>489</v>
      </c>
      <c r="E38" s="28" t="s">
        <v>489</v>
      </c>
    </row>
    <row r="39" spans="1:5" s="24" customFormat="1" x14ac:dyDescent="0.2">
      <c r="A39" s="23" t="s">
        <v>153</v>
      </c>
      <c r="B39" s="128" t="s">
        <v>42</v>
      </c>
      <c r="C39" s="60">
        <v>116</v>
      </c>
      <c r="D39" s="131">
        <v>53</v>
      </c>
      <c r="E39" s="60">
        <f t="shared" si="0"/>
        <v>169</v>
      </c>
    </row>
    <row r="40" spans="1:5" s="24" customFormat="1" x14ac:dyDescent="0.2">
      <c r="A40" s="23" t="s">
        <v>154</v>
      </c>
      <c r="B40" s="128" t="s">
        <v>43</v>
      </c>
      <c r="C40" s="60">
        <v>84</v>
      </c>
      <c r="D40" s="28" t="s">
        <v>489</v>
      </c>
      <c r="E40" s="60">
        <f t="shared" si="0"/>
        <v>84</v>
      </c>
    </row>
    <row r="41" spans="1:5" s="24" customFormat="1" x14ac:dyDescent="0.2">
      <c r="A41" s="23" t="s">
        <v>155</v>
      </c>
      <c r="B41" s="128" t="s">
        <v>505</v>
      </c>
      <c r="C41" s="60">
        <v>51</v>
      </c>
      <c r="D41" s="28" t="s">
        <v>489</v>
      </c>
      <c r="E41" s="60">
        <f t="shared" si="0"/>
        <v>51</v>
      </c>
    </row>
    <row r="42" spans="1:5" s="24" customFormat="1" x14ac:dyDescent="0.2">
      <c r="A42" s="23" t="s">
        <v>156</v>
      </c>
      <c r="B42" s="128" t="s">
        <v>45</v>
      </c>
      <c r="C42" s="60">
        <v>145</v>
      </c>
      <c r="D42" s="28" t="s">
        <v>489</v>
      </c>
      <c r="E42" s="60">
        <f t="shared" si="0"/>
        <v>145</v>
      </c>
    </row>
    <row r="43" spans="1:5" s="24" customFormat="1" x14ac:dyDescent="0.2">
      <c r="A43" s="23" t="s">
        <v>157</v>
      </c>
      <c r="B43" s="128" t="s">
        <v>506</v>
      </c>
      <c r="C43" s="63">
        <v>275</v>
      </c>
      <c r="D43" s="28" t="s">
        <v>489</v>
      </c>
      <c r="E43" s="60">
        <f t="shared" si="0"/>
        <v>275</v>
      </c>
    </row>
    <row r="44" spans="1:5" s="24" customFormat="1" x14ac:dyDescent="0.2">
      <c r="A44" s="23" t="s">
        <v>158</v>
      </c>
      <c r="B44" s="128" t="s">
        <v>47</v>
      </c>
      <c r="C44" s="60">
        <v>84</v>
      </c>
      <c r="D44" s="131">
        <v>0</v>
      </c>
      <c r="E44" s="60">
        <f t="shared" si="0"/>
        <v>84</v>
      </c>
    </row>
    <row r="45" spans="1:5" s="24" customFormat="1" x14ac:dyDescent="0.2">
      <c r="A45" s="23" t="s">
        <v>159</v>
      </c>
      <c r="B45" s="128" t="s">
        <v>507</v>
      </c>
      <c r="C45" s="60">
        <v>1001</v>
      </c>
      <c r="D45" s="131">
        <v>147</v>
      </c>
      <c r="E45" s="60">
        <f t="shared" si="0"/>
        <v>1148</v>
      </c>
    </row>
    <row r="46" spans="1:5" s="24" customFormat="1" x14ac:dyDescent="0.2">
      <c r="A46" s="23" t="s">
        <v>160</v>
      </c>
      <c r="B46" s="128" t="s">
        <v>48</v>
      </c>
      <c r="C46" s="60">
        <v>582</v>
      </c>
      <c r="D46" s="131">
        <v>31</v>
      </c>
      <c r="E46" s="60">
        <f t="shared" si="0"/>
        <v>613</v>
      </c>
    </row>
    <row r="47" spans="1:5" s="24" customFormat="1" x14ac:dyDescent="0.2">
      <c r="A47" s="23" t="s">
        <v>162</v>
      </c>
      <c r="B47" s="128" t="s">
        <v>508</v>
      </c>
      <c r="C47" s="60">
        <v>499</v>
      </c>
      <c r="D47" s="131">
        <v>274</v>
      </c>
      <c r="E47" s="60">
        <f t="shared" si="0"/>
        <v>773</v>
      </c>
    </row>
    <row r="48" spans="1:5" x14ac:dyDescent="0.2">
      <c r="A48" s="23" t="s">
        <v>163</v>
      </c>
      <c r="B48" s="128" t="s">
        <v>52</v>
      </c>
      <c r="C48" s="60">
        <v>148</v>
      </c>
      <c r="D48" s="28">
        <v>266</v>
      </c>
      <c r="E48" s="60">
        <f t="shared" si="0"/>
        <v>414</v>
      </c>
    </row>
    <row r="49" spans="1:5" x14ac:dyDescent="0.2">
      <c r="A49" s="23" t="s">
        <v>164</v>
      </c>
      <c r="B49" s="128" t="s">
        <v>53</v>
      </c>
      <c r="C49" s="63">
        <v>206</v>
      </c>
      <c r="D49" s="28" t="s">
        <v>489</v>
      </c>
      <c r="E49" s="60">
        <f t="shared" si="0"/>
        <v>206</v>
      </c>
    </row>
    <row r="50" spans="1:5" x14ac:dyDescent="0.2">
      <c r="A50" s="23" t="s">
        <v>165</v>
      </c>
      <c r="B50" s="128" t="s">
        <v>49</v>
      </c>
      <c r="C50" s="28" t="s">
        <v>489</v>
      </c>
      <c r="D50" s="28" t="s">
        <v>489</v>
      </c>
      <c r="E50" s="28" t="s">
        <v>489</v>
      </c>
    </row>
    <row r="51" spans="1:5" x14ac:dyDescent="0.2">
      <c r="A51" s="23" t="s">
        <v>165</v>
      </c>
      <c r="B51" s="128" t="s">
        <v>54</v>
      </c>
      <c r="C51" s="60">
        <v>55</v>
      </c>
      <c r="D51" s="28">
        <v>4</v>
      </c>
      <c r="E51" s="60">
        <f t="shared" si="0"/>
        <v>59</v>
      </c>
    </row>
    <row r="52" spans="1:5" x14ac:dyDescent="0.2">
      <c r="A52" s="23" t="s">
        <v>166</v>
      </c>
      <c r="B52" s="128" t="s">
        <v>509</v>
      </c>
      <c r="C52" s="63">
        <v>382</v>
      </c>
      <c r="D52" s="28">
        <v>109</v>
      </c>
      <c r="E52" s="60">
        <f t="shared" si="0"/>
        <v>491</v>
      </c>
    </row>
    <row r="53" spans="1:5" x14ac:dyDescent="0.2">
      <c r="A53" s="23" t="s">
        <v>167</v>
      </c>
      <c r="B53" s="128" t="s">
        <v>56</v>
      </c>
      <c r="C53" s="60">
        <v>238</v>
      </c>
      <c r="D53" s="28">
        <v>50</v>
      </c>
      <c r="E53" s="60">
        <f t="shared" si="0"/>
        <v>288</v>
      </c>
    </row>
    <row r="54" spans="1:5" x14ac:dyDescent="0.2">
      <c r="A54" s="23" t="s">
        <v>168</v>
      </c>
      <c r="B54" s="128" t="s">
        <v>57</v>
      </c>
      <c r="C54" s="60">
        <v>93</v>
      </c>
      <c r="D54" s="28">
        <v>365</v>
      </c>
      <c r="E54" s="60">
        <f t="shared" si="0"/>
        <v>458</v>
      </c>
    </row>
    <row r="55" spans="1:5" x14ac:dyDescent="0.2">
      <c r="A55" s="23" t="s">
        <v>169</v>
      </c>
      <c r="B55" s="128" t="s">
        <v>58</v>
      </c>
      <c r="C55" s="60">
        <v>152</v>
      </c>
      <c r="D55" s="28">
        <v>173</v>
      </c>
      <c r="E55" s="60">
        <f t="shared" si="0"/>
        <v>325</v>
      </c>
    </row>
    <row r="56" spans="1:5" x14ac:dyDescent="0.2">
      <c r="A56" s="23" t="s">
        <v>170</v>
      </c>
      <c r="B56" s="128" t="s">
        <v>59</v>
      </c>
      <c r="C56" s="60">
        <v>160</v>
      </c>
      <c r="D56" s="28">
        <v>125</v>
      </c>
      <c r="E56" s="60">
        <f t="shared" si="0"/>
        <v>285</v>
      </c>
    </row>
    <row r="57" spans="1:5" s="24" customFormat="1" x14ac:dyDescent="0.2">
      <c r="A57" s="23" t="s">
        <v>171</v>
      </c>
      <c r="B57" s="129" t="s">
        <v>60</v>
      </c>
      <c r="C57" s="60">
        <v>245</v>
      </c>
      <c r="D57" s="131">
        <v>195</v>
      </c>
      <c r="E57" s="60">
        <f t="shared" si="0"/>
        <v>440</v>
      </c>
    </row>
    <row r="58" spans="1:5" x14ac:dyDescent="0.2">
      <c r="A58" s="23" t="s">
        <v>172</v>
      </c>
      <c r="B58" s="128" t="s">
        <v>61</v>
      </c>
      <c r="C58" s="60">
        <v>1421</v>
      </c>
      <c r="D58" s="28">
        <v>1851</v>
      </c>
      <c r="E58" s="60">
        <f t="shared" si="0"/>
        <v>3272</v>
      </c>
    </row>
    <row r="59" spans="1:5" x14ac:dyDescent="0.2">
      <c r="A59" s="23" t="s">
        <v>173</v>
      </c>
      <c r="B59" s="128" t="s">
        <v>528</v>
      </c>
      <c r="C59" s="60">
        <v>323</v>
      </c>
      <c r="D59" s="28">
        <v>60</v>
      </c>
      <c r="E59" s="60">
        <f t="shared" si="0"/>
        <v>383</v>
      </c>
    </row>
    <row r="60" spans="1:5" x14ac:dyDescent="0.2">
      <c r="A60" s="23" t="s">
        <v>174</v>
      </c>
      <c r="B60" s="128" t="s">
        <v>63</v>
      </c>
      <c r="C60" s="60">
        <v>81</v>
      </c>
      <c r="D60" s="28" t="s">
        <v>489</v>
      </c>
      <c r="E60" s="60">
        <f t="shared" si="0"/>
        <v>81</v>
      </c>
    </row>
    <row r="61" spans="1:5" x14ac:dyDescent="0.2">
      <c r="A61" s="23" t="s">
        <v>175</v>
      </c>
      <c r="B61" s="128" t="s">
        <v>64</v>
      </c>
      <c r="C61" s="60">
        <v>173</v>
      </c>
      <c r="D61" s="28">
        <v>90</v>
      </c>
      <c r="E61" s="60">
        <f t="shared" si="0"/>
        <v>263</v>
      </c>
    </row>
    <row r="62" spans="1:5" x14ac:dyDescent="0.2">
      <c r="A62" s="23" t="s">
        <v>176</v>
      </c>
      <c r="B62" s="128" t="s">
        <v>67</v>
      </c>
      <c r="C62" s="60">
        <v>216</v>
      </c>
      <c r="D62" s="28"/>
      <c r="E62" s="60">
        <f t="shared" si="0"/>
        <v>216</v>
      </c>
    </row>
    <row r="63" spans="1:5" x14ac:dyDescent="0.2">
      <c r="A63" s="23" t="s">
        <v>177</v>
      </c>
      <c r="B63" s="128" t="s">
        <v>68</v>
      </c>
      <c r="C63" s="63">
        <v>219</v>
      </c>
      <c r="D63" s="28">
        <v>100</v>
      </c>
      <c r="E63" s="60">
        <f t="shared" si="0"/>
        <v>319</v>
      </c>
    </row>
    <row r="64" spans="1:5" x14ac:dyDescent="0.2">
      <c r="A64" s="23" t="s">
        <v>178</v>
      </c>
      <c r="B64" s="128" t="s">
        <v>69</v>
      </c>
      <c r="C64" s="28" t="s">
        <v>489</v>
      </c>
      <c r="D64" s="28" t="s">
        <v>489</v>
      </c>
      <c r="E64" s="28" t="s">
        <v>489</v>
      </c>
    </row>
    <row r="65" spans="1:5" x14ac:dyDescent="0.2">
      <c r="A65" s="23" t="s">
        <v>179</v>
      </c>
      <c r="B65" s="128" t="s">
        <v>70</v>
      </c>
      <c r="C65" s="60">
        <v>237</v>
      </c>
      <c r="D65" s="28">
        <v>465</v>
      </c>
      <c r="E65" s="60">
        <f t="shared" si="0"/>
        <v>702</v>
      </c>
    </row>
    <row r="66" spans="1:5" x14ac:dyDescent="0.2">
      <c r="A66" s="23" t="s">
        <v>180</v>
      </c>
      <c r="B66" s="128" t="s">
        <v>71</v>
      </c>
      <c r="C66" s="60">
        <v>519</v>
      </c>
      <c r="D66" s="28">
        <v>413</v>
      </c>
      <c r="E66" s="60">
        <f t="shared" si="0"/>
        <v>932</v>
      </c>
    </row>
    <row r="67" spans="1:5" x14ac:dyDescent="0.2">
      <c r="A67" s="23" t="s">
        <v>181</v>
      </c>
      <c r="B67" s="128" t="s">
        <v>72</v>
      </c>
      <c r="C67" s="60">
        <v>629</v>
      </c>
      <c r="D67" s="28">
        <v>160</v>
      </c>
      <c r="E67" s="60">
        <f t="shared" si="0"/>
        <v>789</v>
      </c>
    </row>
    <row r="68" spans="1:5" x14ac:dyDescent="0.2">
      <c r="A68" s="23" t="s">
        <v>113</v>
      </c>
      <c r="B68" s="128" t="s">
        <v>74</v>
      </c>
      <c r="C68" s="63">
        <v>120</v>
      </c>
      <c r="D68" s="28"/>
      <c r="E68" s="60">
        <f t="shared" ref="E68:E107" si="1">SUM(C68:D68)</f>
        <v>120</v>
      </c>
    </row>
    <row r="69" spans="1:5" x14ac:dyDescent="0.2">
      <c r="A69" s="23" t="s">
        <v>113</v>
      </c>
      <c r="B69" s="129" t="s">
        <v>75</v>
      </c>
      <c r="C69" s="60">
        <v>249</v>
      </c>
      <c r="D69" s="28">
        <v>172</v>
      </c>
      <c r="E69" s="60">
        <f t="shared" si="1"/>
        <v>421</v>
      </c>
    </row>
    <row r="70" spans="1:5" x14ac:dyDescent="0.2">
      <c r="A70" s="23" t="s">
        <v>182</v>
      </c>
      <c r="B70" s="128" t="s">
        <v>76</v>
      </c>
      <c r="C70" s="60">
        <v>5270</v>
      </c>
      <c r="D70" s="28">
        <v>804</v>
      </c>
      <c r="E70" s="60">
        <f t="shared" si="1"/>
        <v>6074</v>
      </c>
    </row>
    <row r="71" spans="1:5" x14ac:dyDescent="0.2">
      <c r="A71" s="23" t="s">
        <v>183</v>
      </c>
      <c r="B71" s="128" t="s">
        <v>510</v>
      </c>
      <c r="C71" s="60">
        <v>35</v>
      </c>
      <c r="D71" s="28">
        <v>33</v>
      </c>
      <c r="E71" s="60">
        <f t="shared" si="1"/>
        <v>68</v>
      </c>
    </row>
    <row r="72" spans="1:5" x14ac:dyDescent="0.2">
      <c r="A72" s="23" t="s">
        <v>183</v>
      </c>
      <c r="B72" s="128" t="s">
        <v>77</v>
      </c>
      <c r="C72" s="60">
        <v>25</v>
      </c>
      <c r="D72" s="28" t="s">
        <v>489</v>
      </c>
      <c r="E72" s="60">
        <f t="shared" si="1"/>
        <v>25</v>
      </c>
    </row>
    <row r="73" spans="1:5" x14ac:dyDescent="0.2">
      <c r="A73" s="23" t="s">
        <v>184</v>
      </c>
      <c r="B73" s="128" t="s">
        <v>78</v>
      </c>
      <c r="C73" s="63">
        <v>203</v>
      </c>
      <c r="D73" s="28">
        <v>144</v>
      </c>
      <c r="E73" s="60">
        <f t="shared" si="1"/>
        <v>347</v>
      </c>
    </row>
    <row r="74" spans="1:5" x14ac:dyDescent="0.2">
      <c r="A74" s="23" t="s">
        <v>185</v>
      </c>
      <c r="B74" s="128" t="s">
        <v>79</v>
      </c>
      <c r="C74" s="28" t="s">
        <v>489</v>
      </c>
      <c r="D74" s="28" t="s">
        <v>489</v>
      </c>
      <c r="E74" s="60" t="s">
        <v>489</v>
      </c>
    </row>
    <row r="75" spans="1:5" x14ac:dyDescent="0.2">
      <c r="A75" s="23" t="s">
        <v>186</v>
      </c>
      <c r="B75" s="128" t="s">
        <v>80</v>
      </c>
      <c r="C75" s="60">
        <v>262</v>
      </c>
      <c r="D75" s="28">
        <v>128</v>
      </c>
      <c r="E75" s="60">
        <f t="shared" si="1"/>
        <v>390</v>
      </c>
    </row>
    <row r="76" spans="1:5" x14ac:dyDescent="0.2">
      <c r="A76" s="23" t="s">
        <v>187</v>
      </c>
      <c r="B76" s="128" t="s">
        <v>82</v>
      </c>
      <c r="C76" s="60">
        <v>293</v>
      </c>
      <c r="D76" s="28">
        <v>65</v>
      </c>
      <c r="E76" s="60">
        <f t="shared" si="1"/>
        <v>358</v>
      </c>
    </row>
    <row r="77" spans="1:5" x14ac:dyDescent="0.2">
      <c r="A77" s="23" t="s">
        <v>188</v>
      </c>
      <c r="B77" s="128" t="s">
        <v>83</v>
      </c>
      <c r="C77" s="60">
        <v>144</v>
      </c>
      <c r="D77" s="28">
        <v>418</v>
      </c>
      <c r="E77" s="60">
        <f t="shared" si="1"/>
        <v>562</v>
      </c>
    </row>
    <row r="78" spans="1:5" x14ac:dyDescent="0.2">
      <c r="A78" s="23" t="s">
        <v>189</v>
      </c>
      <c r="B78" s="128" t="s">
        <v>84</v>
      </c>
      <c r="C78" s="60">
        <v>219</v>
      </c>
      <c r="D78" s="28">
        <v>765</v>
      </c>
      <c r="E78" s="60">
        <f t="shared" si="1"/>
        <v>984</v>
      </c>
    </row>
    <row r="79" spans="1:5" x14ac:dyDescent="0.2">
      <c r="A79" s="23" t="s">
        <v>190</v>
      </c>
      <c r="B79" s="129" t="s">
        <v>511</v>
      </c>
      <c r="C79" s="60">
        <v>664</v>
      </c>
      <c r="D79" s="28">
        <v>542</v>
      </c>
      <c r="E79" s="60">
        <f t="shared" si="1"/>
        <v>1206</v>
      </c>
    </row>
    <row r="80" spans="1:5" x14ac:dyDescent="0.2">
      <c r="A80" s="23" t="s">
        <v>191</v>
      </c>
      <c r="B80" s="128" t="s">
        <v>512</v>
      </c>
      <c r="C80" s="60">
        <v>1560</v>
      </c>
      <c r="D80" s="28">
        <v>430</v>
      </c>
      <c r="E80" s="60">
        <f t="shared" si="1"/>
        <v>1990</v>
      </c>
    </row>
    <row r="81" spans="1:5" x14ac:dyDescent="0.2">
      <c r="A81" s="23" t="s">
        <v>114</v>
      </c>
      <c r="B81" s="128" t="s">
        <v>87</v>
      </c>
      <c r="C81" s="60">
        <v>313</v>
      </c>
      <c r="D81" s="28">
        <v>76</v>
      </c>
      <c r="E81" s="60">
        <f t="shared" si="1"/>
        <v>389</v>
      </c>
    </row>
    <row r="82" spans="1:5" x14ac:dyDescent="0.2">
      <c r="A82" s="23" t="s">
        <v>192</v>
      </c>
      <c r="B82" s="128" t="s">
        <v>88</v>
      </c>
      <c r="C82" s="60">
        <v>293</v>
      </c>
      <c r="D82" s="28">
        <v>278</v>
      </c>
      <c r="E82" s="60">
        <f t="shared" si="1"/>
        <v>571</v>
      </c>
    </row>
    <row r="83" spans="1:5" x14ac:dyDescent="0.2">
      <c r="A83" s="23" t="s">
        <v>115</v>
      </c>
      <c r="B83" s="128" t="s">
        <v>529</v>
      </c>
      <c r="C83" s="60">
        <v>626</v>
      </c>
      <c r="D83" s="28">
        <v>350</v>
      </c>
      <c r="E83" s="60">
        <f t="shared" si="1"/>
        <v>976</v>
      </c>
    </row>
    <row r="84" spans="1:5" x14ac:dyDescent="0.2">
      <c r="A84" s="23" t="s">
        <v>193</v>
      </c>
      <c r="B84" s="128" t="s">
        <v>90</v>
      </c>
      <c r="C84" s="60">
        <v>423</v>
      </c>
      <c r="D84" s="28">
        <v>365</v>
      </c>
      <c r="E84" s="60">
        <f t="shared" si="1"/>
        <v>788</v>
      </c>
    </row>
    <row r="85" spans="1:5" s="24" customFormat="1" x14ac:dyDescent="0.2">
      <c r="A85" s="23" t="s">
        <v>194</v>
      </c>
      <c r="B85" s="128" t="s">
        <v>92</v>
      </c>
      <c r="C85" s="60">
        <v>74</v>
      </c>
      <c r="D85" s="131">
        <v>80</v>
      </c>
      <c r="E85" s="60">
        <f t="shared" si="1"/>
        <v>154</v>
      </c>
    </row>
    <row r="86" spans="1:5" x14ac:dyDescent="0.2">
      <c r="A86" s="23" t="s">
        <v>195</v>
      </c>
      <c r="B86" s="128" t="s">
        <v>93</v>
      </c>
      <c r="C86" s="60">
        <v>139</v>
      </c>
      <c r="D86" s="28">
        <v>16</v>
      </c>
      <c r="E86" s="60">
        <f t="shared" si="1"/>
        <v>155</v>
      </c>
    </row>
    <row r="87" spans="1:5" x14ac:dyDescent="0.2">
      <c r="A87" s="23" t="s">
        <v>196</v>
      </c>
      <c r="B87" s="128" t="s">
        <v>513</v>
      </c>
      <c r="C87" s="60">
        <v>432</v>
      </c>
      <c r="D87" s="28">
        <v>270</v>
      </c>
      <c r="E87" s="60">
        <f t="shared" si="1"/>
        <v>702</v>
      </c>
    </row>
    <row r="88" spans="1:5" x14ac:dyDescent="0.2">
      <c r="A88" s="23" t="s">
        <v>197</v>
      </c>
      <c r="B88" s="128" t="s">
        <v>95</v>
      </c>
      <c r="C88" s="60">
        <v>708</v>
      </c>
      <c r="D88" s="28">
        <v>148</v>
      </c>
      <c r="E88" s="60">
        <f t="shared" si="1"/>
        <v>856</v>
      </c>
    </row>
    <row r="89" spans="1:5" x14ac:dyDescent="0.2">
      <c r="A89" s="23" t="s">
        <v>198</v>
      </c>
      <c r="B89" s="128" t="s">
        <v>514</v>
      </c>
      <c r="C89" s="60">
        <v>854</v>
      </c>
      <c r="D89" s="28">
        <v>183</v>
      </c>
      <c r="E89" s="60">
        <f t="shared" si="1"/>
        <v>1037</v>
      </c>
    </row>
    <row r="90" spans="1:5" x14ac:dyDescent="0.2">
      <c r="A90" s="23" t="s">
        <v>199</v>
      </c>
      <c r="B90" s="128" t="s">
        <v>96</v>
      </c>
      <c r="C90" s="60">
        <v>973</v>
      </c>
      <c r="D90" s="28">
        <v>275</v>
      </c>
      <c r="E90" s="60">
        <f t="shared" si="1"/>
        <v>1248</v>
      </c>
    </row>
    <row r="91" spans="1:5" x14ac:dyDescent="0.2">
      <c r="A91" s="23" t="s">
        <v>200</v>
      </c>
      <c r="B91" s="128" t="s">
        <v>97</v>
      </c>
      <c r="C91" s="60">
        <v>527</v>
      </c>
      <c r="D91" s="28">
        <v>241</v>
      </c>
      <c r="E91" s="60">
        <f t="shared" si="1"/>
        <v>768</v>
      </c>
    </row>
    <row r="92" spans="1:5" x14ac:dyDescent="0.2">
      <c r="A92" s="23" t="s">
        <v>201</v>
      </c>
      <c r="B92" s="128" t="s">
        <v>515</v>
      </c>
      <c r="C92" s="60">
        <v>90</v>
      </c>
      <c r="D92" s="28" t="s">
        <v>489</v>
      </c>
      <c r="E92" s="60">
        <f t="shared" si="1"/>
        <v>90</v>
      </c>
    </row>
    <row r="93" spans="1:5" x14ac:dyDescent="0.2">
      <c r="A93" s="23" t="s">
        <v>202</v>
      </c>
      <c r="B93" s="128" t="s">
        <v>99</v>
      </c>
      <c r="C93" s="60">
        <v>262</v>
      </c>
      <c r="D93" s="28">
        <v>26</v>
      </c>
      <c r="E93" s="60">
        <f t="shared" si="1"/>
        <v>288</v>
      </c>
    </row>
    <row r="94" spans="1:5" x14ac:dyDescent="0.2">
      <c r="A94" s="23" t="s">
        <v>203</v>
      </c>
      <c r="B94" s="128" t="s">
        <v>100</v>
      </c>
      <c r="C94" s="60">
        <v>939</v>
      </c>
      <c r="D94" s="28">
        <v>1251</v>
      </c>
      <c r="E94" s="60">
        <f t="shared" si="1"/>
        <v>2190</v>
      </c>
    </row>
    <row r="95" spans="1:5" x14ac:dyDescent="0.2">
      <c r="A95" s="23" t="s">
        <v>204</v>
      </c>
      <c r="B95" s="128" t="s">
        <v>101</v>
      </c>
      <c r="C95" s="60">
        <v>200</v>
      </c>
      <c r="D95" s="28">
        <v>51</v>
      </c>
      <c r="E95" s="60">
        <f t="shared" si="1"/>
        <v>251</v>
      </c>
    </row>
    <row r="96" spans="1:5" x14ac:dyDescent="0.2">
      <c r="A96" s="23" t="s">
        <v>205</v>
      </c>
      <c r="B96" s="128" t="s">
        <v>530</v>
      </c>
      <c r="C96" s="60">
        <v>290</v>
      </c>
      <c r="D96" s="28">
        <v>270</v>
      </c>
      <c r="E96" s="60">
        <f t="shared" si="1"/>
        <v>560</v>
      </c>
    </row>
    <row r="97" spans="1:5" x14ac:dyDescent="0.2">
      <c r="A97" s="23" t="s">
        <v>206</v>
      </c>
      <c r="B97" s="128" t="s">
        <v>103</v>
      </c>
      <c r="C97" s="63">
        <v>456</v>
      </c>
      <c r="D97" s="28">
        <v>54</v>
      </c>
      <c r="E97" s="60">
        <f t="shared" si="1"/>
        <v>510</v>
      </c>
    </row>
    <row r="98" spans="1:5" x14ac:dyDescent="0.2">
      <c r="A98" s="23" t="s">
        <v>207</v>
      </c>
      <c r="B98" s="128" t="s">
        <v>104</v>
      </c>
      <c r="C98" s="28" t="s">
        <v>489</v>
      </c>
      <c r="D98" s="28" t="s">
        <v>489</v>
      </c>
      <c r="E98" s="60" t="s">
        <v>489</v>
      </c>
    </row>
    <row r="99" spans="1:5" x14ac:dyDescent="0.2">
      <c r="A99" s="23" t="s">
        <v>208</v>
      </c>
      <c r="B99" s="128" t="s">
        <v>105</v>
      </c>
      <c r="C99" s="60">
        <v>444</v>
      </c>
      <c r="D99" s="28">
        <v>323</v>
      </c>
      <c r="E99" s="60">
        <f t="shared" si="1"/>
        <v>767</v>
      </c>
    </row>
    <row r="100" spans="1:5" x14ac:dyDescent="0.2">
      <c r="A100" s="23" t="s">
        <v>209</v>
      </c>
      <c r="B100" s="128" t="s">
        <v>106</v>
      </c>
      <c r="C100" s="60">
        <v>69</v>
      </c>
      <c r="D100" s="28">
        <v>34</v>
      </c>
      <c r="E100" s="60">
        <f t="shared" si="1"/>
        <v>103</v>
      </c>
    </row>
    <row r="101" spans="1:5" x14ac:dyDescent="0.2">
      <c r="A101" s="23" t="s">
        <v>210</v>
      </c>
      <c r="B101" s="128" t="s">
        <v>107</v>
      </c>
      <c r="C101" s="60">
        <v>223</v>
      </c>
      <c r="D101" s="28">
        <v>141</v>
      </c>
      <c r="E101" s="60">
        <f t="shared" si="1"/>
        <v>364</v>
      </c>
    </row>
    <row r="102" spans="1:5" x14ac:dyDescent="0.2">
      <c r="A102" s="23" t="s">
        <v>211</v>
      </c>
      <c r="B102" s="128" t="s">
        <v>108</v>
      </c>
      <c r="C102" s="60">
        <v>102</v>
      </c>
      <c r="D102" s="28">
        <v>67</v>
      </c>
      <c r="E102" s="60">
        <f t="shared" si="1"/>
        <v>169</v>
      </c>
    </row>
    <row r="103" spans="1:5" x14ac:dyDescent="0.2">
      <c r="A103" s="23" t="s">
        <v>212</v>
      </c>
      <c r="B103" s="128" t="s">
        <v>109</v>
      </c>
      <c r="C103" s="60">
        <v>504</v>
      </c>
      <c r="D103" s="28" t="s">
        <v>489</v>
      </c>
      <c r="E103" s="60">
        <f t="shared" si="1"/>
        <v>504</v>
      </c>
    </row>
    <row r="104" spans="1:5" x14ac:dyDescent="0.2">
      <c r="A104" s="23" t="s">
        <v>213</v>
      </c>
      <c r="B104" s="128" t="s">
        <v>34</v>
      </c>
      <c r="C104" s="60">
        <v>615</v>
      </c>
      <c r="D104" s="28">
        <v>159</v>
      </c>
      <c r="E104" s="60">
        <f t="shared" si="1"/>
        <v>774</v>
      </c>
    </row>
    <row r="105" spans="1:5" x14ac:dyDescent="0.2">
      <c r="A105" s="23" t="s">
        <v>213</v>
      </c>
      <c r="B105" s="128" t="s">
        <v>531</v>
      </c>
      <c r="C105" s="60">
        <v>440</v>
      </c>
      <c r="D105" s="28">
        <v>76</v>
      </c>
      <c r="E105" s="60">
        <f t="shared" si="1"/>
        <v>516</v>
      </c>
    </row>
    <row r="106" spans="1:5" x14ac:dyDescent="0.2">
      <c r="A106" s="23" t="s">
        <v>214</v>
      </c>
      <c r="B106" s="128" t="s">
        <v>110</v>
      </c>
      <c r="C106" s="60">
        <v>154</v>
      </c>
      <c r="D106" s="28">
        <v>488</v>
      </c>
      <c r="E106" s="60">
        <f t="shared" si="1"/>
        <v>642</v>
      </c>
    </row>
    <row r="107" spans="1:5" x14ac:dyDescent="0.2">
      <c r="A107" s="25" t="s">
        <v>215</v>
      </c>
      <c r="B107" s="130" t="s">
        <v>111</v>
      </c>
      <c r="C107" s="60">
        <v>98</v>
      </c>
      <c r="D107" s="28">
        <v>79</v>
      </c>
      <c r="E107" s="60">
        <f t="shared" si="1"/>
        <v>177</v>
      </c>
    </row>
    <row r="108" spans="1:5" x14ac:dyDescent="0.2">
      <c r="C108" s="26"/>
      <c r="D108" s="26"/>
    </row>
  </sheetData>
  <sortState ref="A5:E111">
    <sortCondition descending="1" ref="C5:C1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D5" sqref="D5:D104"/>
    </sheetView>
  </sheetViews>
  <sheetFormatPr defaultRowHeight="12.75" x14ac:dyDescent="0.2"/>
  <cols>
    <col min="1" max="1" width="29" style="20" bestFit="1" customWidth="1"/>
    <col min="2" max="2" width="24.85546875" style="28" customWidth="1"/>
    <col min="3" max="3" width="23.28515625" style="28" bestFit="1" customWidth="1"/>
    <col min="4" max="4" width="19.42578125" style="20" bestFit="1" customWidth="1"/>
    <col min="5" max="256" width="9.140625" style="20"/>
    <col min="257" max="257" width="29" style="20" bestFit="1" customWidth="1"/>
    <col min="258" max="258" width="18.28515625" style="20" bestFit="1" customWidth="1"/>
    <col min="259" max="259" width="23.28515625" style="20" bestFit="1" customWidth="1"/>
    <col min="260" max="260" width="19.42578125" style="20" bestFit="1" customWidth="1"/>
    <col min="261" max="512" width="9.140625" style="20"/>
    <col min="513" max="513" width="29" style="20" bestFit="1" customWidth="1"/>
    <col min="514" max="514" width="18.28515625" style="20" bestFit="1" customWidth="1"/>
    <col min="515" max="515" width="23.28515625" style="20" bestFit="1" customWidth="1"/>
    <col min="516" max="516" width="19.42578125" style="20" bestFit="1" customWidth="1"/>
    <col min="517" max="768" width="9.140625" style="20"/>
    <col min="769" max="769" width="29" style="20" bestFit="1" customWidth="1"/>
    <col min="770" max="770" width="18.28515625" style="20" bestFit="1" customWidth="1"/>
    <col min="771" max="771" width="23.28515625" style="20" bestFit="1" customWidth="1"/>
    <col min="772" max="772" width="19.42578125" style="20" bestFit="1" customWidth="1"/>
    <col min="773" max="1024" width="9.140625" style="20"/>
    <col min="1025" max="1025" width="29" style="20" bestFit="1" customWidth="1"/>
    <col min="1026" max="1026" width="18.28515625" style="20" bestFit="1" customWidth="1"/>
    <col min="1027" max="1027" width="23.28515625" style="20" bestFit="1" customWidth="1"/>
    <col min="1028" max="1028" width="19.42578125" style="20" bestFit="1" customWidth="1"/>
    <col min="1029" max="1280" width="9.140625" style="20"/>
    <col min="1281" max="1281" width="29" style="20" bestFit="1" customWidth="1"/>
    <col min="1282" max="1282" width="18.28515625" style="20" bestFit="1" customWidth="1"/>
    <col min="1283" max="1283" width="23.28515625" style="20" bestFit="1" customWidth="1"/>
    <col min="1284" max="1284" width="19.42578125" style="20" bestFit="1" customWidth="1"/>
    <col min="1285" max="1536" width="9.140625" style="20"/>
    <col min="1537" max="1537" width="29" style="20" bestFit="1" customWidth="1"/>
    <col min="1538" max="1538" width="18.28515625" style="20" bestFit="1" customWidth="1"/>
    <col min="1539" max="1539" width="23.28515625" style="20" bestFit="1" customWidth="1"/>
    <col min="1540" max="1540" width="19.42578125" style="20" bestFit="1" customWidth="1"/>
    <col min="1541" max="1792" width="9.140625" style="20"/>
    <col min="1793" max="1793" width="29" style="20" bestFit="1" customWidth="1"/>
    <col min="1794" max="1794" width="18.28515625" style="20" bestFit="1" customWidth="1"/>
    <col min="1795" max="1795" width="23.28515625" style="20" bestFit="1" customWidth="1"/>
    <col min="1796" max="1796" width="19.42578125" style="20" bestFit="1" customWidth="1"/>
    <col min="1797" max="2048" width="9.140625" style="20"/>
    <col min="2049" max="2049" width="29" style="20" bestFit="1" customWidth="1"/>
    <col min="2050" max="2050" width="18.28515625" style="20" bestFit="1" customWidth="1"/>
    <col min="2051" max="2051" width="23.28515625" style="20" bestFit="1" customWidth="1"/>
    <col min="2052" max="2052" width="19.42578125" style="20" bestFit="1" customWidth="1"/>
    <col min="2053" max="2304" width="9.140625" style="20"/>
    <col min="2305" max="2305" width="29" style="20" bestFit="1" customWidth="1"/>
    <col min="2306" max="2306" width="18.28515625" style="20" bestFit="1" customWidth="1"/>
    <col min="2307" max="2307" width="23.28515625" style="20" bestFit="1" customWidth="1"/>
    <col min="2308" max="2308" width="19.42578125" style="20" bestFit="1" customWidth="1"/>
    <col min="2309" max="2560" width="9.140625" style="20"/>
    <col min="2561" max="2561" width="29" style="20" bestFit="1" customWidth="1"/>
    <col min="2562" max="2562" width="18.28515625" style="20" bestFit="1" customWidth="1"/>
    <col min="2563" max="2563" width="23.28515625" style="20" bestFit="1" customWidth="1"/>
    <col min="2564" max="2564" width="19.42578125" style="20" bestFit="1" customWidth="1"/>
    <col min="2565" max="2816" width="9.140625" style="20"/>
    <col min="2817" max="2817" width="29" style="20" bestFit="1" customWidth="1"/>
    <col min="2818" max="2818" width="18.28515625" style="20" bestFit="1" customWidth="1"/>
    <col min="2819" max="2819" width="23.28515625" style="20" bestFit="1" customWidth="1"/>
    <col min="2820" max="2820" width="19.42578125" style="20" bestFit="1" customWidth="1"/>
    <col min="2821" max="3072" width="9.140625" style="20"/>
    <col min="3073" max="3073" width="29" style="20" bestFit="1" customWidth="1"/>
    <col min="3074" max="3074" width="18.28515625" style="20" bestFit="1" customWidth="1"/>
    <col min="3075" max="3075" width="23.28515625" style="20" bestFit="1" customWidth="1"/>
    <col min="3076" max="3076" width="19.42578125" style="20" bestFit="1" customWidth="1"/>
    <col min="3077" max="3328" width="9.140625" style="20"/>
    <col min="3329" max="3329" width="29" style="20" bestFit="1" customWidth="1"/>
    <col min="3330" max="3330" width="18.28515625" style="20" bestFit="1" customWidth="1"/>
    <col min="3331" max="3331" width="23.28515625" style="20" bestFit="1" customWidth="1"/>
    <col min="3332" max="3332" width="19.42578125" style="20" bestFit="1" customWidth="1"/>
    <col min="3333" max="3584" width="9.140625" style="20"/>
    <col min="3585" max="3585" width="29" style="20" bestFit="1" customWidth="1"/>
    <col min="3586" max="3586" width="18.28515625" style="20" bestFit="1" customWidth="1"/>
    <col min="3587" max="3587" width="23.28515625" style="20" bestFit="1" customWidth="1"/>
    <col min="3588" max="3588" width="19.42578125" style="20" bestFit="1" customWidth="1"/>
    <col min="3589" max="3840" width="9.140625" style="20"/>
    <col min="3841" max="3841" width="29" style="20" bestFit="1" customWidth="1"/>
    <col min="3842" max="3842" width="18.28515625" style="20" bestFit="1" customWidth="1"/>
    <col min="3843" max="3843" width="23.28515625" style="20" bestFit="1" customWidth="1"/>
    <col min="3844" max="3844" width="19.42578125" style="20" bestFit="1" customWidth="1"/>
    <col min="3845" max="4096" width="9.140625" style="20"/>
    <col min="4097" max="4097" width="29" style="20" bestFit="1" customWidth="1"/>
    <col min="4098" max="4098" width="18.28515625" style="20" bestFit="1" customWidth="1"/>
    <col min="4099" max="4099" width="23.28515625" style="20" bestFit="1" customWidth="1"/>
    <col min="4100" max="4100" width="19.42578125" style="20" bestFit="1" customWidth="1"/>
    <col min="4101" max="4352" width="9.140625" style="20"/>
    <col min="4353" max="4353" width="29" style="20" bestFit="1" customWidth="1"/>
    <col min="4354" max="4354" width="18.28515625" style="20" bestFit="1" customWidth="1"/>
    <col min="4355" max="4355" width="23.28515625" style="20" bestFit="1" customWidth="1"/>
    <col min="4356" max="4356" width="19.42578125" style="20" bestFit="1" customWidth="1"/>
    <col min="4357" max="4608" width="9.140625" style="20"/>
    <col min="4609" max="4609" width="29" style="20" bestFit="1" customWidth="1"/>
    <col min="4610" max="4610" width="18.28515625" style="20" bestFit="1" customWidth="1"/>
    <col min="4611" max="4611" width="23.28515625" style="20" bestFit="1" customWidth="1"/>
    <col min="4612" max="4612" width="19.42578125" style="20" bestFit="1" customWidth="1"/>
    <col min="4613" max="4864" width="9.140625" style="20"/>
    <col min="4865" max="4865" width="29" style="20" bestFit="1" customWidth="1"/>
    <col min="4866" max="4866" width="18.28515625" style="20" bestFit="1" customWidth="1"/>
    <col min="4867" max="4867" width="23.28515625" style="20" bestFit="1" customWidth="1"/>
    <col min="4868" max="4868" width="19.42578125" style="20" bestFit="1" customWidth="1"/>
    <col min="4869" max="5120" width="9.140625" style="20"/>
    <col min="5121" max="5121" width="29" style="20" bestFit="1" customWidth="1"/>
    <col min="5122" max="5122" width="18.28515625" style="20" bestFit="1" customWidth="1"/>
    <col min="5123" max="5123" width="23.28515625" style="20" bestFit="1" customWidth="1"/>
    <col min="5124" max="5124" width="19.42578125" style="20" bestFit="1" customWidth="1"/>
    <col min="5125" max="5376" width="9.140625" style="20"/>
    <col min="5377" max="5377" width="29" style="20" bestFit="1" customWidth="1"/>
    <col min="5378" max="5378" width="18.28515625" style="20" bestFit="1" customWidth="1"/>
    <col min="5379" max="5379" width="23.28515625" style="20" bestFit="1" customWidth="1"/>
    <col min="5380" max="5380" width="19.42578125" style="20" bestFit="1" customWidth="1"/>
    <col min="5381" max="5632" width="9.140625" style="20"/>
    <col min="5633" max="5633" width="29" style="20" bestFit="1" customWidth="1"/>
    <col min="5634" max="5634" width="18.28515625" style="20" bestFit="1" customWidth="1"/>
    <col min="5635" max="5635" width="23.28515625" style="20" bestFit="1" customWidth="1"/>
    <col min="5636" max="5636" width="19.42578125" style="20" bestFit="1" customWidth="1"/>
    <col min="5637" max="5888" width="9.140625" style="20"/>
    <col min="5889" max="5889" width="29" style="20" bestFit="1" customWidth="1"/>
    <col min="5890" max="5890" width="18.28515625" style="20" bestFit="1" customWidth="1"/>
    <col min="5891" max="5891" width="23.28515625" style="20" bestFit="1" customWidth="1"/>
    <col min="5892" max="5892" width="19.42578125" style="20" bestFit="1" customWidth="1"/>
    <col min="5893" max="6144" width="9.140625" style="20"/>
    <col min="6145" max="6145" width="29" style="20" bestFit="1" customWidth="1"/>
    <col min="6146" max="6146" width="18.28515625" style="20" bestFit="1" customWidth="1"/>
    <col min="6147" max="6147" width="23.28515625" style="20" bestFit="1" customWidth="1"/>
    <col min="6148" max="6148" width="19.42578125" style="20" bestFit="1" customWidth="1"/>
    <col min="6149" max="6400" width="9.140625" style="20"/>
    <col min="6401" max="6401" width="29" style="20" bestFit="1" customWidth="1"/>
    <col min="6402" max="6402" width="18.28515625" style="20" bestFit="1" customWidth="1"/>
    <col min="6403" max="6403" width="23.28515625" style="20" bestFit="1" customWidth="1"/>
    <col min="6404" max="6404" width="19.42578125" style="20" bestFit="1" customWidth="1"/>
    <col min="6405" max="6656" width="9.140625" style="20"/>
    <col min="6657" max="6657" width="29" style="20" bestFit="1" customWidth="1"/>
    <col min="6658" max="6658" width="18.28515625" style="20" bestFit="1" customWidth="1"/>
    <col min="6659" max="6659" width="23.28515625" style="20" bestFit="1" customWidth="1"/>
    <col min="6660" max="6660" width="19.42578125" style="20" bestFit="1" customWidth="1"/>
    <col min="6661" max="6912" width="9.140625" style="20"/>
    <col min="6913" max="6913" width="29" style="20" bestFit="1" customWidth="1"/>
    <col min="6914" max="6914" width="18.28515625" style="20" bestFit="1" customWidth="1"/>
    <col min="6915" max="6915" width="23.28515625" style="20" bestFit="1" customWidth="1"/>
    <col min="6916" max="6916" width="19.42578125" style="20" bestFit="1" customWidth="1"/>
    <col min="6917" max="7168" width="9.140625" style="20"/>
    <col min="7169" max="7169" width="29" style="20" bestFit="1" customWidth="1"/>
    <col min="7170" max="7170" width="18.28515625" style="20" bestFit="1" customWidth="1"/>
    <col min="7171" max="7171" width="23.28515625" style="20" bestFit="1" customWidth="1"/>
    <col min="7172" max="7172" width="19.42578125" style="20" bestFit="1" customWidth="1"/>
    <col min="7173" max="7424" width="9.140625" style="20"/>
    <col min="7425" max="7425" width="29" style="20" bestFit="1" customWidth="1"/>
    <col min="7426" max="7426" width="18.28515625" style="20" bestFit="1" customWidth="1"/>
    <col min="7427" max="7427" width="23.28515625" style="20" bestFit="1" customWidth="1"/>
    <col min="7428" max="7428" width="19.42578125" style="20" bestFit="1" customWidth="1"/>
    <col min="7429" max="7680" width="9.140625" style="20"/>
    <col min="7681" max="7681" width="29" style="20" bestFit="1" customWidth="1"/>
    <col min="7682" max="7682" width="18.28515625" style="20" bestFit="1" customWidth="1"/>
    <col min="7683" max="7683" width="23.28515625" style="20" bestFit="1" customWidth="1"/>
    <col min="7684" max="7684" width="19.42578125" style="20" bestFit="1" customWidth="1"/>
    <col min="7685" max="7936" width="9.140625" style="20"/>
    <col min="7937" max="7937" width="29" style="20" bestFit="1" customWidth="1"/>
    <col min="7938" max="7938" width="18.28515625" style="20" bestFit="1" customWidth="1"/>
    <col min="7939" max="7939" width="23.28515625" style="20" bestFit="1" customWidth="1"/>
    <col min="7940" max="7940" width="19.42578125" style="20" bestFit="1" customWidth="1"/>
    <col min="7941" max="8192" width="9.140625" style="20"/>
    <col min="8193" max="8193" width="29" style="20" bestFit="1" customWidth="1"/>
    <col min="8194" max="8194" width="18.28515625" style="20" bestFit="1" customWidth="1"/>
    <col min="8195" max="8195" width="23.28515625" style="20" bestFit="1" customWidth="1"/>
    <col min="8196" max="8196" width="19.42578125" style="20" bestFit="1" customWidth="1"/>
    <col min="8197" max="8448" width="9.140625" style="20"/>
    <col min="8449" max="8449" width="29" style="20" bestFit="1" customWidth="1"/>
    <col min="8450" max="8450" width="18.28515625" style="20" bestFit="1" customWidth="1"/>
    <col min="8451" max="8451" width="23.28515625" style="20" bestFit="1" customWidth="1"/>
    <col min="8452" max="8452" width="19.42578125" style="20" bestFit="1" customWidth="1"/>
    <col min="8453" max="8704" width="9.140625" style="20"/>
    <col min="8705" max="8705" width="29" style="20" bestFit="1" customWidth="1"/>
    <col min="8706" max="8706" width="18.28515625" style="20" bestFit="1" customWidth="1"/>
    <col min="8707" max="8707" width="23.28515625" style="20" bestFit="1" customWidth="1"/>
    <col min="8708" max="8708" width="19.42578125" style="20" bestFit="1" customWidth="1"/>
    <col min="8709" max="8960" width="9.140625" style="20"/>
    <col min="8961" max="8961" width="29" style="20" bestFit="1" customWidth="1"/>
    <col min="8962" max="8962" width="18.28515625" style="20" bestFit="1" customWidth="1"/>
    <col min="8963" max="8963" width="23.28515625" style="20" bestFit="1" customWidth="1"/>
    <col min="8964" max="8964" width="19.42578125" style="20" bestFit="1" customWidth="1"/>
    <col min="8965" max="9216" width="9.140625" style="20"/>
    <col min="9217" max="9217" width="29" style="20" bestFit="1" customWidth="1"/>
    <col min="9218" max="9218" width="18.28515625" style="20" bestFit="1" customWidth="1"/>
    <col min="9219" max="9219" width="23.28515625" style="20" bestFit="1" customWidth="1"/>
    <col min="9220" max="9220" width="19.42578125" style="20" bestFit="1" customWidth="1"/>
    <col min="9221" max="9472" width="9.140625" style="20"/>
    <col min="9473" max="9473" width="29" style="20" bestFit="1" customWidth="1"/>
    <col min="9474" max="9474" width="18.28515625" style="20" bestFit="1" customWidth="1"/>
    <col min="9475" max="9475" width="23.28515625" style="20" bestFit="1" customWidth="1"/>
    <col min="9476" max="9476" width="19.42578125" style="20" bestFit="1" customWidth="1"/>
    <col min="9477" max="9728" width="9.140625" style="20"/>
    <col min="9729" max="9729" width="29" style="20" bestFit="1" customWidth="1"/>
    <col min="9730" max="9730" width="18.28515625" style="20" bestFit="1" customWidth="1"/>
    <col min="9731" max="9731" width="23.28515625" style="20" bestFit="1" customWidth="1"/>
    <col min="9732" max="9732" width="19.42578125" style="20" bestFit="1" customWidth="1"/>
    <col min="9733" max="9984" width="9.140625" style="20"/>
    <col min="9985" max="9985" width="29" style="20" bestFit="1" customWidth="1"/>
    <col min="9986" max="9986" width="18.28515625" style="20" bestFit="1" customWidth="1"/>
    <col min="9987" max="9987" width="23.28515625" style="20" bestFit="1" customWidth="1"/>
    <col min="9988" max="9988" width="19.42578125" style="20" bestFit="1" customWidth="1"/>
    <col min="9989" max="10240" width="9.140625" style="20"/>
    <col min="10241" max="10241" width="29" style="20" bestFit="1" customWidth="1"/>
    <col min="10242" max="10242" width="18.28515625" style="20" bestFit="1" customWidth="1"/>
    <col min="10243" max="10243" width="23.28515625" style="20" bestFit="1" customWidth="1"/>
    <col min="10244" max="10244" width="19.42578125" style="20" bestFit="1" customWidth="1"/>
    <col min="10245" max="10496" width="9.140625" style="20"/>
    <col min="10497" max="10497" width="29" style="20" bestFit="1" customWidth="1"/>
    <col min="10498" max="10498" width="18.28515625" style="20" bestFit="1" customWidth="1"/>
    <col min="10499" max="10499" width="23.28515625" style="20" bestFit="1" customWidth="1"/>
    <col min="10500" max="10500" width="19.42578125" style="20" bestFit="1" customWidth="1"/>
    <col min="10501" max="10752" width="9.140625" style="20"/>
    <col min="10753" max="10753" width="29" style="20" bestFit="1" customWidth="1"/>
    <col min="10754" max="10754" width="18.28515625" style="20" bestFit="1" customWidth="1"/>
    <col min="10755" max="10755" width="23.28515625" style="20" bestFit="1" customWidth="1"/>
    <col min="10756" max="10756" width="19.42578125" style="20" bestFit="1" customWidth="1"/>
    <col min="10757" max="11008" width="9.140625" style="20"/>
    <col min="11009" max="11009" width="29" style="20" bestFit="1" customWidth="1"/>
    <col min="11010" max="11010" width="18.28515625" style="20" bestFit="1" customWidth="1"/>
    <col min="11011" max="11011" width="23.28515625" style="20" bestFit="1" customWidth="1"/>
    <col min="11012" max="11012" width="19.42578125" style="20" bestFit="1" customWidth="1"/>
    <col min="11013" max="11264" width="9.140625" style="20"/>
    <col min="11265" max="11265" width="29" style="20" bestFit="1" customWidth="1"/>
    <col min="11266" max="11266" width="18.28515625" style="20" bestFit="1" customWidth="1"/>
    <col min="11267" max="11267" width="23.28515625" style="20" bestFit="1" customWidth="1"/>
    <col min="11268" max="11268" width="19.42578125" style="20" bestFit="1" customWidth="1"/>
    <col min="11269" max="11520" width="9.140625" style="20"/>
    <col min="11521" max="11521" width="29" style="20" bestFit="1" customWidth="1"/>
    <col min="11522" max="11522" width="18.28515625" style="20" bestFit="1" customWidth="1"/>
    <col min="11523" max="11523" width="23.28515625" style="20" bestFit="1" customWidth="1"/>
    <col min="11524" max="11524" width="19.42578125" style="20" bestFit="1" customWidth="1"/>
    <col min="11525" max="11776" width="9.140625" style="20"/>
    <col min="11777" max="11777" width="29" style="20" bestFit="1" customWidth="1"/>
    <col min="11778" max="11778" width="18.28515625" style="20" bestFit="1" customWidth="1"/>
    <col min="11779" max="11779" width="23.28515625" style="20" bestFit="1" customWidth="1"/>
    <col min="11780" max="11780" width="19.42578125" style="20" bestFit="1" customWidth="1"/>
    <col min="11781" max="12032" width="9.140625" style="20"/>
    <col min="12033" max="12033" width="29" style="20" bestFit="1" customWidth="1"/>
    <col min="12034" max="12034" width="18.28515625" style="20" bestFit="1" customWidth="1"/>
    <col min="12035" max="12035" width="23.28515625" style="20" bestFit="1" customWidth="1"/>
    <col min="12036" max="12036" width="19.42578125" style="20" bestFit="1" customWidth="1"/>
    <col min="12037" max="12288" width="9.140625" style="20"/>
    <col min="12289" max="12289" width="29" style="20" bestFit="1" customWidth="1"/>
    <col min="12290" max="12290" width="18.28515625" style="20" bestFit="1" customWidth="1"/>
    <col min="12291" max="12291" width="23.28515625" style="20" bestFit="1" customWidth="1"/>
    <col min="12292" max="12292" width="19.42578125" style="20" bestFit="1" customWidth="1"/>
    <col min="12293" max="12544" width="9.140625" style="20"/>
    <col min="12545" max="12545" width="29" style="20" bestFit="1" customWidth="1"/>
    <col min="12546" max="12546" width="18.28515625" style="20" bestFit="1" customWidth="1"/>
    <col min="12547" max="12547" width="23.28515625" style="20" bestFit="1" customWidth="1"/>
    <col min="12548" max="12548" width="19.42578125" style="20" bestFit="1" customWidth="1"/>
    <col min="12549" max="12800" width="9.140625" style="20"/>
    <col min="12801" max="12801" width="29" style="20" bestFit="1" customWidth="1"/>
    <col min="12802" max="12802" width="18.28515625" style="20" bestFit="1" customWidth="1"/>
    <col min="12803" max="12803" width="23.28515625" style="20" bestFit="1" customWidth="1"/>
    <col min="12804" max="12804" width="19.42578125" style="20" bestFit="1" customWidth="1"/>
    <col min="12805" max="13056" width="9.140625" style="20"/>
    <col min="13057" max="13057" width="29" style="20" bestFit="1" customWidth="1"/>
    <col min="13058" max="13058" width="18.28515625" style="20" bestFit="1" customWidth="1"/>
    <col min="13059" max="13059" width="23.28515625" style="20" bestFit="1" customWidth="1"/>
    <col min="13060" max="13060" width="19.42578125" style="20" bestFit="1" customWidth="1"/>
    <col min="13061" max="13312" width="9.140625" style="20"/>
    <col min="13313" max="13313" width="29" style="20" bestFit="1" customWidth="1"/>
    <col min="13314" max="13314" width="18.28515625" style="20" bestFit="1" customWidth="1"/>
    <col min="13315" max="13315" width="23.28515625" style="20" bestFit="1" customWidth="1"/>
    <col min="13316" max="13316" width="19.42578125" style="20" bestFit="1" customWidth="1"/>
    <col min="13317" max="13568" width="9.140625" style="20"/>
    <col min="13569" max="13569" width="29" style="20" bestFit="1" customWidth="1"/>
    <col min="13570" max="13570" width="18.28515625" style="20" bestFit="1" customWidth="1"/>
    <col min="13571" max="13571" width="23.28515625" style="20" bestFit="1" customWidth="1"/>
    <col min="13572" max="13572" width="19.42578125" style="20" bestFit="1" customWidth="1"/>
    <col min="13573" max="13824" width="9.140625" style="20"/>
    <col min="13825" max="13825" width="29" style="20" bestFit="1" customWidth="1"/>
    <col min="13826" max="13826" width="18.28515625" style="20" bestFit="1" customWidth="1"/>
    <col min="13827" max="13827" width="23.28515625" style="20" bestFit="1" customWidth="1"/>
    <col min="13828" max="13828" width="19.42578125" style="20" bestFit="1" customWidth="1"/>
    <col min="13829" max="14080" width="9.140625" style="20"/>
    <col min="14081" max="14081" width="29" style="20" bestFit="1" customWidth="1"/>
    <col min="14082" max="14082" width="18.28515625" style="20" bestFit="1" customWidth="1"/>
    <col min="14083" max="14083" width="23.28515625" style="20" bestFit="1" customWidth="1"/>
    <col min="14084" max="14084" width="19.42578125" style="20" bestFit="1" customWidth="1"/>
    <col min="14085" max="14336" width="9.140625" style="20"/>
    <col min="14337" max="14337" width="29" style="20" bestFit="1" customWidth="1"/>
    <col min="14338" max="14338" width="18.28515625" style="20" bestFit="1" customWidth="1"/>
    <col min="14339" max="14339" width="23.28515625" style="20" bestFit="1" customWidth="1"/>
    <col min="14340" max="14340" width="19.42578125" style="20" bestFit="1" customWidth="1"/>
    <col min="14341" max="14592" width="9.140625" style="20"/>
    <col min="14593" max="14593" width="29" style="20" bestFit="1" customWidth="1"/>
    <col min="14594" max="14594" width="18.28515625" style="20" bestFit="1" customWidth="1"/>
    <col min="14595" max="14595" width="23.28515625" style="20" bestFit="1" customWidth="1"/>
    <col min="14596" max="14596" width="19.42578125" style="20" bestFit="1" customWidth="1"/>
    <col min="14597" max="14848" width="9.140625" style="20"/>
    <col min="14849" max="14849" width="29" style="20" bestFit="1" customWidth="1"/>
    <col min="14850" max="14850" width="18.28515625" style="20" bestFit="1" customWidth="1"/>
    <col min="14851" max="14851" width="23.28515625" style="20" bestFit="1" customWidth="1"/>
    <col min="14852" max="14852" width="19.42578125" style="20" bestFit="1" customWidth="1"/>
    <col min="14853" max="15104" width="9.140625" style="20"/>
    <col min="15105" max="15105" width="29" style="20" bestFit="1" customWidth="1"/>
    <col min="15106" max="15106" width="18.28515625" style="20" bestFit="1" customWidth="1"/>
    <col min="15107" max="15107" width="23.28515625" style="20" bestFit="1" customWidth="1"/>
    <col min="15108" max="15108" width="19.42578125" style="20" bestFit="1" customWidth="1"/>
    <col min="15109" max="15360" width="9.140625" style="20"/>
    <col min="15361" max="15361" width="29" style="20" bestFit="1" customWidth="1"/>
    <col min="15362" max="15362" width="18.28515625" style="20" bestFit="1" customWidth="1"/>
    <col min="15363" max="15363" width="23.28515625" style="20" bestFit="1" customWidth="1"/>
    <col min="15364" max="15364" width="19.42578125" style="20" bestFit="1" customWidth="1"/>
    <col min="15365" max="15616" width="9.140625" style="20"/>
    <col min="15617" max="15617" width="29" style="20" bestFit="1" customWidth="1"/>
    <col min="15618" max="15618" width="18.28515625" style="20" bestFit="1" customWidth="1"/>
    <col min="15619" max="15619" width="23.28515625" style="20" bestFit="1" customWidth="1"/>
    <col min="15620" max="15620" width="19.42578125" style="20" bestFit="1" customWidth="1"/>
    <col min="15621" max="15872" width="9.140625" style="20"/>
    <col min="15873" max="15873" width="29" style="20" bestFit="1" customWidth="1"/>
    <col min="15874" max="15874" width="18.28515625" style="20" bestFit="1" customWidth="1"/>
    <col min="15875" max="15875" width="23.28515625" style="20" bestFit="1" customWidth="1"/>
    <col min="15876" max="15876" width="19.42578125" style="20" bestFit="1" customWidth="1"/>
    <col min="15877" max="16128" width="9.140625" style="20"/>
    <col min="16129" max="16129" width="29" style="20" bestFit="1" customWidth="1"/>
    <col min="16130" max="16130" width="18.28515625" style="20" bestFit="1" customWidth="1"/>
    <col min="16131" max="16131" width="23.28515625" style="20" bestFit="1" customWidth="1"/>
    <col min="16132" max="16132" width="19.42578125" style="20" bestFit="1" customWidth="1"/>
    <col min="16133" max="16384" width="9.140625" style="20"/>
  </cols>
  <sheetData>
    <row r="1" spans="1:4" ht="15" x14ac:dyDescent="0.25">
      <c r="A1" s="27" t="s">
        <v>112</v>
      </c>
    </row>
    <row r="2" spans="1:4" ht="37.5" customHeight="1" x14ac:dyDescent="0.2">
      <c r="A2" s="122" t="s">
        <v>520</v>
      </c>
      <c r="B2" s="122"/>
      <c r="C2" s="122"/>
      <c r="D2" s="122"/>
    </row>
    <row r="3" spans="1:4" x14ac:dyDescent="0.2">
      <c r="A3" s="29"/>
    </row>
    <row r="4" spans="1:4" s="31" customFormat="1" ht="12.75" customHeight="1" x14ac:dyDescent="0.2">
      <c r="A4" s="30" t="s">
        <v>6</v>
      </c>
      <c r="B4" s="30" t="s">
        <v>497</v>
      </c>
      <c r="C4" s="30" t="s">
        <v>519</v>
      </c>
      <c r="D4" s="30" t="s">
        <v>498</v>
      </c>
    </row>
    <row r="5" spans="1:4" x14ac:dyDescent="0.2">
      <c r="A5" s="25" t="s">
        <v>120</v>
      </c>
      <c r="B5" s="32" t="s">
        <v>489</v>
      </c>
      <c r="C5" s="32">
        <v>25884</v>
      </c>
      <c r="D5" s="19">
        <f>SUM(B5:C5)</f>
        <v>25884</v>
      </c>
    </row>
    <row r="6" spans="1:4" x14ac:dyDescent="0.2">
      <c r="A6" s="25" t="s">
        <v>121</v>
      </c>
      <c r="B6" s="32" t="s">
        <v>489</v>
      </c>
      <c r="C6" s="32">
        <v>20399</v>
      </c>
      <c r="D6" s="19">
        <f t="shared" ref="D6:D69" si="0">SUM(B6:C6)</f>
        <v>20399</v>
      </c>
    </row>
    <row r="7" spans="1:4" x14ac:dyDescent="0.2">
      <c r="A7" s="25" t="s">
        <v>122</v>
      </c>
      <c r="B7" s="32" t="s">
        <v>489</v>
      </c>
      <c r="C7" s="32" t="s">
        <v>489</v>
      </c>
      <c r="D7" s="32" t="s">
        <v>489</v>
      </c>
    </row>
    <row r="8" spans="1:4" x14ac:dyDescent="0.2">
      <c r="A8" s="25" t="s">
        <v>123</v>
      </c>
      <c r="B8" s="32" t="s">
        <v>489</v>
      </c>
      <c r="C8" s="32">
        <v>44657</v>
      </c>
      <c r="D8" s="19">
        <f t="shared" si="0"/>
        <v>44657</v>
      </c>
    </row>
    <row r="9" spans="1:4" x14ac:dyDescent="0.2">
      <c r="A9" s="25" t="s">
        <v>124</v>
      </c>
      <c r="B9" s="32" t="s">
        <v>489</v>
      </c>
      <c r="C9" s="32">
        <v>420294</v>
      </c>
      <c r="D9" s="19">
        <f t="shared" si="0"/>
        <v>420294</v>
      </c>
    </row>
    <row r="10" spans="1:4" x14ac:dyDescent="0.2">
      <c r="A10" s="25" t="s">
        <v>125</v>
      </c>
      <c r="B10" s="32">
        <v>34309</v>
      </c>
      <c r="C10" s="32" t="s">
        <v>489</v>
      </c>
      <c r="D10" s="19">
        <f t="shared" si="0"/>
        <v>34309</v>
      </c>
    </row>
    <row r="11" spans="1:4" x14ac:dyDescent="0.2">
      <c r="A11" s="25" t="s">
        <v>126</v>
      </c>
      <c r="B11" s="32" t="s">
        <v>489</v>
      </c>
      <c r="C11" s="32">
        <v>59989</v>
      </c>
      <c r="D11" s="19">
        <f t="shared" si="0"/>
        <v>59989</v>
      </c>
    </row>
    <row r="12" spans="1:4" x14ac:dyDescent="0.2">
      <c r="A12" s="25" t="s">
        <v>127</v>
      </c>
      <c r="B12" s="32">
        <v>26646</v>
      </c>
      <c r="C12" s="32">
        <v>159708</v>
      </c>
      <c r="D12" s="19">
        <f t="shared" si="0"/>
        <v>186354</v>
      </c>
    </row>
    <row r="13" spans="1:4" x14ac:dyDescent="0.2">
      <c r="A13" s="25" t="s">
        <v>128</v>
      </c>
      <c r="B13" s="32" t="s">
        <v>489</v>
      </c>
      <c r="C13" s="32">
        <v>3400</v>
      </c>
      <c r="D13" s="19">
        <f t="shared" si="0"/>
        <v>3400</v>
      </c>
    </row>
    <row r="14" spans="1:4" x14ac:dyDescent="0.2">
      <c r="A14" s="25" t="s">
        <v>129</v>
      </c>
      <c r="B14" s="32">
        <v>6533</v>
      </c>
      <c r="C14" s="32">
        <v>81921</v>
      </c>
      <c r="D14" s="19">
        <f t="shared" si="0"/>
        <v>88454</v>
      </c>
    </row>
    <row r="15" spans="1:4" x14ac:dyDescent="0.2">
      <c r="A15" s="25" t="s">
        <v>130</v>
      </c>
      <c r="B15" s="32" t="s">
        <v>489</v>
      </c>
      <c r="C15" s="32">
        <v>38000</v>
      </c>
      <c r="D15" s="19">
        <f t="shared" si="0"/>
        <v>38000</v>
      </c>
    </row>
    <row r="16" spans="1:4" x14ac:dyDescent="0.2">
      <c r="A16" s="25" t="s">
        <v>131</v>
      </c>
      <c r="B16" s="32" t="s">
        <v>489</v>
      </c>
      <c r="C16" s="32">
        <v>71662</v>
      </c>
      <c r="D16" s="19">
        <f t="shared" si="0"/>
        <v>71662</v>
      </c>
    </row>
    <row r="17" spans="1:4" x14ac:dyDescent="0.2">
      <c r="A17" s="25" t="s">
        <v>132</v>
      </c>
      <c r="B17" s="32">
        <v>98611</v>
      </c>
      <c r="C17" s="32">
        <v>8500</v>
      </c>
      <c r="D17" s="19">
        <f t="shared" si="0"/>
        <v>107111</v>
      </c>
    </row>
    <row r="18" spans="1:4" x14ac:dyDescent="0.2">
      <c r="A18" s="25" t="s">
        <v>133</v>
      </c>
      <c r="B18" s="32" t="s">
        <v>489</v>
      </c>
      <c r="C18" s="32" t="s">
        <v>489</v>
      </c>
      <c r="D18" s="32" t="s">
        <v>489</v>
      </c>
    </row>
    <row r="19" spans="1:4" x14ac:dyDescent="0.2">
      <c r="A19" s="25" t="s">
        <v>134</v>
      </c>
      <c r="B19" s="32" t="s">
        <v>489</v>
      </c>
      <c r="C19" s="32">
        <v>37432</v>
      </c>
      <c r="D19" s="19">
        <f t="shared" si="0"/>
        <v>37432</v>
      </c>
    </row>
    <row r="20" spans="1:4" x14ac:dyDescent="0.2">
      <c r="A20" s="25" t="s">
        <v>135</v>
      </c>
      <c r="B20" s="32" t="s">
        <v>489</v>
      </c>
      <c r="C20" s="32">
        <v>48554</v>
      </c>
      <c r="D20" s="19">
        <f t="shared" si="0"/>
        <v>48554</v>
      </c>
    </row>
    <row r="21" spans="1:4" x14ac:dyDescent="0.2">
      <c r="A21" s="25" t="s">
        <v>136</v>
      </c>
      <c r="B21" s="32" t="s">
        <v>489</v>
      </c>
      <c r="C21" s="32">
        <v>267241</v>
      </c>
      <c r="D21" s="19">
        <f t="shared" si="0"/>
        <v>267241</v>
      </c>
    </row>
    <row r="22" spans="1:4" x14ac:dyDescent="0.2">
      <c r="A22" s="25" t="s">
        <v>137</v>
      </c>
      <c r="B22" s="32">
        <v>7884</v>
      </c>
      <c r="C22" s="32">
        <v>35704</v>
      </c>
      <c r="D22" s="19">
        <f t="shared" si="0"/>
        <v>43588</v>
      </c>
    </row>
    <row r="23" spans="1:4" x14ac:dyDescent="0.2">
      <c r="A23" s="25" t="s">
        <v>138</v>
      </c>
      <c r="B23" s="32" t="s">
        <v>489</v>
      </c>
      <c r="C23" s="32">
        <v>3518</v>
      </c>
      <c r="D23" s="19">
        <f t="shared" si="0"/>
        <v>3518</v>
      </c>
    </row>
    <row r="24" spans="1:4" x14ac:dyDescent="0.2">
      <c r="A24" s="25" t="s">
        <v>139</v>
      </c>
      <c r="B24" s="32">
        <v>2900</v>
      </c>
      <c r="C24" s="32">
        <v>76556</v>
      </c>
      <c r="D24" s="19">
        <f t="shared" si="0"/>
        <v>79456</v>
      </c>
    </row>
    <row r="25" spans="1:4" x14ac:dyDescent="0.2">
      <c r="A25" s="25" t="s">
        <v>140</v>
      </c>
      <c r="B25" s="32">
        <v>2000</v>
      </c>
      <c r="C25" s="32">
        <v>107746</v>
      </c>
      <c r="D25" s="19">
        <f t="shared" si="0"/>
        <v>109746</v>
      </c>
    </row>
    <row r="26" spans="1:4" x14ac:dyDescent="0.2">
      <c r="A26" s="25" t="s">
        <v>141</v>
      </c>
      <c r="B26" s="32" t="s">
        <v>489</v>
      </c>
      <c r="C26" s="32">
        <v>125000</v>
      </c>
      <c r="D26" s="19">
        <f t="shared" si="0"/>
        <v>125000</v>
      </c>
    </row>
    <row r="27" spans="1:4" x14ac:dyDescent="0.2">
      <c r="A27" s="25" t="s">
        <v>142</v>
      </c>
      <c r="B27" s="32" t="s">
        <v>489</v>
      </c>
      <c r="C27" s="32">
        <v>173655</v>
      </c>
      <c r="D27" s="19">
        <f t="shared" si="0"/>
        <v>173655</v>
      </c>
    </row>
    <row r="28" spans="1:4" x14ac:dyDescent="0.2">
      <c r="A28" s="25" t="s">
        <v>143</v>
      </c>
      <c r="B28" s="32" t="s">
        <v>489</v>
      </c>
      <c r="C28" s="32">
        <v>972</v>
      </c>
      <c r="D28" s="19">
        <f t="shared" si="0"/>
        <v>972</v>
      </c>
    </row>
    <row r="29" spans="1:4" x14ac:dyDescent="0.2">
      <c r="A29" s="25" t="s">
        <v>144</v>
      </c>
      <c r="B29" s="32">
        <v>1088</v>
      </c>
      <c r="C29" s="32">
        <v>326927</v>
      </c>
      <c r="D29" s="19">
        <f t="shared" si="0"/>
        <v>328015</v>
      </c>
    </row>
    <row r="30" spans="1:4" x14ac:dyDescent="0.2">
      <c r="A30" s="25" t="s">
        <v>145</v>
      </c>
      <c r="B30" s="32">
        <v>1750</v>
      </c>
      <c r="C30" s="32">
        <v>40600</v>
      </c>
      <c r="D30" s="19">
        <f t="shared" si="0"/>
        <v>42350</v>
      </c>
    </row>
    <row r="31" spans="1:4" x14ac:dyDescent="0.2">
      <c r="A31" s="25" t="s">
        <v>496</v>
      </c>
      <c r="B31" s="32">
        <v>3240</v>
      </c>
      <c r="C31" s="32">
        <v>34430</v>
      </c>
      <c r="D31" s="19">
        <f t="shared" si="0"/>
        <v>37670</v>
      </c>
    </row>
    <row r="32" spans="1:4" x14ac:dyDescent="0.2">
      <c r="A32" s="25" t="s">
        <v>146</v>
      </c>
      <c r="B32" s="32">
        <v>2000</v>
      </c>
      <c r="C32" s="32" t="s">
        <v>489</v>
      </c>
      <c r="D32" s="19">
        <f t="shared" si="0"/>
        <v>2000</v>
      </c>
    </row>
    <row r="33" spans="1:4" x14ac:dyDescent="0.2">
      <c r="A33" s="25" t="s">
        <v>147</v>
      </c>
      <c r="B33" s="32" t="s">
        <v>489</v>
      </c>
      <c r="C33" s="32" t="s">
        <v>489</v>
      </c>
      <c r="D33" s="32" t="s">
        <v>489</v>
      </c>
    </row>
    <row r="34" spans="1:4" x14ac:dyDescent="0.2">
      <c r="A34" s="25" t="s">
        <v>148</v>
      </c>
      <c r="B34" s="32" t="s">
        <v>489</v>
      </c>
      <c r="C34" s="32">
        <v>534123</v>
      </c>
      <c r="D34" s="19">
        <f t="shared" si="0"/>
        <v>534123</v>
      </c>
    </row>
    <row r="35" spans="1:4" x14ac:dyDescent="0.2">
      <c r="A35" s="25" t="s">
        <v>149</v>
      </c>
      <c r="B35" s="32" t="s">
        <v>489</v>
      </c>
      <c r="C35" s="32" t="s">
        <v>489</v>
      </c>
      <c r="D35" s="32" t="s">
        <v>489</v>
      </c>
    </row>
    <row r="36" spans="1:4" x14ac:dyDescent="0.2">
      <c r="A36" s="25" t="s">
        <v>150</v>
      </c>
      <c r="B36" s="32" t="s">
        <v>489</v>
      </c>
      <c r="C36" s="32">
        <v>81927</v>
      </c>
      <c r="D36" s="19">
        <f t="shared" si="0"/>
        <v>81927</v>
      </c>
    </row>
    <row r="37" spans="1:4" x14ac:dyDescent="0.2">
      <c r="A37" s="25" t="s">
        <v>151</v>
      </c>
      <c r="B37" s="32" t="s">
        <v>489</v>
      </c>
      <c r="C37" s="32">
        <v>40837</v>
      </c>
      <c r="D37" s="19">
        <f t="shared" si="0"/>
        <v>40837</v>
      </c>
    </row>
    <row r="38" spans="1:4" x14ac:dyDescent="0.2">
      <c r="A38" s="25" t="s">
        <v>152</v>
      </c>
      <c r="B38" s="32" t="s">
        <v>489</v>
      </c>
      <c r="C38" s="32" t="s">
        <v>489</v>
      </c>
      <c r="D38" s="32" t="s">
        <v>489</v>
      </c>
    </row>
    <row r="39" spans="1:4" x14ac:dyDescent="0.2">
      <c r="A39" s="25" t="s">
        <v>153</v>
      </c>
      <c r="B39" s="32" t="s">
        <v>489</v>
      </c>
      <c r="C39" s="32">
        <v>92000</v>
      </c>
      <c r="D39" s="19">
        <f t="shared" si="0"/>
        <v>92000</v>
      </c>
    </row>
    <row r="40" spans="1:4" x14ac:dyDescent="0.2">
      <c r="A40" s="25" t="s">
        <v>154</v>
      </c>
      <c r="B40" s="32" t="s">
        <v>489</v>
      </c>
      <c r="C40" s="32" t="s">
        <v>489</v>
      </c>
      <c r="D40" s="32" t="s">
        <v>489</v>
      </c>
    </row>
    <row r="41" spans="1:4" x14ac:dyDescent="0.2">
      <c r="A41" s="25" t="s">
        <v>155</v>
      </c>
      <c r="B41" s="32" t="s">
        <v>489</v>
      </c>
      <c r="C41" s="32">
        <v>10292</v>
      </c>
      <c r="D41" s="19">
        <f t="shared" si="0"/>
        <v>10292</v>
      </c>
    </row>
    <row r="42" spans="1:4" x14ac:dyDescent="0.2">
      <c r="A42" s="25" t="s">
        <v>156</v>
      </c>
      <c r="B42" s="32">
        <v>1100</v>
      </c>
      <c r="C42" s="32">
        <v>34570</v>
      </c>
      <c r="D42" s="19">
        <f t="shared" si="0"/>
        <v>35670</v>
      </c>
    </row>
    <row r="43" spans="1:4" x14ac:dyDescent="0.2">
      <c r="A43" s="25" t="s">
        <v>157</v>
      </c>
      <c r="B43" s="32" t="s">
        <v>489</v>
      </c>
      <c r="C43" s="32">
        <v>31948</v>
      </c>
      <c r="D43" s="19">
        <f t="shared" si="0"/>
        <v>31948</v>
      </c>
    </row>
    <row r="44" spans="1:4" x14ac:dyDescent="0.2">
      <c r="A44" s="25" t="s">
        <v>158</v>
      </c>
      <c r="B44" s="32" t="s">
        <v>489</v>
      </c>
      <c r="C44" s="32">
        <v>25853</v>
      </c>
      <c r="D44" s="19">
        <f t="shared" si="0"/>
        <v>25853</v>
      </c>
    </row>
    <row r="45" spans="1:4" x14ac:dyDescent="0.2">
      <c r="A45" s="25" t="s">
        <v>159</v>
      </c>
      <c r="B45" s="32" t="s">
        <v>489</v>
      </c>
      <c r="C45" s="32">
        <v>66456</v>
      </c>
      <c r="D45" s="19">
        <f t="shared" si="0"/>
        <v>66456</v>
      </c>
    </row>
    <row r="46" spans="1:4" x14ac:dyDescent="0.2">
      <c r="A46" s="25" t="s">
        <v>160</v>
      </c>
      <c r="B46" s="32">
        <v>12500</v>
      </c>
      <c r="C46" s="32">
        <v>30776</v>
      </c>
      <c r="D46" s="19">
        <f t="shared" si="0"/>
        <v>43276</v>
      </c>
    </row>
    <row r="47" spans="1:4" x14ac:dyDescent="0.2">
      <c r="A47" s="25" t="s">
        <v>161</v>
      </c>
      <c r="B47" s="32" t="s">
        <v>489</v>
      </c>
      <c r="C47" s="32" t="s">
        <v>489</v>
      </c>
      <c r="D47" s="32" t="s">
        <v>489</v>
      </c>
    </row>
    <row r="48" spans="1:4" x14ac:dyDescent="0.2">
      <c r="A48" s="25" t="s">
        <v>162</v>
      </c>
      <c r="B48" s="32" t="s">
        <v>489</v>
      </c>
      <c r="C48" s="32">
        <v>75000</v>
      </c>
      <c r="D48" s="19">
        <f t="shared" si="0"/>
        <v>75000</v>
      </c>
    </row>
    <row r="49" spans="1:4" x14ac:dyDescent="0.2">
      <c r="A49" s="25" t="s">
        <v>163</v>
      </c>
      <c r="B49" s="32" t="s">
        <v>489</v>
      </c>
      <c r="C49" s="32">
        <v>8000</v>
      </c>
      <c r="D49" s="19">
        <f t="shared" si="0"/>
        <v>8000</v>
      </c>
    </row>
    <row r="50" spans="1:4" x14ac:dyDescent="0.2">
      <c r="A50" s="25" t="s">
        <v>164</v>
      </c>
      <c r="B50" s="32" t="s">
        <v>489</v>
      </c>
      <c r="C50" s="32" t="s">
        <v>489</v>
      </c>
      <c r="D50" s="32" t="s">
        <v>489</v>
      </c>
    </row>
    <row r="51" spans="1:4" x14ac:dyDescent="0.2">
      <c r="A51" s="25" t="s">
        <v>165</v>
      </c>
      <c r="B51" s="32" t="s">
        <v>489</v>
      </c>
      <c r="C51" s="32" t="s">
        <v>489</v>
      </c>
      <c r="D51" s="32" t="s">
        <v>489</v>
      </c>
    </row>
    <row r="52" spans="1:4" x14ac:dyDescent="0.2">
      <c r="A52" s="25" t="s">
        <v>166</v>
      </c>
      <c r="B52" s="32" t="s">
        <v>489</v>
      </c>
      <c r="C52" s="32">
        <v>48875</v>
      </c>
      <c r="D52" s="19">
        <f t="shared" si="0"/>
        <v>48875</v>
      </c>
    </row>
    <row r="53" spans="1:4" x14ac:dyDescent="0.2">
      <c r="A53" s="25" t="s">
        <v>167</v>
      </c>
      <c r="B53" s="32" t="s">
        <v>489</v>
      </c>
      <c r="C53" s="32">
        <v>13261</v>
      </c>
      <c r="D53" s="19">
        <f t="shared" si="0"/>
        <v>13261</v>
      </c>
    </row>
    <row r="54" spans="1:4" x14ac:dyDescent="0.2">
      <c r="A54" s="25" t="s">
        <v>168</v>
      </c>
      <c r="B54" s="32" t="s">
        <v>489</v>
      </c>
      <c r="C54" s="32">
        <v>2250</v>
      </c>
      <c r="D54" s="19">
        <f t="shared" si="0"/>
        <v>2250</v>
      </c>
    </row>
    <row r="55" spans="1:4" x14ac:dyDescent="0.2">
      <c r="A55" s="25" t="s">
        <v>169</v>
      </c>
      <c r="B55" s="32" t="s">
        <v>489</v>
      </c>
      <c r="C55" s="32">
        <v>39468</v>
      </c>
      <c r="D55" s="19">
        <f t="shared" si="0"/>
        <v>39468</v>
      </c>
    </row>
    <row r="56" spans="1:4" x14ac:dyDescent="0.2">
      <c r="A56" s="25" t="s">
        <v>170</v>
      </c>
      <c r="B56" s="32" t="s">
        <v>489</v>
      </c>
      <c r="C56" s="32">
        <v>8815</v>
      </c>
      <c r="D56" s="19">
        <f t="shared" si="0"/>
        <v>8815</v>
      </c>
    </row>
    <row r="57" spans="1:4" x14ac:dyDescent="0.2">
      <c r="A57" s="25" t="s">
        <v>171</v>
      </c>
      <c r="B57" s="32">
        <v>2400</v>
      </c>
      <c r="C57" s="32">
        <v>225276</v>
      </c>
      <c r="D57" s="19">
        <f t="shared" si="0"/>
        <v>227676</v>
      </c>
    </row>
    <row r="58" spans="1:4" x14ac:dyDescent="0.2">
      <c r="A58" s="25" t="s">
        <v>172</v>
      </c>
      <c r="B58" s="32">
        <v>100</v>
      </c>
      <c r="C58" s="32">
        <v>558466</v>
      </c>
      <c r="D58" s="19">
        <f t="shared" si="0"/>
        <v>558566</v>
      </c>
    </row>
    <row r="59" spans="1:4" x14ac:dyDescent="0.2">
      <c r="A59" s="25" t="s">
        <v>173</v>
      </c>
      <c r="B59" s="32">
        <v>6000</v>
      </c>
      <c r="C59" s="32">
        <v>52587</v>
      </c>
      <c r="D59" s="19">
        <f t="shared" si="0"/>
        <v>58587</v>
      </c>
    </row>
    <row r="60" spans="1:4" x14ac:dyDescent="0.2">
      <c r="A60" s="25" t="s">
        <v>174</v>
      </c>
      <c r="B60" s="32" t="s">
        <v>489</v>
      </c>
      <c r="C60" s="32" t="s">
        <v>489</v>
      </c>
      <c r="D60" s="32" t="s">
        <v>489</v>
      </c>
    </row>
    <row r="61" spans="1:4" x14ac:dyDescent="0.2">
      <c r="A61" s="25" t="s">
        <v>175</v>
      </c>
      <c r="B61" s="32" t="s">
        <v>489</v>
      </c>
      <c r="C61" s="32">
        <v>37626</v>
      </c>
      <c r="D61" s="19">
        <f t="shared" si="0"/>
        <v>37626</v>
      </c>
    </row>
    <row r="62" spans="1:4" x14ac:dyDescent="0.2">
      <c r="A62" s="25" t="s">
        <v>176</v>
      </c>
      <c r="B62" s="32">
        <v>32640</v>
      </c>
      <c r="C62" s="32" t="s">
        <v>489</v>
      </c>
      <c r="D62" s="19">
        <f t="shared" si="0"/>
        <v>32640</v>
      </c>
    </row>
    <row r="63" spans="1:4" x14ac:dyDescent="0.2">
      <c r="A63" s="25" t="s">
        <v>177</v>
      </c>
      <c r="B63" s="32">
        <v>500</v>
      </c>
      <c r="C63" s="32">
        <v>37329</v>
      </c>
      <c r="D63" s="19">
        <f t="shared" si="0"/>
        <v>37829</v>
      </c>
    </row>
    <row r="64" spans="1:4" x14ac:dyDescent="0.2">
      <c r="A64" s="25" t="s">
        <v>178</v>
      </c>
      <c r="B64" s="32" t="s">
        <v>489</v>
      </c>
      <c r="C64" s="32">
        <v>3172</v>
      </c>
      <c r="D64" s="19">
        <f t="shared" si="0"/>
        <v>3172</v>
      </c>
    </row>
    <row r="65" spans="1:4" x14ac:dyDescent="0.2">
      <c r="A65" s="25" t="s">
        <v>179</v>
      </c>
      <c r="B65" s="32" t="s">
        <v>489</v>
      </c>
      <c r="C65" s="32">
        <v>67465</v>
      </c>
      <c r="D65" s="19">
        <f t="shared" si="0"/>
        <v>67465</v>
      </c>
    </row>
    <row r="66" spans="1:4" x14ac:dyDescent="0.2">
      <c r="A66" s="25" t="s">
        <v>180</v>
      </c>
      <c r="B66" s="32">
        <v>1200</v>
      </c>
      <c r="C66" s="32">
        <v>131852</v>
      </c>
      <c r="D66" s="19">
        <f t="shared" si="0"/>
        <v>133052</v>
      </c>
    </row>
    <row r="67" spans="1:4" x14ac:dyDescent="0.2">
      <c r="A67" s="25" t="s">
        <v>181</v>
      </c>
      <c r="B67" s="32" t="s">
        <v>489</v>
      </c>
      <c r="C67" s="32">
        <v>45793</v>
      </c>
      <c r="D67" s="19">
        <f t="shared" si="0"/>
        <v>45793</v>
      </c>
    </row>
    <row r="68" spans="1:4" x14ac:dyDescent="0.2">
      <c r="A68" s="25" t="s">
        <v>113</v>
      </c>
      <c r="B68" s="32">
        <v>7500</v>
      </c>
      <c r="C68" s="32">
        <v>32731</v>
      </c>
      <c r="D68" s="19">
        <f t="shared" si="0"/>
        <v>40231</v>
      </c>
    </row>
    <row r="69" spans="1:4" x14ac:dyDescent="0.2">
      <c r="A69" s="25" t="s">
        <v>182</v>
      </c>
      <c r="B69" s="32">
        <v>298092</v>
      </c>
      <c r="C69" s="32">
        <v>1998731</v>
      </c>
      <c r="D69" s="19">
        <f t="shared" si="0"/>
        <v>2296823</v>
      </c>
    </row>
    <row r="70" spans="1:4" x14ac:dyDescent="0.2">
      <c r="A70" s="25" t="s">
        <v>183</v>
      </c>
      <c r="B70" s="32" t="s">
        <v>489</v>
      </c>
      <c r="C70" s="32">
        <v>17640</v>
      </c>
      <c r="D70" s="19">
        <f t="shared" ref="D70:D104" si="1">SUM(B70:C70)</f>
        <v>17640</v>
      </c>
    </row>
    <row r="71" spans="1:4" x14ac:dyDescent="0.2">
      <c r="A71" s="25" t="s">
        <v>184</v>
      </c>
      <c r="B71" s="32" t="s">
        <v>489</v>
      </c>
      <c r="C71" s="32">
        <v>20521</v>
      </c>
      <c r="D71" s="19">
        <f t="shared" si="1"/>
        <v>20521</v>
      </c>
    </row>
    <row r="72" spans="1:4" x14ac:dyDescent="0.2">
      <c r="A72" s="25" t="s">
        <v>185</v>
      </c>
      <c r="B72" s="32" t="s">
        <v>489</v>
      </c>
      <c r="C72" s="32" t="s">
        <v>489</v>
      </c>
      <c r="D72" s="32" t="s">
        <v>489</v>
      </c>
    </row>
    <row r="73" spans="1:4" x14ac:dyDescent="0.2">
      <c r="A73" s="25" t="s">
        <v>186</v>
      </c>
      <c r="B73" s="32" t="s">
        <v>489</v>
      </c>
      <c r="C73" s="32">
        <v>161328</v>
      </c>
      <c r="D73" s="19">
        <f t="shared" si="1"/>
        <v>161328</v>
      </c>
    </row>
    <row r="74" spans="1:4" x14ac:dyDescent="0.2">
      <c r="A74" s="25" t="s">
        <v>187</v>
      </c>
      <c r="B74" s="32" t="s">
        <v>489</v>
      </c>
      <c r="C74" s="32">
        <v>237574</v>
      </c>
      <c r="D74" s="19">
        <f t="shared" si="1"/>
        <v>237574</v>
      </c>
    </row>
    <row r="75" spans="1:4" x14ac:dyDescent="0.2">
      <c r="A75" s="25" t="s">
        <v>188</v>
      </c>
      <c r="B75" s="32" t="s">
        <v>489</v>
      </c>
      <c r="C75" s="32">
        <v>7827</v>
      </c>
      <c r="D75" s="19">
        <f t="shared" si="1"/>
        <v>7827</v>
      </c>
    </row>
    <row r="76" spans="1:4" x14ac:dyDescent="0.2">
      <c r="A76" s="25" t="s">
        <v>189</v>
      </c>
      <c r="B76" s="32" t="s">
        <v>489</v>
      </c>
      <c r="C76" s="32">
        <v>25775</v>
      </c>
      <c r="D76" s="19">
        <f t="shared" si="1"/>
        <v>25775</v>
      </c>
    </row>
    <row r="77" spans="1:4" x14ac:dyDescent="0.2">
      <c r="A77" s="25" t="s">
        <v>190</v>
      </c>
      <c r="B77" s="32">
        <v>13035</v>
      </c>
      <c r="C77" s="32">
        <v>81191</v>
      </c>
      <c r="D77" s="19">
        <f t="shared" si="1"/>
        <v>94226</v>
      </c>
    </row>
    <row r="78" spans="1:4" x14ac:dyDescent="0.2">
      <c r="A78" s="25" t="s">
        <v>191</v>
      </c>
      <c r="B78" s="32" t="s">
        <v>489</v>
      </c>
      <c r="C78" s="32">
        <v>94883</v>
      </c>
      <c r="D78" s="19">
        <f t="shared" si="1"/>
        <v>94883</v>
      </c>
    </row>
    <row r="79" spans="1:4" x14ac:dyDescent="0.2">
      <c r="A79" s="25" t="s">
        <v>114</v>
      </c>
      <c r="B79" s="32">
        <v>7000</v>
      </c>
      <c r="C79" s="32">
        <v>16626</v>
      </c>
      <c r="D79" s="19">
        <f t="shared" si="1"/>
        <v>23626</v>
      </c>
    </row>
    <row r="80" spans="1:4" x14ac:dyDescent="0.2">
      <c r="A80" s="25" t="s">
        <v>192</v>
      </c>
      <c r="B80" s="32" t="s">
        <v>489</v>
      </c>
      <c r="C80" s="32">
        <v>11289</v>
      </c>
      <c r="D80" s="19">
        <f t="shared" si="1"/>
        <v>11289</v>
      </c>
    </row>
    <row r="81" spans="1:4" x14ac:dyDescent="0.2">
      <c r="A81" s="25" t="s">
        <v>115</v>
      </c>
      <c r="B81" s="32">
        <v>7500</v>
      </c>
      <c r="C81" s="32">
        <v>466502</v>
      </c>
      <c r="D81" s="19">
        <f t="shared" si="1"/>
        <v>474002</v>
      </c>
    </row>
    <row r="82" spans="1:4" x14ac:dyDescent="0.2">
      <c r="A82" s="25" t="s">
        <v>193</v>
      </c>
      <c r="B82" s="32" t="s">
        <v>489</v>
      </c>
      <c r="C82" s="32">
        <v>137856</v>
      </c>
      <c r="D82" s="19">
        <f t="shared" si="1"/>
        <v>137856</v>
      </c>
    </row>
    <row r="83" spans="1:4" x14ac:dyDescent="0.2">
      <c r="A83" s="25" t="s">
        <v>194</v>
      </c>
      <c r="B83" s="32">
        <v>1472</v>
      </c>
      <c r="C83" s="32" t="s">
        <v>489</v>
      </c>
      <c r="D83" s="19">
        <f t="shared" si="1"/>
        <v>1472</v>
      </c>
    </row>
    <row r="84" spans="1:4" x14ac:dyDescent="0.2">
      <c r="A84" s="25" t="s">
        <v>195</v>
      </c>
      <c r="B84" s="32" t="s">
        <v>489</v>
      </c>
      <c r="C84" s="32">
        <v>18209</v>
      </c>
      <c r="D84" s="19">
        <f t="shared" si="1"/>
        <v>18209</v>
      </c>
    </row>
    <row r="85" spans="1:4" x14ac:dyDescent="0.2">
      <c r="A85" s="25" t="s">
        <v>196</v>
      </c>
      <c r="B85" s="32">
        <v>16000</v>
      </c>
      <c r="C85" s="32">
        <v>191878</v>
      </c>
      <c r="D85" s="19">
        <f t="shared" si="1"/>
        <v>207878</v>
      </c>
    </row>
    <row r="86" spans="1:4" x14ac:dyDescent="0.2">
      <c r="A86" s="25" t="s">
        <v>197</v>
      </c>
      <c r="B86" s="32" t="s">
        <v>489</v>
      </c>
      <c r="C86" s="32">
        <v>103142</v>
      </c>
      <c r="D86" s="19">
        <f t="shared" si="1"/>
        <v>103142</v>
      </c>
    </row>
    <row r="87" spans="1:4" x14ac:dyDescent="0.2">
      <c r="A87" s="25" t="s">
        <v>198</v>
      </c>
      <c r="B87" s="32">
        <v>15730</v>
      </c>
      <c r="C87" s="32">
        <v>35</v>
      </c>
      <c r="D87" s="19">
        <f t="shared" si="1"/>
        <v>15765</v>
      </c>
    </row>
    <row r="88" spans="1:4" x14ac:dyDescent="0.2">
      <c r="A88" s="25" t="s">
        <v>199</v>
      </c>
      <c r="B88" s="32" t="s">
        <v>489</v>
      </c>
      <c r="C88" s="32">
        <v>581556</v>
      </c>
      <c r="D88" s="19">
        <f t="shared" si="1"/>
        <v>581556</v>
      </c>
    </row>
    <row r="89" spans="1:4" x14ac:dyDescent="0.2">
      <c r="A89" s="25" t="s">
        <v>200</v>
      </c>
      <c r="B89" s="32" t="s">
        <v>489</v>
      </c>
      <c r="C89" s="32">
        <v>195841</v>
      </c>
      <c r="D89" s="19">
        <f t="shared" si="1"/>
        <v>195841</v>
      </c>
    </row>
    <row r="90" spans="1:4" x14ac:dyDescent="0.2">
      <c r="A90" s="25" t="s">
        <v>201</v>
      </c>
      <c r="B90" s="32" t="s">
        <v>489</v>
      </c>
      <c r="C90" s="32">
        <v>33504</v>
      </c>
      <c r="D90" s="19">
        <f t="shared" si="1"/>
        <v>33504</v>
      </c>
    </row>
    <row r="91" spans="1:4" x14ac:dyDescent="0.2">
      <c r="A91" s="25" t="s">
        <v>202</v>
      </c>
      <c r="B91" s="32" t="s">
        <v>489</v>
      </c>
      <c r="C91" s="32">
        <v>24000</v>
      </c>
      <c r="D91" s="19">
        <f t="shared" si="1"/>
        <v>24000</v>
      </c>
    </row>
    <row r="92" spans="1:4" x14ac:dyDescent="0.2">
      <c r="A92" s="25" t="s">
        <v>203</v>
      </c>
      <c r="B92" s="32" t="s">
        <v>489</v>
      </c>
      <c r="C92" s="32">
        <v>174510</v>
      </c>
      <c r="D92" s="19">
        <f t="shared" si="1"/>
        <v>174510</v>
      </c>
    </row>
    <row r="93" spans="1:4" x14ac:dyDescent="0.2">
      <c r="A93" s="25" t="s">
        <v>204</v>
      </c>
      <c r="B93" s="32">
        <v>14148</v>
      </c>
      <c r="C93" s="32">
        <v>33613</v>
      </c>
      <c r="D93" s="19">
        <f t="shared" si="1"/>
        <v>47761</v>
      </c>
    </row>
    <row r="94" spans="1:4" x14ac:dyDescent="0.2">
      <c r="A94" s="25" t="s">
        <v>205</v>
      </c>
      <c r="B94" s="32">
        <v>30</v>
      </c>
      <c r="C94" s="32">
        <v>147080</v>
      </c>
      <c r="D94" s="19">
        <f t="shared" si="1"/>
        <v>147110</v>
      </c>
    </row>
    <row r="95" spans="1:4" x14ac:dyDescent="0.2">
      <c r="A95" s="25" t="s">
        <v>206</v>
      </c>
      <c r="B95" s="32" t="s">
        <v>489</v>
      </c>
      <c r="C95" s="32">
        <v>40353</v>
      </c>
      <c r="D95" s="19">
        <f t="shared" si="1"/>
        <v>40353</v>
      </c>
    </row>
    <row r="96" spans="1:4" x14ac:dyDescent="0.2">
      <c r="A96" s="25" t="s">
        <v>207</v>
      </c>
      <c r="B96" s="32" t="s">
        <v>489</v>
      </c>
      <c r="C96" s="32">
        <v>2000</v>
      </c>
      <c r="D96" s="19">
        <f t="shared" si="1"/>
        <v>2000</v>
      </c>
    </row>
    <row r="97" spans="1:4" x14ac:dyDescent="0.2">
      <c r="A97" s="25" t="s">
        <v>208</v>
      </c>
      <c r="B97" s="32" t="s">
        <v>489</v>
      </c>
      <c r="C97" s="32">
        <v>55906</v>
      </c>
      <c r="D97" s="19">
        <f t="shared" si="1"/>
        <v>55906</v>
      </c>
    </row>
    <row r="98" spans="1:4" x14ac:dyDescent="0.2">
      <c r="A98" s="25" t="s">
        <v>209</v>
      </c>
      <c r="B98" s="32" t="s">
        <v>489</v>
      </c>
      <c r="C98" s="32">
        <v>10348</v>
      </c>
      <c r="D98" s="19">
        <f t="shared" si="1"/>
        <v>10348</v>
      </c>
    </row>
    <row r="99" spans="1:4" x14ac:dyDescent="0.2">
      <c r="A99" s="25" t="s">
        <v>210</v>
      </c>
      <c r="B99" s="32" t="s">
        <v>489</v>
      </c>
      <c r="C99" s="32">
        <v>34062</v>
      </c>
      <c r="D99" s="19">
        <f t="shared" si="1"/>
        <v>34062</v>
      </c>
    </row>
    <row r="100" spans="1:4" x14ac:dyDescent="0.2">
      <c r="A100" s="25" t="s">
        <v>211</v>
      </c>
      <c r="B100" s="32">
        <v>6481</v>
      </c>
      <c r="C100" s="32">
        <v>44467</v>
      </c>
      <c r="D100" s="19">
        <f t="shared" si="1"/>
        <v>50948</v>
      </c>
    </row>
    <row r="101" spans="1:4" x14ac:dyDescent="0.2">
      <c r="A101" s="25" t="s">
        <v>212</v>
      </c>
      <c r="B101" s="32" t="s">
        <v>489</v>
      </c>
      <c r="C101" s="32">
        <v>127717</v>
      </c>
      <c r="D101" s="19">
        <f t="shared" si="1"/>
        <v>127717</v>
      </c>
    </row>
    <row r="102" spans="1:4" x14ac:dyDescent="0.2">
      <c r="A102" s="25" t="s">
        <v>213</v>
      </c>
      <c r="B102" s="32">
        <v>7000</v>
      </c>
      <c r="C102" s="32">
        <v>1032420</v>
      </c>
      <c r="D102" s="19">
        <f t="shared" si="1"/>
        <v>1039420</v>
      </c>
    </row>
    <row r="103" spans="1:4" x14ac:dyDescent="0.2">
      <c r="A103" s="25" t="s">
        <v>214</v>
      </c>
      <c r="B103" s="32" t="s">
        <v>489</v>
      </c>
      <c r="C103" s="32">
        <v>66194</v>
      </c>
      <c r="D103" s="19">
        <f t="shared" si="1"/>
        <v>66194</v>
      </c>
    </row>
    <row r="104" spans="1:4" x14ac:dyDescent="0.2">
      <c r="A104" s="25" t="s">
        <v>215</v>
      </c>
      <c r="B104" s="32" t="s">
        <v>489</v>
      </c>
      <c r="C104" s="32">
        <v>12237</v>
      </c>
      <c r="D104" s="19">
        <f t="shared" si="1"/>
        <v>12237</v>
      </c>
    </row>
  </sheetData>
  <sortState ref="A4:D103">
    <sortCondition ref="A4"/>
  </sortState>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I12" sqref="I12"/>
    </sheetView>
  </sheetViews>
  <sheetFormatPr defaultRowHeight="12.75" x14ac:dyDescent="0.2"/>
  <cols>
    <col min="1" max="1" width="29" style="23" bestFit="1" customWidth="1"/>
    <col min="2" max="2" width="19.85546875" style="41" customWidth="1"/>
    <col min="3" max="3" width="35.85546875" style="63" customWidth="1"/>
    <col min="4" max="4" width="17.5703125" style="41" customWidth="1"/>
    <col min="5" max="16384" width="9.140625" style="23"/>
  </cols>
  <sheetData>
    <row r="1" spans="1:4" s="33" customFormat="1" ht="15.75" x14ac:dyDescent="0.25">
      <c r="A1" s="42" t="s">
        <v>493</v>
      </c>
      <c r="B1" s="34"/>
      <c r="C1" s="132"/>
      <c r="D1" s="34"/>
    </row>
    <row r="2" spans="1:4" s="33" customFormat="1" ht="26.25" customHeight="1" x14ac:dyDescent="0.25">
      <c r="A2" s="123" t="s">
        <v>534</v>
      </c>
      <c r="B2" s="123"/>
      <c r="C2" s="123"/>
      <c r="D2" s="135" t="s">
        <v>533</v>
      </c>
    </row>
    <row r="3" spans="1:4" s="37" customFormat="1" ht="30" customHeight="1" x14ac:dyDescent="0.2">
      <c r="A3" s="35" t="s">
        <v>116</v>
      </c>
      <c r="B3" s="36" t="s">
        <v>499</v>
      </c>
      <c r="C3" s="133" t="s">
        <v>491</v>
      </c>
      <c r="D3" s="134" t="s">
        <v>492</v>
      </c>
    </row>
    <row r="4" spans="1:4" x14ac:dyDescent="0.2">
      <c r="A4" s="23" t="s">
        <v>120</v>
      </c>
      <c r="B4" s="38">
        <v>21.2</v>
      </c>
      <c r="C4" s="32">
        <v>25884</v>
      </c>
      <c r="D4" s="41">
        <f>C4*B4</f>
        <v>548740.79999999993</v>
      </c>
    </row>
    <row r="5" spans="1:4" x14ac:dyDescent="0.2">
      <c r="A5" s="23" t="s">
        <v>121</v>
      </c>
      <c r="B5" s="38">
        <v>29.95</v>
      </c>
      <c r="C5" s="32">
        <v>20399</v>
      </c>
      <c r="D5" s="41">
        <f t="shared" ref="D5:D68" si="0">C5*B5</f>
        <v>610950.04999999993</v>
      </c>
    </row>
    <row r="6" spans="1:4" x14ac:dyDescent="0.2">
      <c r="A6" s="23" t="s">
        <v>122</v>
      </c>
      <c r="B6" s="38">
        <v>27.88</v>
      </c>
      <c r="C6" s="32" t="s">
        <v>489</v>
      </c>
      <c r="D6" s="41" t="s">
        <v>489</v>
      </c>
    </row>
    <row r="7" spans="1:4" x14ac:dyDescent="0.2">
      <c r="A7" s="23" t="s">
        <v>123</v>
      </c>
      <c r="B7" s="38">
        <v>25.1</v>
      </c>
      <c r="C7" s="32">
        <v>44657</v>
      </c>
      <c r="D7" s="41">
        <f t="shared" si="0"/>
        <v>1120890.7</v>
      </c>
    </row>
    <row r="8" spans="1:4" x14ac:dyDescent="0.2">
      <c r="A8" s="23" t="s">
        <v>124</v>
      </c>
      <c r="B8" s="38">
        <v>27.5</v>
      </c>
      <c r="C8" s="32">
        <v>420294</v>
      </c>
      <c r="D8" s="41">
        <f t="shared" si="0"/>
        <v>11558085</v>
      </c>
    </row>
    <row r="9" spans="1:4" x14ac:dyDescent="0.2">
      <c r="A9" s="23" t="s">
        <v>125</v>
      </c>
      <c r="B9" s="38">
        <v>27.5</v>
      </c>
      <c r="C9" s="32">
        <v>34309</v>
      </c>
      <c r="D9" s="41">
        <f t="shared" si="0"/>
        <v>943497.5</v>
      </c>
    </row>
    <row r="10" spans="1:4" x14ac:dyDescent="0.2">
      <c r="A10" s="23" t="s">
        <v>126</v>
      </c>
      <c r="B10" s="38">
        <v>28.02</v>
      </c>
      <c r="C10" s="32">
        <v>59989</v>
      </c>
      <c r="D10" s="41">
        <f t="shared" si="0"/>
        <v>1680891.78</v>
      </c>
    </row>
    <row r="11" spans="1:4" x14ac:dyDescent="0.2">
      <c r="A11" s="23" t="s">
        <v>127</v>
      </c>
      <c r="B11" s="38">
        <v>25.1</v>
      </c>
      <c r="C11" s="32">
        <v>186354</v>
      </c>
      <c r="D11" s="41">
        <f t="shared" si="0"/>
        <v>4677485.4000000004</v>
      </c>
    </row>
    <row r="12" spans="1:4" x14ac:dyDescent="0.2">
      <c r="A12" s="23" t="s">
        <v>128</v>
      </c>
      <c r="B12" s="38">
        <v>29.95</v>
      </c>
      <c r="C12" s="32">
        <v>3400</v>
      </c>
      <c r="D12" s="41">
        <f t="shared" si="0"/>
        <v>101830</v>
      </c>
    </row>
    <row r="13" spans="1:4" x14ac:dyDescent="0.2">
      <c r="A13" s="23" t="s">
        <v>129</v>
      </c>
      <c r="B13" s="38">
        <v>28.65</v>
      </c>
      <c r="C13" s="32">
        <v>88454</v>
      </c>
      <c r="D13" s="41">
        <f t="shared" si="0"/>
        <v>2534207.1</v>
      </c>
    </row>
    <row r="14" spans="1:4" x14ac:dyDescent="0.2">
      <c r="A14" s="23" t="s">
        <v>130</v>
      </c>
      <c r="B14" s="38">
        <v>22.76</v>
      </c>
      <c r="C14" s="32">
        <v>38000</v>
      </c>
      <c r="D14" s="41">
        <f t="shared" si="0"/>
        <v>864880.00000000012</v>
      </c>
    </row>
    <row r="15" spans="1:4" x14ac:dyDescent="0.2">
      <c r="A15" s="23" t="s">
        <v>131</v>
      </c>
      <c r="B15" s="38">
        <v>22.14</v>
      </c>
      <c r="C15" s="32">
        <v>71662</v>
      </c>
      <c r="D15" s="41">
        <f t="shared" si="0"/>
        <v>1586596.68</v>
      </c>
    </row>
    <row r="16" spans="1:4" x14ac:dyDescent="0.2">
      <c r="A16" s="23" t="s">
        <v>132</v>
      </c>
      <c r="B16" s="38">
        <v>32.15</v>
      </c>
      <c r="C16" s="32">
        <v>107111</v>
      </c>
      <c r="D16" s="41">
        <f t="shared" si="0"/>
        <v>3443618.65</v>
      </c>
    </row>
    <row r="17" spans="1:4" x14ac:dyDescent="0.2">
      <c r="A17" s="23" t="s">
        <v>133</v>
      </c>
      <c r="B17" s="38">
        <v>30.18</v>
      </c>
      <c r="C17" s="32" t="s">
        <v>489</v>
      </c>
      <c r="D17" s="41" t="s">
        <v>489</v>
      </c>
    </row>
    <row r="18" spans="1:4" x14ac:dyDescent="0.2">
      <c r="A18" s="23" t="s">
        <v>134</v>
      </c>
      <c r="B18" s="38">
        <v>24.83</v>
      </c>
      <c r="C18" s="32">
        <v>37432</v>
      </c>
      <c r="D18" s="41">
        <f t="shared" si="0"/>
        <v>929436.55999999994</v>
      </c>
    </row>
    <row r="19" spans="1:4" x14ac:dyDescent="0.2">
      <c r="A19" s="23" t="s">
        <v>135</v>
      </c>
      <c r="B19" s="38">
        <v>24.19</v>
      </c>
      <c r="C19" s="32">
        <v>48554</v>
      </c>
      <c r="D19" s="41">
        <f t="shared" si="0"/>
        <v>1174521.26</v>
      </c>
    </row>
    <row r="20" spans="1:4" x14ac:dyDescent="0.2">
      <c r="A20" s="23" t="s">
        <v>136</v>
      </c>
      <c r="B20" s="38">
        <v>27.5</v>
      </c>
      <c r="C20" s="32">
        <v>267241</v>
      </c>
      <c r="D20" s="41">
        <f t="shared" si="0"/>
        <v>7349127.5</v>
      </c>
    </row>
    <row r="21" spans="1:4" x14ac:dyDescent="0.2">
      <c r="A21" s="23" t="s">
        <v>137</v>
      </c>
      <c r="B21" s="38">
        <v>26.89</v>
      </c>
      <c r="C21" s="32">
        <v>43588</v>
      </c>
      <c r="D21" s="41">
        <f t="shared" si="0"/>
        <v>1172081.32</v>
      </c>
    </row>
    <row r="22" spans="1:4" x14ac:dyDescent="0.2">
      <c r="A22" s="23" t="s">
        <v>138</v>
      </c>
      <c r="B22" s="38">
        <v>29.95</v>
      </c>
      <c r="C22" s="32">
        <v>3518</v>
      </c>
      <c r="D22" s="41">
        <f t="shared" si="0"/>
        <v>105364.09999999999</v>
      </c>
    </row>
    <row r="23" spans="1:4" x14ac:dyDescent="0.2">
      <c r="A23" s="23" t="s">
        <v>139</v>
      </c>
      <c r="B23" s="38">
        <v>24.05</v>
      </c>
      <c r="C23" s="32">
        <v>79456</v>
      </c>
      <c r="D23" s="41">
        <f t="shared" si="0"/>
        <v>1910916.8</v>
      </c>
    </row>
    <row r="24" spans="1:4" x14ac:dyDescent="0.2">
      <c r="A24" s="23" t="s">
        <v>140</v>
      </c>
      <c r="B24" s="38">
        <v>24.05</v>
      </c>
      <c r="C24" s="32">
        <v>109746</v>
      </c>
      <c r="D24" s="41">
        <f t="shared" si="0"/>
        <v>2639391.3000000003</v>
      </c>
    </row>
    <row r="25" spans="1:4" x14ac:dyDescent="0.2">
      <c r="A25" s="23" t="s">
        <v>141</v>
      </c>
      <c r="B25" s="38">
        <v>28.02</v>
      </c>
      <c r="C25" s="32">
        <v>125000</v>
      </c>
      <c r="D25" s="41">
        <f t="shared" si="0"/>
        <v>3502500</v>
      </c>
    </row>
    <row r="26" spans="1:4" x14ac:dyDescent="0.2">
      <c r="A26" s="23" t="s">
        <v>142</v>
      </c>
      <c r="B26" s="38">
        <v>24.05</v>
      </c>
      <c r="C26" s="32">
        <v>173655</v>
      </c>
      <c r="D26" s="41">
        <f t="shared" si="0"/>
        <v>4176402.75</v>
      </c>
    </row>
    <row r="27" spans="1:4" x14ac:dyDescent="0.2">
      <c r="A27" s="23" t="s">
        <v>143</v>
      </c>
      <c r="B27" s="38">
        <v>25.1</v>
      </c>
      <c r="C27" s="32">
        <v>972</v>
      </c>
      <c r="D27" s="41">
        <f t="shared" si="0"/>
        <v>24397.200000000001</v>
      </c>
    </row>
    <row r="28" spans="1:4" x14ac:dyDescent="0.2">
      <c r="A28" s="23" t="s">
        <v>144</v>
      </c>
      <c r="B28" s="38">
        <v>25.1</v>
      </c>
      <c r="C28" s="32">
        <v>328015</v>
      </c>
      <c r="D28" s="41">
        <f t="shared" si="0"/>
        <v>8233176.5000000009</v>
      </c>
    </row>
    <row r="29" spans="1:4" x14ac:dyDescent="0.2">
      <c r="A29" s="23" t="s">
        <v>145</v>
      </c>
      <c r="B29" s="38">
        <v>28.02</v>
      </c>
      <c r="C29" s="32">
        <v>42350</v>
      </c>
      <c r="D29" s="41">
        <f t="shared" si="0"/>
        <v>1186647</v>
      </c>
    </row>
    <row r="30" spans="1:4" x14ac:dyDescent="0.2">
      <c r="A30" s="23" t="s">
        <v>496</v>
      </c>
      <c r="B30" s="38">
        <v>23.41</v>
      </c>
      <c r="C30" s="32">
        <v>37670</v>
      </c>
      <c r="D30" s="41">
        <f t="shared" si="0"/>
        <v>881854.7</v>
      </c>
    </row>
    <row r="31" spans="1:4" x14ac:dyDescent="0.2">
      <c r="A31" s="23" t="s">
        <v>146</v>
      </c>
      <c r="B31" s="38">
        <v>24.85</v>
      </c>
      <c r="C31" s="32">
        <v>2000</v>
      </c>
      <c r="D31" s="41">
        <f t="shared" si="0"/>
        <v>49700</v>
      </c>
    </row>
    <row r="32" spans="1:4" x14ac:dyDescent="0.2">
      <c r="A32" s="23" t="s">
        <v>147</v>
      </c>
      <c r="B32" s="38">
        <v>24.19</v>
      </c>
      <c r="C32" s="32" t="s">
        <v>489</v>
      </c>
      <c r="D32" s="41" t="s">
        <v>489</v>
      </c>
    </row>
    <row r="33" spans="1:4" x14ac:dyDescent="0.2">
      <c r="A33" s="23" t="s">
        <v>148</v>
      </c>
      <c r="B33" s="38">
        <v>25.1</v>
      </c>
      <c r="C33" s="32">
        <v>534123</v>
      </c>
      <c r="D33" s="41">
        <f t="shared" si="0"/>
        <v>13406487.300000001</v>
      </c>
    </row>
    <row r="34" spans="1:4" x14ac:dyDescent="0.2">
      <c r="A34" s="23" t="s">
        <v>149</v>
      </c>
      <c r="B34" s="38">
        <v>24.13</v>
      </c>
      <c r="C34" s="32" t="s">
        <v>489</v>
      </c>
      <c r="D34" s="41" t="s">
        <v>489</v>
      </c>
    </row>
    <row r="35" spans="1:4" x14ac:dyDescent="0.2">
      <c r="A35" s="23" t="s">
        <v>150</v>
      </c>
      <c r="B35" s="38">
        <v>25.1</v>
      </c>
      <c r="C35" s="32">
        <v>81927</v>
      </c>
      <c r="D35" s="41">
        <f t="shared" si="0"/>
        <v>2056367.7000000002</v>
      </c>
    </row>
    <row r="36" spans="1:4" x14ac:dyDescent="0.2">
      <c r="A36" s="23" t="s">
        <v>151</v>
      </c>
      <c r="B36" s="38">
        <v>29.95</v>
      </c>
      <c r="C36" s="32">
        <v>40837</v>
      </c>
      <c r="D36" s="41">
        <f t="shared" si="0"/>
        <v>1223068.1499999999</v>
      </c>
    </row>
    <row r="37" spans="1:4" x14ac:dyDescent="0.2">
      <c r="A37" s="23" t="s">
        <v>152</v>
      </c>
      <c r="B37" s="38">
        <v>29.95</v>
      </c>
      <c r="C37" s="32" t="s">
        <v>489</v>
      </c>
      <c r="D37" s="41" t="s">
        <v>489</v>
      </c>
    </row>
    <row r="38" spans="1:4" x14ac:dyDescent="0.2">
      <c r="A38" s="23" t="s">
        <v>153</v>
      </c>
      <c r="B38" s="38">
        <v>25.1</v>
      </c>
      <c r="C38" s="32">
        <v>92000</v>
      </c>
      <c r="D38" s="41">
        <f t="shared" si="0"/>
        <v>2309200</v>
      </c>
    </row>
    <row r="39" spans="1:4" x14ac:dyDescent="0.2">
      <c r="A39" s="23" t="s">
        <v>154</v>
      </c>
      <c r="B39" s="38">
        <v>24.83</v>
      </c>
      <c r="C39" s="32" t="s">
        <v>489</v>
      </c>
      <c r="D39" s="41" t="s">
        <v>489</v>
      </c>
    </row>
    <row r="40" spans="1:4" x14ac:dyDescent="0.2">
      <c r="A40" s="23" t="s">
        <v>155</v>
      </c>
      <c r="B40" s="38">
        <v>24.83</v>
      </c>
      <c r="C40" s="32">
        <v>10292</v>
      </c>
      <c r="D40" s="41">
        <f t="shared" si="0"/>
        <v>255550.36</v>
      </c>
    </row>
    <row r="41" spans="1:4" x14ac:dyDescent="0.2">
      <c r="A41" s="23" t="s">
        <v>156</v>
      </c>
      <c r="B41" s="38">
        <v>24.19</v>
      </c>
      <c r="C41" s="32">
        <v>35670</v>
      </c>
      <c r="D41" s="41">
        <f t="shared" si="0"/>
        <v>862857.3</v>
      </c>
    </row>
    <row r="42" spans="1:4" x14ac:dyDescent="0.2">
      <c r="A42" s="23" t="s">
        <v>157</v>
      </c>
      <c r="B42" s="38">
        <v>22.61</v>
      </c>
      <c r="C42" s="32">
        <v>31948</v>
      </c>
      <c r="D42" s="41">
        <f t="shared" si="0"/>
        <v>722344.28</v>
      </c>
    </row>
    <row r="43" spans="1:4" x14ac:dyDescent="0.2">
      <c r="A43" s="23" t="s">
        <v>158</v>
      </c>
      <c r="B43" s="38">
        <v>24.04</v>
      </c>
      <c r="C43" s="32">
        <v>25853</v>
      </c>
      <c r="D43" s="41">
        <f t="shared" si="0"/>
        <v>621506.12</v>
      </c>
    </row>
    <row r="44" spans="1:4" x14ac:dyDescent="0.2">
      <c r="A44" s="23" t="s">
        <v>159</v>
      </c>
      <c r="B44" s="38">
        <v>26.87</v>
      </c>
      <c r="C44" s="32">
        <v>66456</v>
      </c>
      <c r="D44" s="41">
        <f t="shared" si="0"/>
        <v>1785672.72</v>
      </c>
    </row>
    <row r="45" spans="1:4" x14ac:dyDescent="0.2">
      <c r="A45" s="23" t="s">
        <v>160</v>
      </c>
      <c r="B45" s="38">
        <v>25.1</v>
      </c>
      <c r="C45" s="32">
        <v>43276</v>
      </c>
      <c r="D45" s="41">
        <f t="shared" si="0"/>
        <v>1086227.6000000001</v>
      </c>
    </row>
    <row r="46" spans="1:4" x14ac:dyDescent="0.2">
      <c r="A46" s="23" t="s">
        <v>161</v>
      </c>
      <c r="B46" s="38">
        <v>24.13</v>
      </c>
      <c r="C46" s="32" t="s">
        <v>489</v>
      </c>
      <c r="D46" s="41" t="s">
        <v>489</v>
      </c>
    </row>
    <row r="47" spans="1:4" x14ac:dyDescent="0.2">
      <c r="A47" s="23" t="s">
        <v>162</v>
      </c>
      <c r="B47" s="38">
        <v>29.95</v>
      </c>
      <c r="C47" s="32">
        <v>75000</v>
      </c>
      <c r="D47" s="41">
        <f t="shared" si="0"/>
        <v>2246250</v>
      </c>
    </row>
    <row r="48" spans="1:4" x14ac:dyDescent="0.2">
      <c r="A48" s="23" t="s">
        <v>163</v>
      </c>
      <c r="B48" s="38">
        <v>25.1</v>
      </c>
      <c r="C48" s="32">
        <v>8000</v>
      </c>
      <c r="D48" s="41">
        <f t="shared" si="0"/>
        <v>200800</v>
      </c>
    </row>
    <row r="49" spans="1:4" x14ac:dyDescent="0.2">
      <c r="A49" s="23" t="s">
        <v>164</v>
      </c>
      <c r="B49" s="38">
        <v>24.04</v>
      </c>
      <c r="C49" s="32" t="s">
        <v>489</v>
      </c>
      <c r="D49" s="41" t="s">
        <v>489</v>
      </c>
    </row>
    <row r="50" spans="1:4" x14ac:dyDescent="0.2">
      <c r="A50" s="23" t="s">
        <v>165</v>
      </c>
      <c r="B50" s="38">
        <v>28.82</v>
      </c>
      <c r="C50" s="32" t="s">
        <v>489</v>
      </c>
      <c r="D50" s="41" t="s">
        <v>489</v>
      </c>
    </row>
    <row r="51" spans="1:4" x14ac:dyDescent="0.2">
      <c r="A51" s="23" t="s">
        <v>166</v>
      </c>
      <c r="B51" s="38">
        <v>23.96</v>
      </c>
      <c r="C51" s="32">
        <v>48875</v>
      </c>
      <c r="D51" s="41">
        <f t="shared" si="0"/>
        <v>1171045</v>
      </c>
    </row>
    <row r="52" spans="1:4" x14ac:dyDescent="0.2">
      <c r="A52" s="23" t="s">
        <v>167</v>
      </c>
      <c r="B52" s="38">
        <v>25.1</v>
      </c>
      <c r="C52" s="32">
        <v>13261</v>
      </c>
      <c r="D52" s="41">
        <f t="shared" si="0"/>
        <v>332851.10000000003</v>
      </c>
    </row>
    <row r="53" spans="1:4" x14ac:dyDescent="0.2">
      <c r="A53" s="23" t="s">
        <v>168</v>
      </c>
      <c r="B53" s="38">
        <v>22.61</v>
      </c>
      <c r="C53" s="32">
        <v>2250</v>
      </c>
      <c r="D53" s="41">
        <f t="shared" si="0"/>
        <v>50872.5</v>
      </c>
    </row>
    <row r="54" spans="1:4" x14ac:dyDescent="0.2">
      <c r="A54" s="23" t="s">
        <v>169</v>
      </c>
      <c r="B54" s="38">
        <v>21.42</v>
      </c>
      <c r="C54" s="32">
        <v>39468</v>
      </c>
      <c r="D54" s="41">
        <f t="shared" si="0"/>
        <v>845404.56</v>
      </c>
    </row>
    <row r="55" spans="1:4" x14ac:dyDescent="0.2">
      <c r="A55" s="23" t="s">
        <v>170</v>
      </c>
      <c r="B55" s="38">
        <v>24.01</v>
      </c>
      <c r="C55" s="32">
        <v>8815</v>
      </c>
      <c r="D55" s="41">
        <f t="shared" si="0"/>
        <v>211648.15000000002</v>
      </c>
    </row>
    <row r="56" spans="1:4" x14ac:dyDescent="0.2">
      <c r="A56" s="23" t="s">
        <v>171</v>
      </c>
      <c r="B56" s="38">
        <v>29.95</v>
      </c>
      <c r="C56" s="32">
        <v>227676</v>
      </c>
      <c r="D56" s="41">
        <f t="shared" si="0"/>
        <v>6818896.2000000002</v>
      </c>
    </row>
    <row r="57" spans="1:4" x14ac:dyDescent="0.2">
      <c r="A57" s="23" t="s">
        <v>172</v>
      </c>
      <c r="B57" s="38">
        <v>29.95</v>
      </c>
      <c r="C57" s="32">
        <v>558566</v>
      </c>
      <c r="D57" s="41">
        <f t="shared" si="0"/>
        <v>16729051.699999999</v>
      </c>
    </row>
    <row r="58" spans="1:4" x14ac:dyDescent="0.2">
      <c r="A58" s="23" t="s">
        <v>173</v>
      </c>
      <c r="B58" s="38">
        <v>21.42</v>
      </c>
      <c r="C58" s="32">
        <v>58587</v>
      </c>
      <c r="D58" s="41">
        <f t="shared" si="0"/>
        <v>1254933.54</v>
      </c>
    </row>
    <row r="59" spans="1:4" x14ac:dyDescent="0.2">
      <c r="A59" s="23" t="s">
        <v>174</v>
      </c>
      <c r="B59" s="38">
        <v>25.1</v>
      </c>
      <c r="C59" s="32" t="s">
        <v>489</v>
      </c>
      <c r="D59" s="41" t="s">
        <v>489</v>
      </c>
    </row>
    <row r="60" spans="1:4" x14ac:dyDescent="0.2">
      <c r="A60" s="23" t="s">
        <v>175</v>
      </c>
      <c r="B60" s="38">
        <v>25.12</v>
      </c>
      <c r="C60" s="32">
        <v>37626</v>
      </c>
      <c r="D60" s="41">
        <f t="shared" si="0"/>
        <v>945165.12</v>
      </c>
    </row>
    <row r="61" spans="1:4" x14ac:dyDescent="0.2">
      <c r="A61" s="23" t="s">
        <v>176</v>
      </c>
      <c r="B61" s="38">
        <v>22.67</v>
      </c>
      <c r="C61" s="32">
        <v>32640</v>
      </c>
      <c r="D61" s="41">
        <f t="shared" si="0"/>
        <v>739948.8</v>
      </c>
    </row>
    <row r="62" spans="1:4" x14ac:dyDescent="0.2">
      <c r="A62" s="23" t="s">
        <v>177</v>
      </c>
      <c r="B62" s="38">
        <v>24.83</v>
      </c>
      <c r="C62" s="32">
        <v>37829</v>
      </c>
      <c r="D62" s="41">
        <f t="shared" si="0"/>
        <v>939294.07</v>
      </c>
    </row>
    <row r="63" spans="1:4" x14ac:dyDescent="0.2">
      <c r="A63" s="23" t="s">
        <v>178</v>
      </c>
      <c r="B63" s="38">
        <v>24.04</v>
      </c>
      <c r="C63" s="32">
        <v>3172</v>
      </c>
      <c r="D63" s="41">
        <f t="shared" si="0"/>
        <v>76254.87999999999</v>
      </c>
    </row>
    <row r="64" spans="1:4" x14ac:dyDescent="0.2">
      <c r="A64" s="23" t="s">
        <v>179</v>
      </c>
      <c r="B64" s="38">
        <v>25.12</v>
      </c>
      <c r="C64" s="32">
        <v>67465</v>
      </c>
      <c r="D64" s="41">
        <f t="shared" si="0"/>
        <v>1694720.8</v>
      </c>
    </row>
    <row r="65" spans="1:4" x14ac:dyDescent="0.2">
      <c r="A65" s="23" t="s">
        <v>180</v>
      </c>
      <c r="B65" s="38">
        <v>28.15</v>
      </c>
      <c r="C65" s="32">
        <v>133052</v>
      </c>
      <c r="D65" s="41">
        <f t="shared" si="0"/>
        <v>3745413.8</v>
      </c>
    </row>
    <row r="66" spans="1:4" x14ac:dyDescent="0.2">
      <c r="A66" s="23" t="s">
        <v>181</v>
      </c>
      <c r="B66" s="38">
        <v>22.67</v>
      </c>
      <c r="C66" s="32">
        <v>45793</v>
      </c>
      <c r="D66" s="41">
        <f t="shared" si="0"/>
        <v>1038127.31</v>
      </c>
    </row>
    <row r="67" spans="1:4" x14ac:dyDescent="0.2">
      <c r="A67" s="23" t="s">
        <v>113</v>
      </c>
      <c r="B67" s="38">
        <v>22.76</v>
      </c>
      <c r="C67" s="32">
        <v>40231</v>
      </c>
      <c r="D67" s="41">
        <f t="shared" si="0"/>
        <v>915657.56</v>
      </c>
    </row>
    <row r="68" spans="1:4" x14ac:dyDescent="0.2">
      <c r="A68" s="23" t="s">
        <v>182</v>
      </c>
      <c r="B68" s="38">
        <v>30.18</v>
      </c>
      <c r="C68" s="32">
        <v>2296823</v>
      </c>
      <c r="D68" s="41">
        <f t="shared" si="0"/>
        <v>69318118.140000001</v>
      </c>
    </row>
    <row r="69" spans="1:4" x14ac:dyDescent="0.2">
      <c r="A69" s="23" t="s">
        <v>183</v>
      </c>
      <c r="B69" s="38">
        <v>28.82</v>
      </c>
      <c r="C69" s="32">
        <v>17640</v>
      </c>
      <c r="D69" s="41">
        <f t="shared" ref="D69:D103" si="1">C69*B69</f>
        <v>508384.8</v>
      </c>
    </row>
    <row r="70" spans="1:4" x14ac:dyDescent="0.2">
      <c r="A70" s="23" t="s">
        <v>184</v>
      </c>
      <c r="B70" s="38">
        <v>27.5</v>
      </c>
      <c r="C70" s="32">
        <v>20521</v>
      </c>
      <c r="D70" s="41">
        <f t="shared" si="1"/>
        <v>564327.5</v>
      </c>
    </row>
    <row r="71" spans="1:4" x14ac:dyDescent="0.2">
      <c r="A71" s="23" t="s">
        <v>185</v>
      </c>
      <c r="B71" s="38">
        <v>22.61</v>
      </c>
      <c r="C71" s="32" t="s">
        <v>489</v>
      </c>
      <c r="D71" s="41" t="s">
        <v>489</v>
      </c>
    </row>
    <row r="72" spans="1:4" x14ac:dyDescent="0.2">
      <c r="A72" s="23" t="s">
        <v>186</v>
      </c>
      <c r="B72" s="38">
        <v>29.95</v>
      </c>
      <c r="C72" s="32">
        <v>161328</v>
      </c>
      <c r="D72" s="41">
        <f t="shared" si="1"/>
        <v>4831773.5999999996</v>
      </c>
    </row>
    <row r="73" spans="1:4" x14ac:dyDescent="0.2">
      <c r="A73" s="23" t="s">
        <v>187</v>
      </c>
      <c r="B73" s="38">
        <v>22.95</v>
      </c>
      <c r="C73" s="32">
        <v>237574</v>
      </c>
      <c r="D73" s="41">
        <f t="shared" si="1"/>
        <v>5452323.2999999998</v>
      </c>
    </row>
    <row r="74" spans="1:4" x14ac:dyDescent="0.2">
      <c r="A74" s="23" t="s">
        <v>188</v>
      </c>
      <c r="B74" s="38">
        <v>24.01</v>
      </c>
      <c r="C74" s="32">
        <v>7827</v>
      </c>
      <c r="D74" s="41">
        <f t="shared" si="1"/>
        <v>187926.27000000002</v>
      </c>
    </row>
    <row r="75" spans="1:4" x14ac:dyDescent="0.2">
      <c r="A75" s="23" t="s">
        <v>189</v>
      </c>
      <c r="B75" s="38">
        <v>24.04</v>
      </c>
      <c r="C75" s="32">
        <v>25775</v>
      </c>
      <c r="D75" s="41">
        <f t="shared" si="1"/>
        <v>619631</v>
      </c>
    </row>
    <row r="76" spans="1:4" x14ac:dyDescent="0.2">
      <c r="A76" s="23" t="s">
        <v>190</v>
      </c>
      <c r="B76" s="38">
        <v>24.94</v>
      </c>
      <c r="C76" s="32">
        <v>94226</v>
      </c>
      <c r="D76" s="41">
        <f t="shared" si="1"/>
        <v>2349996.44</v>
      </c>
    </row>
    <row r="77" spans="1:4" x14ac:dyDescent="0.2">
      <c r="A77" s="23" t="s">
        <v>191</v>
      </c>
      <c r="B77" s="38">
        <v>24.83</v>
      </c>
      <c r="C77" s="32">
        <v>94883</v>
      </c>
      <c r="D77" s="41">
        <f t="shared" si="1"/>
        <v>2355944.8899999997</v>
      </c>
    </row>
    <row r="78" spans="1:4" x14ac:dyDescent="0.2">
      <c r="A78" s="23" t="s">
        <v>114</v>
      </c>
      <c r="B78" s="38">
        <v>24.94</v>
      </c>
      <c r="C78" s="32">
        <v>23626</v>
      </c>
      <c r="D78" s="41">
        <f t="shared" si="1"/>
        <v>589232.44000000006</v>
      </c>
    </row>
    <row r="79" spans="1:4" x14ac:dyDescent="0.2">
      <c r="A79" s="23" t="s">
        <v>192</v>
      </c>
      <c r="B79" s="38">
        <v>25.1</v>
      </c>
      <c r="C79" s="32">
        <v>11289</v>
      </c>
      <c r="D79" s="41">
        <f t="shared" si="1"/>
        <v>283353.90000000002</v>
      </c>
    </row>
    <row r="80" spans="1:4" x14ac:dyDescent="0.2">
      <c r="A80" s="23" t="s">
        <v>115</v>
      </c>
      <c r="B80" s="38">
        <v>25.4</v>
      </c>
      <c r="C80" s="32">
        <v>474002</v>
      </c>
      <c r="D80" s="41">
        <f t="shared" si="1"/>
        <v>12039650.799999999</v>
      </c>
    </row>
    <row r="81" spans="1:4" x14ac:dyDescent="0.2">
      <c r="A81" s="23" t="s">
        <v>193</v>
      </c>
      <c r="B81" s="38">
        <v>24.19</v>
      </c>
      <c r="C81" s="32">
        <v>137856</v>
      </c>
      <c r="D81" s="41">
        <f t="shared" si="1"/>
        <v>3334736.64</v>
      </c>
    </row>
    <row r="82" spans="1:4" x14ac:dyDescent="0.2">
      <c r="A82" s="23" t="s">
        <v>194</v>
      </c>
      <c r="B82" s="38">
        <v>22.61</v>
      </c>
      <c r="C82" s="32">
        <v>1472</v>
      </c>
      <c r="D82" s="41">
        <f t="shared" si="1"/>
        <v>33281.919999999998</v>
      </c>
    </row>
    <row r="83" spans="1:4" x14ac:dyDescent="0.2">
      <c r="A83" s="23" t="s">
        <v>195</v>
      </c>
      <c r="B83" s="38">
        <v>29.95</v>
      </c>
      <c r="C83" s="32">
        <v>18209</v>
      </c>
      <c r="D83" s="41">
        <f t="shared" si="1"/>
        <v>545359.54999999993</v>
      </c>
    </row>
    <row r="84" spans="1:4" x14ac:dyDescent="0.2">
      <c r="A84" s="23" t="s">
        <v>196</v>
      </c>
      <c r="B84" s="38">
        <v>29.95</v>
      </c>
      <c r="C84" s="32">
        <v>207878</v>
      </c>
      <c r="D84" s="41">
        <f t="shared" si="1"/>
        <v>6225946.0999999996</v>
      </c>
    </row>
    <row r="85" spans="1:4" x14ac:dyDescent="0.2">
      <c r="A85" s="23" t="s">
        <v>197</v>
      </c>
      <c r="B85" s="38">
        <v>25.1</v>
      </c>
      <c r="C85" s="32">
        <v>103142</v>
      </c>
      <c r="D85" s="41">
        <f t="shared" si="1"/>
        <v>2588864.2000000002</v>
      </c>
    </row>
    <row r="86" spans="1:4" x14ac:dyDescent="0.2">
      <c r="A86" s="23" t="s">
        <v>198</v>
      </c>
      <c r="B86" s="38">
        <v>29.95</v>
      </c>
      <c r="C86" s="32">
        <v>15765</v>
      </c>
      <c r="D86" s="41">
        <f t="shared" si="1"/>
        <v>472161.75</v>
      </c>
    </row>
    <row r="87" spans="1:4" x14ac:dyDescent="0.2">
      <c r="A87" s="23" t="s">
        <v>199</v>
      </c>
      <c r="B87" s="38">
        <v>29.95</v>
      </c>
      <c r="C87" s="32">
        <v>581556</v>
      </c>
      <c r="D87" s="41">
        <f t="shared" si="1"/>
        <v>17417602.199999999</v>
      </c>
    </row>
    <row r="88" spans="1:4" x14ac:dyDescent="0.2">
      <c r="A88" s="23" t="s">
        <v>200</v>
      </c>
      <c r="B88" s="38">
        <v>29.95</v>
      </c>
      <c r="C88" s="32">
        <v>195841</v>
      </c>
      <c r="D88" s="41">
        <f t="shared" si="1"/>
        <v>5865437.9500000002</v>
      </c>
    </row>
    <row r="89" spans="1:4" x14ac:dyDescent="0.2">
      <c r="A89" s="23" t="s">
        <v>201</v>
      </c>
      <c r="B89" s="38">
        <v>29.95</v>
      </c>
      <c r="C89" s="32">
        <v>33504</v>
      </c>
      <c r="D89" s="41">
        <f t="shared" si="1"/>
        <v>1003444.7999999999</v>
      </c>
    </row>
    <row r="90" spans="1:4" x14ac:dyDescent="0.2">
      <c r="A90" s="23" t="s">
        <v>202</v>
      </c>
      <c r="B90" s="38">
        <v>24.83</v>
      </c>
      <c r="C90" s="32">
        <v>24000</v>
      </c>
      <c r="D90" s="41">
        <f t="shared" si="1"/>
        <v>595920</v>
      </c>
    </row>
    <row r="91" spans="1:4" x14ac:dyDescent="0.2">
      <c r="A91" s="23" t="s">
        <v>203</v>
      </c>
      <c r="B91" s="38">
        <v>31.72</v>
      </c>
      <c r="C91" s="32">
        <v>174510</v>
      </c>
      <c r="D91" s="41">
        <f t="shared" si="1"/>
        <v>5535457.2000000002</v>
      </c>
    </row>
    <row r="92" spans="1:4" x14ac:dyDescent="0.2">
      <c r="A92" s="23" t="s">
        <v>204</v>
      </c>
      <c r="B92" s="38">
        <v>23.96</v>
      </c>
      <c r="C92" s="32">
        <v>47761</v>
      </c>
      <c r="D92" s="41">
        <f t="shared" si="1"/>
        <v>1144353.56</v>
      </c>
    </row>
    <row r="93" spans="1:4" x14ac:dyDescent="0.2">
      <c r="A93" s="23" t="s">
        <v>205</v>
      </c>
      <c r="B93" s="38">
        <v>28.15</v>
      </c>
      <c r="C93" s="32">
        <v>147110</v>
      </c>
      <c r="D93" s="41">
        <f t="shared" si="1"/>
        <v>4141146.5</v>
      </c>
    </row>
    <row r="94" spans="1:4" x14ac:dyDescent="0.2">
      <c r="A94" s="23" t="s">
        <v>206</v>
      </c>
      <c r="B94" s="38">
        <v>24.04</v>
      </c>
      <c r="C94" s="32">
        <v>40353</v>
      </c>
      <c r="D94" s="41">
        <f t="shared" si="1"/>
        <v>970086.12</v>
      </c>
    </row>
    <row r="95" spans="1:4" x14ac:dyDescent="0.2">
      <c r="A95" s="23" t="s">
        <v>207</v>
      </c>
      <c r="B95" s="38">
        <v>29.95</v>
      </c>
      <c r="C95" s="32">
        <v>2000</v>
      </c>
      <c r="D95" s="41">
        <f t="shared" si="1"/>
        <v>59900</v>
      </c>
    </row>
    <row r="96" spans="1:4" x14ac:dyDescent="0.2">
      <c r="A96" s="23" t="s">
        <v>208</v>
      </c>
      <c r="B96" s="38">
        <v>24.04</v>
      </c>
      <c r="C96" s="32">
        <v>55906</v>
      </c>
      <c r="D96" s="41">
        <f t="shared" si="1"/>
        <v>1343980.24</v>
      </c>
    </row>
    <row r="97" spans="1:4" x14ac:dyDescent="0.2">
      <c r="A97" s="23" t="s">
        <v>209</v>
      </c>
      <c r="B97" s="38">
        <v>24.05</v>
      </c>
      <c r="C97" s="32">
        <v>10348</v>
      </c>
      <c r="D97" s="41">
        <f t="shared" si="1"/>
        <v>248869.4</v>
      </c>
    </row>
    <row r="98" spans="1:4" x14ac:dyDescent="0.2">
      <c r="A98" s="23" t="s">
        <v>210</v>
      </c>
      <c r="B98" s="38">
        <v>24.83</v>
      </c>
      <c r="C98" s="32">
        <v>34062</v>
      </c>
      <c r="D98" s="41">
        <f t="shared" si="1"/>
        <v>845759.46</v>
      </c>
    </row>
    <row r="99" spans="1:4" x14ac:dyDescent="0.2">
      <c r="A99" s="23" t="s">
        <v>211</v>
      </c>
      <c r="B99" s="38">
        <v>22.95</v>
      </c>
      <c r="C99" s="32">
        <v>50948</v>
      </c>
      <c r="D99" s="41">
        <f t="shared" si="1"/>
        <v>1169256.5999999999</v>
      </c>
    </row>
    <row r="100" spans="1:4" x14ac:dyDescent="0.2">
      <c r="A100" s="23" t="s">
        <v>212</v>
      </c>
      <c r="B100" s="38">
        <v>27.5</v>
      </c>
      <c r="C100" s="32">
        <v>127717</v>
      </c>
      <c r="D100" s="41">
        <f t="shared" si="1"/>
        <v>3512217.5</v>
      </c>
    </row>
    <row r="101" spans="1:4" x14ac:dyDescent="0.2">
      <c r="A101" s="23" t="s">
        <v>213</v>
      </c>
      <c r="B101" s="38">
        <v>41.72</v>
      </c>
      <c r="C101" s="32">
        <v>1039420</v>
      </c>
      <c r="D101" s="41">
        <f t="shared" si="1"/>
        <v>43364602.399999999</v>
      </c>
    </row>
    <row r="102" spans="1:4" x14ac:dyDescent="0.2">
      <c r="A102" s="23" t="s">
        <v>214</v>
      </c>
      <c r="B102" s="38">
        <v>23.35</v>
      </c>
      <c r="C102" s="32">
        <v>66194</v>
      </c>
      <c r="D102" s="41">
        <f t="shared" si="1"/>
        <v>1545629.9000000001</v>
      </c>
    </row>
    <row r="103" spans="1:4" x14ac:dyDescent="0.2">
      <c r="A103" s="23" t="s">
        <v>215</v>
      </c>
      <c r="B103" s="38">
        <v>24.19</v>
      </c>
      <c r="C103" s="32">
        <v>12237</v>
      </c>
      <c r="D103" s="41">
        <f t="shared" si="1"/>
        <v>296013.03000000003</v>
      </c>
    </row>
    <row r="104" spans="1:4" x14ac:dyDescent="0.2">
      <c r="A104" s="39"/>
      <c r="B104" s="40"/>
    </row>
  </sheetData>
  <mergeCells count="1">
    <mergeCell ref="A2:C2"/>
  </mergeCells>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8"/>
  <sheetViews>
    <sheetView topLeftCell="B1" workbookViewId="0">
      <selection activeCell="C477" sqref="C477"/>
    </sheetView>
  </sheetViews>
  <sheetFormatPr defaultRowHeight="12.75" x14ac:dyDescent="0.2"/>
  <cols>
    <col min="1" max="1" width="29.42578125" style="68" bestFit="1" customWidth="1"/>
    <col min="2" max="2" width="32" style="10" customWidth="1"/>
    <col min="3" max="3" width="11.7109375" style="65" customWidth="1"/>
    <col min="4" max="4" width="20" style="6" customWidth="1"/>
    <col min="5" max="5" width="17.140625" style="66" customWidth="1"/>
    <col min="6" max="6" width="18" style="66" customWidth="1"/>
    <col min="7" max="7" width="26.85546875" style="67" customWidth="1"/>
    <col min="8" max="8" width="9.140625" style="10"/>
    <col min="9" max="12" width="17" style="10" customWidth="1"/>
    <col min="13" max="16384" width="9.140625" style="10"/>
  </cols>
  <sheetData>
    <row r="1" spans="1:14" s="90" customFormat="1" ht="15" x14ac:dyDescent="0.25">
      <c r="A1" s="18" t="s">
        <v>216</v>
      </c>
      <c r="C1" s="91"/>
      <c r="D1" s="92"/>
      <c r="E1" s="92"/>
      <c r="F1" s="92"/>
    </row>
    <row r="2" spans="1:14" s="5" customFormat="1" x14ac:dyDescent="0.2">
      <c r="A2" s="9" t="s">
        <v>535</v>
      </c>
      <c r="B2" s="7"/>
      <c r="C2" s="13"/>
      <c r="D2" s="8"/>
      <c r="E2" s="8"/>
      <c r="F2" s="9"/>
      <c r="G2" s="8"/>
      <c r="H2" s="9"/>
    </row>
    <row r="3" spans="1:14" s="5" customFormat="1" ht="19.5" customHeight="1" x14ac:dyDescent="0.2">
      <c r="A3" s="124" t="s">
        <v>217</v>
      </c>
      <c r="B3" s="124"/>
      <c r="C3" s="80"/>
      <c r="D3" s="81"/>
      <c r="E3" s="81"/>
      <c r="F3" s="81"/>
      <c r="G3" s="81"/>
      <c r="H3" s="81"/>
      <c r="I3" s="10"/>
      <c r="J3" s="82"/>
      <c r="K3" s="82"/>
      <c r="L3" s="82"/>
      <c r="M3" s="82"/>
      <c r="N3" s="82"/>
    </row>
    <row r="4" spans="1:14" s="11" customFormat="1" ht="30" customHeight="1" x14ac:dyDescent="0.2">
      <c r="A4" s="124" t="s">
        <v>218</v>
      </c>
      <c r="B4" s="124"/>
      <c r="C4" s="80"/>
      <c r="D4" s="81"/>
      <c r="E4" s="81"/>
      <c r="F4" s="81"/>
      <c r="G4" s="81"/>
      <c r="H4" s="81"/>
      <c r="I4" s="82"/>
      <c r="J4" s="82"/>
      <c r="K4" s="82"/>
      <c r="L4" s="82"/>
      <c r="M4" s="82"/>
      <c r="N4" s="82"/>
    </row>
    <row r="5" spans="1:14" s="5" customFormat="1" ht="54.75" customHeight="1" x14ac:dyDescent="0.2">
      <c r="A5" s="124" t="s">
        <v>219</v>
      </c>
      <c r="B5" s="124"/>
      <c r="C5" s="80"/>
      <c r="D5" s="81"/>
      <c r="E5" s="81"/>
      <c r="F5" s="81"/>
      <c r="G5" s="81"/>
      <c r="H5" s="81"/>
      <c r="I5" s="82"/>
      <c r="J5" s="82"/>
      <c r="K5" s="82"/>
      <c r="L5" s="82"/>
      <c r="M5" s="82"/>
      <c r="N5" s="82"/>
    </row>
    <row r="6" spans="1:14" s="4" customFormat="1" ht="15" x14ac:dyDescent="0.25">
      <c r="A6" s="93" t="s">
        <v>414</v>
      </c>
      <c r="B6" s="93" t="s">
        <v>6</v>
      </c>
      <c r="C6" s="94" t="s">
        <v>220</v>
      </c>
      <c r="D6" s="95" t="s">
        <v>221</v>
      </c>
      <c r="E6" s="95" t="s">
        <v>222</v>
      </c>
      <c r="F6" s="95" t="s">
        <v>118</v>
      </c>
      <c r="G6" s="95" t="s">
        <v>118</v>
      </c>
    </row>
    <row r="7" spans="1:14" x14ac:dyDescent="0.2">
      <c r="A7" s="64" t="s">
        <v>320</v>
      </c>
    </row>
    <row r="8" spans="1:14" x14ac:dyDescent="0.2">
      <c r="B8" s="69" t="s">
        <v>7</v>
      </c>
      <c r="C8" s="70">
        <v>2019</v>
      </c>
      <c r="D8" s="71">
        <v>26453000</v>
      </c>
      <c r="E8" s="71">
        <v>10900</v>
      </c>
      <c r="F8" s="71">
        <f>SUM(D8:E8)</f>
        <v>26463900</v>
      </c>
      <c r="G8" s="72"/>
    </row>
    <row r="9" spans="1:14" x14ac:dyDescent="0.2">
      <c r="B9" s="69" t="s">
        <v>225</v>
      </c>
      <c r="C9" s="70"/>
      <c r="D9" s="71"/>
      <c r="E9" s="71"/>
      <c r="F9" s="71">
        <f t="shared" ref="F9:F10" si="0">SUM(D9:E9)</f>
        <v>0</v>
      </c>
      <c r="G9" s="72"/>
    </row>
    <row r="10" spans="1:14" x14ac:dyDescent="0.2">
      <c r="B10" s="69" t="s">
        <v>226</v>
      </c>
      <c r="C10" s="70"/>
      <c r="D10" s="71"/>
      <c r="E10" s="71"/>
      <c r="F10" s="71">
        <f t="shared" si="0"/>
        <v>0</v>
      </c>
      <c r="G10" s="72"/>
    </row>
    <row r="11" spans="1:14" x14ac:dyDescent="0.2">
      <c r="F11" s="73" t="s">
        <v>488</v>
      </c>
      <c r="G11" s="74">
        <f>SUM(F8:F10)</f>
        <v>26463900</v>
      </c>
    </row>
    <row r="12" spans="1:14" x14ac:dyDescent="0.2">
      <c r="A12" s="64" t="s">
        <v>321</v>
      </c>
    </row>
    <row r="13" spans="1:14" x14ac:dyDescent="0.2">
      <c r="B13" s="69" t="s">
        <v>8</v>
      </c>
      <c r="C13" s="70">
        <v>2019</v>
      </c>
      <c r="D13" s="71">
        <v>43134808</v>
      </c>
      <c r="E13" s="71">
        <v>3925244</v>
      </c>
      <c r="F13" s="71">
        <f>SUM(D13:E13)</f>
        <v>47060052</v>
      </c>
      <c r="G13" s="72"/>
    </row>
    <row r="14" spans="1:14" x14ac:dyDescent="0.2">
      <c r="B14" s="69" t="s">
        <v>224</v>
      </c>
      <c r="C14" s="70">
        <v>2019</v>
      </c>
      <c r="D14" s="71">
        <v>472348</v>
      </c>
      <c r="E14" s="71">
        <v>168757</v>
      </c>
      <c r="F14" s="71">
        <f t="shared" ref="F14:F15" si="1">SUM(D14:E14)</f>
        <v>641105</v>
      </c>
      <c r="G14" s="72"/>
    </row>
    <row r="15" spans="1:14" x14ac:dyDescent="0.2">
      <c r="B15" s="69" t="s">
        <v>415</v>
      </c>
      <c r="C15" s="12"/>
      <c r="D15" s="71"/>
      <c r="E15" s="71"/>
      <c r="F15" s="71">
        <f t="shared" si="1"/>
        <v>0</v>
      </c>
      <c r="G15" s="72"/>
    </row>
    <row r="16" spans="1:14" x14ac:dyDescent="0.2">
      <c r="F16" s="73" t="s">
        <v>488</v>
      </c>
      <c r="G16" s="74">
        <f>SUM(F13:F15)</f>
        <v>47701157</v>
      </c>
    </row>
    <row r="17" spans="1:7" x14ac:dyDescent="0.2">
      <c r="A17" s="64" t="s">
        <v>227</v>
      </c>
    </row>
    <row r="18" spans="1:7" x14ac:dyDescent="0.2">
      <c r="B18" s="69" t="s">
        <v>9</v>
      </c>
      <c r="C18" s="70">
        <v>2018</v>
      </c>
      <c r="D18" s="71">
        <v>20689813</v>
      </c>
      <c r="E18" s="71">
        <v>5378387</v>
      </c>
      <c r="F18" s="71">
        <f>SUM(D18:E18)</f>
        <v>26068200</v>
      </c>
      <c r="G18" s="72"/>
    </row>
    <row r="19" spans="1:7" x14ac:dyDescent="0.2">
      <c r="B19" s="69" t="s">
        <v>416</v>
      </c>
      <c r="C19" s="12"/>
      <c r="D19" s="71"/>
      <c r="E19" s="71"/>
      <c r="F19" s="71" t="s">
        <v>489</v>
      </c>
      <c r="G19" s="72"/>
    </row>
    <row r="20" spans="1:7" x14ac:dyDescent="0.2">
      <c r="B20" s="69" t="s">
        <v>417</v>
      </c>
      <c r="D20" s="71"/>
      <c r="E20" s="71"/>
      <c r="F20" s="71" t="s">
        <v>489</v>
      </c>
      <c r="G20" s="72"/>
    </row>
    <row r="21" spans="1:7" x14ac:dyDescent="0.2">
      <c r="B21" s="69" t="s">
        <v>418</v>
      </c>
      <c r="D21" s="71"/>
      <c r="E21" s="71"/>
      <c r="F21" s="71" t="s">
        <v>489</v>
      </c>
      <c r="G21" s="72"/>
    </row>
    <row r="22" spans="1:7" x14ac:dyDescent="0.2">
      <c r="B22" s="69" t="s">
        <v>419</v>
      </c>
      <c r="D22" s="71"/>
      <c r="E22" s="71"/>
      <c r="F22" s="71" t="s">
        <v>489</v>
      </c>
      <c r="G22" s="72"/>
    </row>
    <row r="23" spans="1:7" x14ac:dyDescent="0.2">
      <c r="F23" s="73" t="s">
        <v>488</v>
      </c>
      <c r="G23" s="74">
        <f>SUM(F18:F22)</f>
        <v>26068200</v>
      </c>
    </row>
    <row r="24" spans="1:7" x14ac:dyDescent="0.2">
      <c r="A24" s="64" t="s">
        <v>228</v>
      </c>
    </row>
    <row r="25" spans="1:7" x14ac:dyDescent="0.2">
      <c r="B25" s="69" t="s">
        <v>11</v>
      </c>
      <c r="C25" s="70">
        <v>2018</v>
      </c>
      <c r="D25" s="71">
        <v>28882098</v>
      </c>
      <c r="E25" s="71">
        <v>14630100</v>
      </c>
      <c r="F25" s="71">
        <f>SUM(D25:E25)</f>
        <v>43512198</v>
      </c>
      <c r="G25" s="72"/>
    </row>
    <row r="26" spans="1:7" x14ac:dyDescent="0.2">
      <c r="F26" s="73" t="s">
        <v>488</v>
      </c>
      <c r="G26" s="74">
        <f>SUM(F25)</f>
        <v>43512198</v>
      </c>
    </row>
    <row r="27" spans="1:7" x14ac:dyDescent="0.2">
      <c r="A27" s="64" t="s">
        <v>322</v>
      </c>
    </row>
    <row r="28" spans="1:7" x14ac:dyDescent="0.2">
      <c r="B28" s="69" t="s">
        <v>10</v>
      </c>
      <c r="C28" s="70">
        <v>2019</v>
      </c>
      <c r="D28" s="71">
        <v>41855793</v>
      </c>
      <c r="E28" s="71">
        <v>23987360</v>
      </c>
      <c r="F28" s="71">
        <f>SUM(D28:E28)</f>
        <v>65843153</v>
      </c>
      <c r="G28" s="72"/>
    </row>
    <row r="29" spans="1:7" x14ac:dyDescent="0.2">
      <c r="A29" s="75"/>
      <c r="B29" s="69" t="s">
        <v>229</v>
      </c>
      <c r="C29" s="70">
        <v>2018</v>
      </c>
      <c r="D29" s="71">
        <v>912665</v>
      </c>
      <c r="E29" s="71">
        <v>136134</v>
      </c>
      <c r="F29" s="71">
        <f>SUM(D29:E29)</f>
        <v>1048799</v>
      </c>
      <c r="G29" s="72"/>
    </row>
    <row r="30" spans="1:7" x14ac:dyDescent="0.2">
      <c r="A30" s="10"/>
      <c r="B30" s="69" t="s">
        <v>230</v>
      </c>
      <c r="C30" s="70"/>
      <c r="D30" s="71" t="s">
        <v>489</v>
      </c>
      <c r="E30" s="71" t="s">
        <v>489</v>
      </c>
      <c r="F30" s="71">
        <f>SUM(D30:E30)</f>
        <v>0</v>
      </c>
      <c r="G30" s="72"/>
    </row>
    <row r="31" spans="1:7" x14ac:dyDescent="0.2">
      <c r="F31" s="73" t="s">
        <v>488</v>
      </c>
      <c r="G31" s="74">
        <f>SUM(F28:F30)</f>
        <v>66891952</v>
      </c>
    </row>
    <row r="32" spans="1:7" x14ac:dyDescent="0.2">
      <c r="A32" s="64" t="s">
        <v>323</v>
      </c>
    </row>
    <row r="33" spans="1:7" x14ac:dyDescent="0.2">
      <c r="A33" s="75"/>
      <c r="B33" s="69" t="s">
        <v>12</v>
      </c>
      <c r="C33" s="70">
        <v>2019</v>
      </c>
      <c r="D33" s="71">
        <v>38935125</v>
      </c>
      <c r="E33" s="71">
        <v>7764477</v>
      </c>
      <c r="F33" s="71">
        <f>SUM(D33:E33)</f>
        <v>46699602</v>
      </c>
      <c r="G33" s="72"/>
    </row>
    <row r="34" spans="1:7" x14ac:dyDescent="0.2">
      <c r="B34" s="69" t="s">
        <v>420</v>
      </c>
      <c r="C34" s="70"/>
      <c r="D34" s="71"/>
      <c r="E34" s="71"/>
      <c r="F34" s="71"/>
      <c r="G34" s="72"/>
    </row>
    <row r="35" spans="1:7" x14ac:dyDescent="0.2">
      <c r="B35" s="69" t="s">
        <v>421</v>
      </c>
      <c r="C35" s="70"/>
      <c r="D35" s="71"/>
      <c r="E35" s="71"/>
      <c r="F35" s="71" t="s">
        <v>489</v>
      </c>
      <c r="G35" s="72"/>
    </row>
    <row r="36" spans="1:7" x14ac:dyDescent="0.2">
      <c r="F36" s="73" t="s">
        <v>488</v>
      </c>
      <c r="G36" s="74">
        <f>SUM(F33:F35)</f>
        <v>46699602</v>
      </c>
    </row>
    <row r="37" spans="1:7" x14ac:dyDescent="0.2">
      <c r="A37" s="64" t="s">
        <v>324</v>
      </c>
    </row>
    <row r="38" spans="1:7" x14ac:dyDescent="0.2">
      <c r="B38" s="69" t="s">
        <v>13</v>
      </c>
      <c r="C38" s="70">
        <v>2018</v>
      </c>
      <c r="D38" s="71">
        <v>39924273</v>
      </c>
      <c r="E38" s="71">
        <v>18033305</v>
      </c>
      <c r="F38" s="71">
        <f>SUM(D38:E38)</f>
        <v>57957578</v>
      </c>
      <c r="G38" s="72"/>
    </row>
    <row r="39" spans="1:7" x14ac:dyDescent="0.2">
      <c r="F39" s="73" t="s">
        <v>488</v>
      </c>
      <c r="G39" s="74">
        <f>SUM(F38:F38)</f>
        <v>57957578</v>
      </c>
    </row>
    <row r="40" spans="1:7" x14ac:dyDescent="0.2">
      <c r="A40" s="64" t="s">
        <v>325</v>
      </c>
    </row>
    <row r="41" spans="1:7" x14ac:dyDescent="0.2">
      <c r="A41" s="75"/>
      <c r="B41" s="69" t="s">
        <v>14</v>
      </c>
      <c r="C41" s="70">
        <v>2019</v>
      </c>
      <c r="D41" s="71">
        <v>101467613</v>
      </c>
      <c r="E41" s="71">
        <v>33989635</v>
      </c>
      <c r="F41" s="71">
        <f t="shared" ref="F41:F42" si="2">SUM(D41:E41)</f>
        <v>135457248</v>
      </c>
      <c r="G41" s="72"/>
    </row>
    <row r="42" spans="1:7" x14ac:dyDescent="0.2">
      <c r="B42" s="69" t="s">
        <v>231</v>
      </c>
      <c r="C42" s="70">
        <v>2019</v>
      </c>
      <c r="D42" s="71">
        <v>867990</v>
      </c>
      <c r="E42" s="71">
        <v>0</v>
      </c>
      <c r="F42" s="71">
        <f t="shared" si="2"/>
        <v>867990</v>
      </c>
      <c r="G42" s="72"/>
    </row>
    <row r="43" spans="1:7" x14ac:dyDescent="0.2">
      <c r="F43" s="73" t="s">
        <v>488</v>
      </c>
      <c r="G43" s="74">
        <f>SUM(F41:F42)</f>
        <v>136325238</v>
      </c>
    </row>
    <row r="44" spans="1:7" x14ac:dyDescent="0.2">
      <c r="A44" s="64" t="s">
        <v>326</v>
      </c>
    </row>
    <row r="45" spans="1:7" x14ac:dyDescent="0.2">
      <c r="B45" s="69" t="s">
        <v>15</v>
      </c>
      <c r="C45" s="70">
        <v>2019</v>
      </c>
      <c r="D45" s="71">
        <v>20727579</v>
      </c>
      <c r="E45" s="71">
        <v>3094000</v>
      </c>
      <c r="F45" s="71">
        <f>SUM(D45:E45)</f>
        <v>23821579</v>
      </c>
      <c r="G45" s="72"/>
    </row>
    <row r="46" spans="1:7" x14ac:dyDescent="0.2">
      <c r="B46" s="69" t="s">
        <v>232</v>
      </c>
      <c r="C46" s="70">
        <v>2019</v>
      </c>
      <c r="D46" s="71">
        <v>11899386</v>
      </c>
      <c r="E46" s="71">
        <v>1108038</v>
      </c>
      <c r="F46" s="71">
        <f>SUM(D46:E46)</f>
        <v>13007424</v>
      </c>
      <c r="G46" s="72"/>
    </row>
    <row r="47" spans="1:7" x14ac:dyDescent="0.2">
      <c r="B47" s="69" t="s">
        <v>233</v>
      </c>
      <c r="C47" s="70">
        <v>2018</v>
      </c>
      <c r="D47" s="71">
        <v>748785</v>
      </c>
      <c r="E47" s="71">
        <v>0</v>
      </c>
      <c r="F47" s="71">
        <v>748785</v>
      </c>
      <c r="G47" s="72"/>
    </row>
    <row r="48" spans="1:7" x14ac:dyDescent="0.2">
      <c r="F48" s="73" t="s">
        <v>488</v>
      </c>
      <c r="G48" s="74">
        <f>SUM(F45:F47)</f>
        <v>37577788</v>
      </c>
    </row>
    <row r="49" spans="1:7" x14ac:dyDescent="0.2">
      <c r="A49" s="64" t="s">
        <v>327</v>
      </c>
    </row>
    <row r="50" spans="1:7" x14ac:dyDescent="0.2">
      <c r="A50" s="75"/>
      <c r="B50" s="69" t="s">
        <v>16</v>
      </c>
      <c r="C50" s="70">
        <v>2019</v>
      </c>
      <c r="D50" s="71">
        <v>28516834</v>
      </c>
      <c r="E50" s="71">
        <v>0</v>
      </c>
      <c r="F50" s="71">
        <f>SUM(D50:E50)</f>
        <v>28516834</v>
      </c>
      <c r="G50" s="72"/>
    </row>
    <row r="51" spans="1:7" x14ac:dyDescent="0.2">
      <c r="B51" s="69" t="s">
        <v>234</v>
      </c>
      <c r="C51" s="70">
        <v>2019</v>
      </c>
      <c r="D51" s="71">
        <v>1422734</v>
      </c>
      <c r="E51" s="71">
        <v>0</v>
      </c>
      <c r="F51" s="71">
        <f>SUM(D51:E51)</f>
        <v>1422734</v>
      </c>
      <c r="G51" s="72"/>
    </row>
    <row r="52" spans="1:7" x14ac:dyDescent="0.2">
      <c r="B52" s="5"/>
      <c r="F52" s="73" t="s">
        <v>488</v>
      </c>
      <c r="G52" s="74">
        <f>SUM(F50:F51)</f>
        <v>29939568</v>
      </c>
    </row>
    <row r="53" spans="1:7" x14ac:dyDescent="0.2">
      <c r="A53" s="64" t="s">
        <v>328</v>
      </c>
    </row>
    <row r="54" spans="1:7" x14ac:dyDescent="0.2">
      <c r="A54" s="75"/>
      <c r="B54" s="69" t="s">
        <v>91</v>
      </c>
      <c r="C54" s="70" t="s">
        <v>489</v>
      </c>
      <c r="D54" s="70" t="s">
        <v>489</v>
      </c>
      <c r="E54" s="71" t="s">
        <v>489</v>
      </c>
      <c r="F54" s="70" t="s">
        <v>489</v>
      </c>
      <c r="G54" s="72"/>
    </row>
    <row r="55" spans="1:7" x14ac:dyDescent="0.2">
      <c r="F55" s="73" t="s">
        <v>488</v>
      </c>
      <c r="G55" s="70" t="s">
        <v>489</v>
      </c>
    </row>
    <row r="56" spans="1:7" x14ac:dyDescent="0.2">
      <c r="A56" s="64" t="s">
        <v>329</v>
      </c>
    </row>
    <row r="57" spans="1:7" x14ac:dyDescent="0.2">
      <c r="B57" s="69" t="s">
        <v>17</v>
      </c>
      <c r="C57" s="12">
        <v>2019</v>
      </c>
      <c r="D57" s="71">
        <v>35220630</v>
      </c>
      <c r="E57" s="71">
        <v>11145478</v>
      </c>
      <c r="F57" s="71">
        <f>SUM(D57:E57)</f>
        <v>46366108</v>
      </c>
      <c r="G57" s="72"/>
    </row>
    <row r="58" spans="1:7" x14ac:dyDescent="0.2">
      <c r="B58" s="69" t="s">
        <v>235</v>
      </c>
      <c r="D58" s="71"/>
      <c r="E58" s="71"/>
      <c r="F58" s="71" t="s">
        <v>489</v>
      </c>
      <c r="G58" s="72"/>
    </row>
    <row r="59" spans="1:7" x14ac:dyDescent="0.2">
      <c r="F59" s="73" t="s">
        <v>488</v>
      </c>
      <c r="G59" s="74">
        <f>SUM(F57:F58)</f>
        <v>46366108</v>
      </c>
    </row>
    <row r="60" spans="1:7" x14ac:dyDescent="0.2">
      <c r="A60" s="64" t="s">
        <v>330</v>
      </c>
    </row>
    <row r="61" spans="1:7" x14ac:dyDescent="0.2">
      <c r="B61" s="69" t="s">
        <v>18</v>
      </c>
      <c r="C61" s="70">
        <v>2018</v>
      </c>
      <c r="D61" s="71">
        <v>25598544</v>
      </c>
      <c r="E61" s="71">
        <v>18996437</v>
      </c>
      <c r="F61" s="71">
        <f t="shared" ref="F61:F63" si="3">SUM(D61:E61)</f>
        <v>44594981</v>
      </c>
      <c r="G61" s="72"/>
    </row>
    <row r="62" spans="1:7" x14ac:dyDescent="0.2">
      <c r="B62" s="69" t="s">
        <v>65</v>
      </c>
      <c r="C62" s="70">
        <v>2019</v>
      </c>
      <c r="D62" s="71">
        <v>11021818</v>
      </c>
      <c r="E62" s="71">
        <v>11850518</v>
      </c>
      <c r="F62" s="71">
        <f t="shared" si="3"/>
        <v>22872336</v>
      </c>
      <c r="G62" s="72"/>
    </row>
    <row r="63" spans="1:7" x14ac:dyDescent="0.2">
      <c r="B63" s="69" t="s">
        <v>236</v>
      </c>
      <c r="C63" s="70">
        <v>2018</v>
      </c>
      <c r="D63" s="71">
        <v>5005000</v>
      </c>
      <c r="E63" s="71">
        <v>500000</v>
      </c>
      <c r="F63" s="71">
        <f t="shared" si="3"/>
        <v>5505000</v>
      </c>
      <c r="G63" s="72"/>
    </row>
    <row r="64" spans="1:7" x14ac:dyDescent="0.2">
      <c r="B64" s="69" t="s">
        <v>237</v>
      </c>
      <c r="D64" s="71"/>
      <c r="E64" s="71"/>
      <c r="F64" s="71" t="s">
        <v>489</v>
      </c>
      <c r="G64" s="72"/>
    </row>
    <row r="65" spans="1:7" x14ac:dyDescent="0.2">
      <c r="B65" s="69" t="s">
        <v>238</v>
      </c>
      <c r="C65" s="70"/>
      <c r="D65" s="71"/>
      <c r="E65" s="71"/>
      <c r="F65" s="71" t="s">
        <v>489</v>
      </c>
      <c r="G65" s="72"/>
    </row>
    <row r="66" spans="1:7" x14ac:dyDescent="0.2">
      <c r="F66" s="73" t="s">
        <v>488</v>
      </c>
      <c r="G66" s="74">
        <f>SUM(F61:F65)</f>
        <v>72972317</v>
      </c>
    </row>
    <row r="67" spans="1:7" x14ac:dyDescent="0.2">
      <c r="A67" s="64" t="s">
        <v>331</v>
      </c>
    </row>
    <row r="68" spans="1:7" x14ac:dyDescent="0.2">
      <c r="B68" s="69" t="s">
        <v>19</v>
      </c>
      <c r="C68" s="12">
        <v>2019</v>
      </c>
      <c r="D68" s="71">
        <v>9160509</v>
      </c>
      <c r="E68" s="71">
        <v>3840822</v>
      </c>
      <c r="F68" s="71">
        <f>SUM(D68:E68)</f>
        <v>13001331</v>
      </c>
      <c r="G68" s="72"/>
    </row>
    <row r="69" spans="1:7" x14ac:dyDescent="0.2">
      <c r="A69" s="75"/>
      <c r="B69" s="69" t="s">
        <v>422</v>
      </c>
      <c r="C69" s="70"/>
      <c r="D69" s="71"/>
      <c r="E69" s="71"/>
      <c r="F69" s="71" t="s">
        <v>489</v>
      </c>
      <c r="G69" s="72"/>
    </row>
    <row r="70" spans="1:7" x14ac:dyDescent="0.2">
      <c r="B70" s="69" t="s">
        <v>423</v>
      </c>
      <c r="D70" s="71"/>
      <c r="E70" s="71"/>
      <c r="F70" s="71" t="s">
        <v>489</v>
      </c>
      <c r="G70" s="72"/>
    </row>
    <row r="71" spans="1:7" x14ac:dyDescent="0.2">
      <c r="F71" s="73" t="s">
        <v>488</v>
      </c>
      <c r="G71" s="74">
        <f>SUM(F68:F70)</f>
        <v>13001331</v>
      </c>
    </row>
    <row r="72" spans="1:7" x14ac:dyDescent="0.2">
      <c r="A72" s="64" t="s">
        <v>332</v>
      </c>
    </row>
    <row r="73" spans="1:7" x14ac:dyDescent="0.2">
      <c r="B73" s="69" t="s">
        <v>20</v>
      </c>
      <c r="C73" s="70">
        <v>2019</v>
      </c>
      <c r="D73" s="71">
        <v>15049079</v>
      </c>
      <c r="E73" s="71">
        <v>3637091</v>
      </c>
      <c r="F73" s="71">
        <f>SUM(D73:E73)</f>
        <v>18686170</v>
      </c>
      <c r="G73" s="72"/>
    </row>
    <row r="74" spans="1:7" x14ac:dyDescent="0.2">
      <c r="F74" s="73" t="s">
        <v>488</v>
      </c>
      <c r="G74" s="74">
        <f>F73</f>
        <v>18686170</v>
      </c>
    </row>
    <row r="75" spans="1:7" x14ac:dyDescent="0.2">
      <c r="A75" s="64" t="s">
        <v>333</v>
      </c>
    </row>
    <row r="76" spans="1:7" x14ac:dyDescent="0.2">
      <c r="B76" s="69" t="s">
        <v>66</v>
      </c>
      <c r="C76" s="70">
        <v>2019</v>
      </c>
      <c r="D76" s="71">
        <v>40858587</v>
      </c>
      <c r="E76" s="71">
        <v>42400000</v>
      </c>
      <c r="F76" s="71">
        <f>SUM(D76:E76)</f>
        <v>83258587</v>
      </c>
      <c r="G76" s="72"/>
    </row>
    <row r="77" spans="1:7" x14ac:dyDescent="0.2">
      <c r="F77" s="73" t="s">
        <v>488</v>
      </c>
      <c r="G77" s="74">
        <f>F76</f>
        <v>83258587</v>
      </c>
    </row>
    <row r="78" spans="1:7" x14ac:dyDescent="0.2">
      <c r="A78" s="64" t="s">
        <v>334</v>
      </c>
    </row>
    <row r="79" spans="1:7" x14ac:dyDescent="0.2">
      <c r="B79" s="69" t="s">
        <v>21</v>
      </c>
      <c r="C79" s="70">
        <v>2019</v>
      </c>
      <c r="D79" s="71">
        <v>19132526</v>
      </c>
      <c r="E79" s="71">
        <v>2295769</v>
      </c>
      <c r="F79" s="71">
        <f>SUM(D79:E79)</f>
        <v>21428295</v>
      </c>
      <c r="G79" s="72"/>
    </row>
    <row r="80" spans="1:7" x14ac:dyDescent="0.2">
      <c r="B80" s="69" t="s">
        <v>239</v>
      </c>
      <c r="C80" s="70">
        <v>2019</v>
      </c>
      <c r="D80" s="71">
        <v>30000</v>
      </c>
      <c r="E80" s="71">
        <v>0</v>
      </c>
      <c r="F80" s="71">
        <f>SUM(D80:E80)</f>
        <v>30000</v>
      </c>
      <c r="G80" s="72"/>
    </row>
    <row r="81" spans="1:7" x14ac:dyDescent="0.2">
      <c r="B81" s="69" t="s">
        <v>240</v>
      </c>
      <c r="C81" s="70"/>
      <c r="D81" s="71"/>
      <c r="E81" s="71"/>
      <c r="F81" s="71" t="s">
        <v>489</v>
      </c>
      <c r="G81" s="72"/>
    </row>
    <row r="82" spans="1:7" x14ac:dyDescent="0.2">
      <c r="F82" s="73" t="s">
        <v>488</v>
      </c>
      <c r="G82" s="74">
        <f>SUM(F79:F81)</f>
        <v>21458295</v>
      </c>
    </row>
    <row r="83" spans="1:7" x14ac:dyDescent="0.2">
      <c r="A83" s="64" t="s">
        <v>335</v>
      </c>
    </row>
    <row r="84" spans="1:7" x14ac:dyDescent="0.2">
      <c r="B84" s="69" t="s">
        <v>22</v>
      </c>
      <c r="C84" s="70">
        <v>2018</v>
      </c>
      <c r="D84" s="71">
        <v>412855466</v>
      </c>
      <c r="E84" s="71">
        <v>100676395</v>
      </c>
      <c r="F84" s="71">
        <f>SUM(D84:E84)</f>
        <v>513531861</v>
      </c>
      <c r="G84" s="72"/>
    </row>
    <row r="85" spans="1:7" x14ac:dyDescent="0.2">
      <c r="B85" s="69" t="s">
        <v>241</v>
      </c>
      <c r="C85" s="70"/>
      <c r="D85" s="71" t="s">
        <v>489</v>
      </c>
      <c r="E85" s="71" t="s">
        <v>489</v>
      </c>
      <c r="F85" s="71" t="s">
        <v>489</v>
      </c>
      <c r="G85" s="72"/>
    </row>
    <row r="86" spans="1:7" x14ac:dyDescent="0.2">
      <c r="B86" s="69" t="s">
        <v>242</v>
      </c>
      <c r="C86" s="70"/>
      <c r="D86" s="71"/>
      <c r="E86" s="71"/>
      <c r="F86" s="71" t="s">
        <v>489</v>
      </c>
      <c r="G86" s="72"/>
    </row>
    <row r="87" spans="1:7" x14ac:dyDescent="0.2">
      <c r="B87" s="69" t="s">
        <v>243</v>
      </c>
      <c r="D87" s="71"/>
      <c r="E87" s="71"/>
      <c r="F87" s="71" t="s">
        <v>489</v>
      </c>
      <c r="G87" s="72"/>
    </row>
    <row r="88" spans="1:7" x14ac:dyDescent="0.2">
      <c r="B88" s="69" t="s">
        <v>244</v>
      </c>
      <c r="D88" s="71"/>
      <c r="E88" s="71"/>
      <c r="F88" s="71" t="s">
        <v>489</v>
      </c>
      <c r="G88" s="72"/>
    </row>
    <row r="89" spans="1:7" x14ac:dyDescent="0.2">
      <c r="F89" s="73" t="s">
        <v>488</v>
      </c>
      <c r="G89" s="74">
        <f>SUM(F84:F88)</f>
        <v>513531861</v>
      </c>
    </row>
    <row r="90" spans="1:7" x14ac:dyDescent="0.2">
      <c r="A90" s="64" t="s">
        <v>336</v>
      </c>
    </row>
    <row r="91" spans="1:7" x14ac:dyDescent="0.2">
      <c r="B91" s="69" t="s">
        <v>23</v>
      </c>
      <c r="C91" s="70">
        <v>2019</v>
      </c>
      <c r="D91" s="71">
        <v>11287881</v>
      </c>
      <c r="E91" s="71">
        <v>0</v>
      </c>
      <c r="F91" s="71">
        <f>SUM(D91:E91)</f>
        <v>11287881</v>
      </c>
      <c r="G91" s="72"/>
    </row>
    <row r="92" spans="1:7" x14ac:dyDescent="0.2">
      <c r="B92" s="69" t="s">
        <v>245</v>
      </c>
      <c r="C92" s="70">
        <v>2019</v>
      </c>
      <c r="D92" s="71">
        <v>289940</v>
      </c>
      <c r="E92" s="71">
        <v>0</v>
      </c>
      <c r="F92" s="71">
        <f>SUM(D92:E92)</f>
        <v>289940</v>
      </c>
      <c r="G92" s="72"/>
    </row>
    <row r="93" spans="1:7" x14ac:dyDescent="0.2">
      <c r="B93" s="69" t="s">
        <v>246</v>
      </c>
      <c r="C93" s="70"/>
      <c r="D93" s="71"/>
      <c r="E93" s="71"/>
      <c r="F93" s="71" t="s">
        <v>489</v>
      </c>
      <c r="G93" s="72"/>
    </row>
    <row r="94" spans="1:7" x14ac:dyDescent="0.2">
      <c r="F94" s="73" t="s">
        <v>488</v>
      </c>
      <c r="G94" s="74">
        <f>SUM(F91:F93)</f>
        <v>11577821</v>
      </c>
    </row>
    <row r="95" spans="1:7" x14ac:dyDescent="0.2">
      <c r="A95" s="64" t="s">
        <v>337</v>
      </c>
    </row>
    <row r="96" spans="1:7" x14ac:dyDescent="0.2">
      <c r="B96" s="69" t="s">
        <v>25</v>
      </c>
      <c r="C96" s="70">
        <v>2019</v>
      </c>
      <c r="D96" s="71">
        <v>28267447</v>
      </c>
      <c r="E96" s="71">
        <v>3834546</v>
      </c>
      <c r="F96" s="71">
        <f>SUM(D96:E96)</f>
        <v>32101993</v>
      </c>
      <c r="G96" s="72"/>
    </row>
    <row r="97" spans="1:7" x14ac:dyDescent="0.2">
      <c r="B97" s="69" t="s">
        <v>24</v>
      </c>
      <c r="C97" s="70">
        <v>2019</v>
      </c>
      <c r="D97" s="71">
        <v>20728959</v>
      </c>
      <c r="E97" s="71">
        <v>1890032</v>
      </c>
      <c r="F97" s="71">
        <f>SUM(D97:E97)</f>
        <v>22618991</v>
      </c>
      <c r="G97" s="72"/>
    </row>
    <row r="98" spans="1:7" x14ac:dyDescent="0.2">
      <c r="B98" s="69" t="s">
        <v>247</v>
      </c>
      <c r="C98" s="70"/>
      <c r="D98" s="71"/>
      <c r="E98" s="10"/>
      <c r="F98" s="71" t="s">
        <v>489</v>
      </c>
      <c r="G98" s="72"/>
    </row>
    <row r="99" spans="1:7" x14ac:dyDescent="0.2">
      <c r="B99" s="69" t="s">
        <v>248</v>
      </c>
      <c r="C99" s="70"/>
      <c r="D99" s="71"/>
      <c r="E99" s="71"/>
      <c r="F99" s="71" t="s">
        <v>489</v>
      </c>
      <c r="G99" s="72"/>
    </row>
    <row r="100" spans="1:7" x14ac:dyDescent="0.2">
      <c r="F100" s="73" t="s">
        <v>488</v>
      </c>
      <c r="G100" s="74">
        <f>SUM(F96:F99)</f>
        <v>54720984</v>
      </c>
    </row>
    <row r="101" spans="1:7" x14ac:dyDescent="0.2">
      <c r="A101" s="64" t="s">
        <v>338</v>
      </c>
    </row>
    <row r="102" spans="1:7" x14ac:dyDescent="0.2">
      <c r="B102" s="69" t="s">
        <v>249</v>
      </c>
      <c r="C102" s="70">
        <v>2018</v>
      </c>
      <c r="D102" s="71">
        <v>8291006</v>
      </c>
      <c r="E102" s="71">
        <v>2697148</v>
      </c>
      <c r="F102" s="71">
        <f>SUM(D102:E102)</f>
        <v>10988154</v>
      </c>
      <c r="G102" s="72"/>
    </row>
    <row r="103" spans="1:7" x14ac:dyDescent="0.2">
      <c r="A103" s="76"/>
      <c r="B103" s="69" t="s">
        <v>27</v>
      </c>
      <c r="C103" s="70">
        <v>2018</v>
      </c>
      <c r="D103" s="71">
        <v>30836273</v>
      </c>
      <c r="E103" s="71">
        <v>5047758</v>
      </c>
      <c r="F103" s="71">
        <f>SUM(D103:E103)</f>
        <v>35884031</v>
      </c>
      <c r="G103" s="72"/>
    </row>
    <row r="104" spans="1:7" x14ac:dyDescent="0.2">
      <c r="F104" s="73" t="s">
        <v>488</v>
      </c>
      <c r="G104" s="74">
        <f>SUM(F102:F103)</f>
        <v>46872185</v>
      </c>
    </row>
    <row r="105" spans="1:7" x14ac:dyDescent="0.2">
      <c r="A105" s="64" t="s">
        <v>339</v>
      </c>
    </row>
    <row r="106" spans="1:7" x14ac:dyDescent="0.2">
      <c r="B106" s="69" t="s">
        <v>28</v>
      </c>
      <c r="C106" s="70">
        <v>2018</v>
      </c>
      <c r="D106" s="71">
        <v>19726404</v>
      </c>
      <c r="E106" s="71">
        <v>12200778</v>
      </c>
      <c r="F106" s="71">
        <f>SUM(D106:E106)</f>
        <v>31927182</v>
      </c>
      <c r="G106" s="72"/>
    </row>
    <row r="107" spans="1:7" x14ac:dyDescent="0.2">
      <c r="B107" s="69" t="s">
        <v>250</v>
      </c>
      <c r="C107" s="70">
        <v>2019</v>
      </c>
      <c r="D107" s="71">
        <v>335000</v>
      </c>
      <c r="E107" s="71">
        <v>0</v>
      </c>
      <c r="F107" s="71">
        <f>SUM(D107:E107)</f>
        <v>335000</v>
      </c>
      <c r="G107" s="72"/>
    </row>
    <row r="108" spans="1:7" x14ac:dyDescent="0.2">
      <c r="B108" s="69" t="s">
        <v>251</v>
      </c>
      <c r="C108" s="70"/>
      <c r="D108" s="71"/>
      <c r="E108" s="71"/>
      <c r="F108" s="71" t="s">
        <v>489</v>
      </c>
      <c r="G108" s="72"/>
    </row>
    <row r="109" spans="1:7" x14ac:dyDescent="0.2">
      <c r="F109" s="73" t="s">
        <v>488</v>
      </c>
      <c r="G109" s="74">
        <f>SUM(F106:F108)</f>
        <v>32262182</v>
      </c>
    </row>
    <row r="110" spans="1:7" x14ac:dyDescent="0.2">
      <c r="A110" s="64" t="s">
        <v>340</v>
      </c>
    </row>
    <row r="111" spans="1:7" x14ac:dyDescent="0.2">
      <c r="A111" s="75"/>
      <c r="B111" s="69" t="s">
        <v>29</v>
      </c>
      <c r="C111" s="70">
        <v>2018</v>
      </c>
      <c r="D111" s="71">
        <v>53938144</v>
      </c>
      <c r="E111" s="71">
        <v>16062053</v>
      </c>
      <c r="F111" s="71">
        <f>SUM(D111:E111)</f>
        <v>70000197</v>
      </c>
      <c r="G111" s="72"/>
    </row>
    <row r="112" spans="1:7" x14ac:dyDescent="0.2">
      <c r="B112" s="69" t="s">
        <v>252</v>
      </c>
      <c r="C112" s="70">
        <v>2016</v>
      </c>
      <c r="D112" s="71">
        <v>2829805</v>
      </c>
      <c r="E112" s="71">
        <v>0</v>
      </c>
      <c r="F112" s="71">
        <f>SUM(D112:E112)</f>
        <v>2829805</v>
      </c>
      <c r="G112" s="72"/>
    </row>
    <row r="113" spans="1:7" x14ac:dyDescent="0.2">
      <c r="F113" s="73" t="s">
        <v>488</v>
      </c>
      <c r="G113" s="74">
        <f>SUM(F111:F112)</f>
        <v>72830002</v>
      </c>
    </row>
    <row r="114" spans="1:7" x14ac:dyDescent="0.2">
      <c r="A114" s="64" t="s">
        <v>341</v>
      </c>
    </row>
    <row r="115" spans="1:7" x14ac:dyDescent="0.2">
      <c r="B115" s="69" t="s">
        <v>30</v>
      </c>
      <c r="C115" s="70">
        <v>2019</v>
      </c>
      <c r="D115" s="71">
        <v>12419223</v>
      </c>
      <c r="E115" s="71">
        <v>369687</v>
      </c>
      <c r="F115" s="71">
        <f>SUM(D115:E115)</f>
        <v>12788910</v>
      </c>
      <c r="G115" s="72"/>
    </row>
    <row r="116" spans="1:7" x14ac:dyDescent="0.2">
      <c r="B116" s="69" t="s">
        <v>253</v>
      </c>
      <c r="C116" s="70">
        <v>2019</v>
      </c>
      <c r="D116" s="71">
        <v>679062</v>
      </c>
      <c r="E116" s="71">
        <v>1889058</v>
      </c>
      <c r="F116" s="71">
        <f>SUM(D116:E116)</f>
        <v>2568120</v>
      </c>
      <c r="G116" s="72"/>
    </row>
    <row r="117" spans="1:7" x14ac:dyDescent="0.2">
      <c r="B117" s="69" t="s">
        <v>254</v>
      </c>
      <c r="C117" s="12"/>
      <c r="D117" s="71"/>
      <c r="E117" s="71"/>
      <c r="F117" s="71" t="s">
        <v>489</v>
      </c>
      <c r="G117" s="72"/>
    </row>
    <row r="118" spans="1:7" x14ac:dyDescent="0.2">
      <c r="F118" s="73" t="s">
        <v>488</v>
      </c>
      <c r="G118" s="74">
        <f>SUM(F115:F117)</f>
        <v>15357030</v>
      </c>
    </row>
    <row r="119" spans="1:7" x14ac:dyDescent="0.2">
      <c r="A119" s="64" t="s">
        <v>342</v>
      </c>
    </row>
    <row r="120" spans="1:7" x14ac:dyDescent="0.2">
      <c r="B120" s="69" t="s">
        <v>31</v>
      </c>
      <c r="C120" s="70">
        <v>2018</v>
      </c>
      <c r="D120" s="71">
        <v>70160141</v>
      </c>
      <c r="E120" s="71">
        <v>51002070</v>
      </c>
      <c r="F120" s="71">
        <f t="shared" ref="F120" si="4">SUM(D120:E120)</f>
        <v>121162211</v>
      </c>
      <c r="G120" s="72"/>
    </row>
    <row r="121" spans="1:7" x14ac:dyDescent="0.2">
      <c r="F121" s="73" t="s">
        <v>488</v>
      </c>
      <c r="G121" s="74">
        <f>SUM(F120:F120)</f>
        <v>121162211</v>
      </c>
    </row>
    <row r="122" spans="1:7" x14ac:dyDescent="0.2">
      <c r="A122" s="64" t="s">
        <v>343</v>
      </c>
    </row>
    <row r="123" spans="1:7" x14ac:dyDescent="0.2">
      <c r="B123" s="69" t="s">
        <v>32</v>
      </c>
      <c r="C123" s="70">
        <v>2018</v>
      </c>
      <c r="D123" s="71">
        <v>89307839</v>
      </c>
      <c r="E123" s="71">
        <v>23041154</v>
      </c>
      <c r="F123" s="71">
        <f>SUM(D123:E123)</f>
        <v>112348993</v>
      </c>
      <c r="G123" s="72"/>
    </row>
    <row r="124" spans="1:7" x14ac:dyDescent="0.2">
      <c r="F124" s="73" t="s">
        <v>488</v>
      </c>
      <c r="G124" s="74">
        <f>F123</f>
        <v>112348993</v>
      </c>
    </row>
    <row r="125" spans="1:7" x14ac:dyDescent="0.2">
      <c r="F125" s="73"/>
      <c r="G125" s="74"/>
    </row>
    <row r="126" spans="1:7" x14ac:dyDescent="0.2">
      <c r="A126" s="68" t="s">
        <v>500</v>
      </c>
      <c r="B126" s="10" t="s">
        <v>501</v>
      </c>
      <c r="C126" s="65">
        <v>2019</v>
      </c>
      <c r="D126" s="6">
        <v>13420993</v>
      </c>
      <c r="E126" s="66">
        <v>10860000</v>
      </c>
      <c r="F126" s="71">
        <f>SUM(D126:E126)</f>
        <v>24280993</v>
      </c>
      <c r="G126" s="74"/>
    </row>
    <row r="127" spans="1:7" x14ac:dyDescent="0.2">
      <c r="F127" s="73" t="s">
        <v>488</v>
      </c>
      <c r="G127" s="74">
        <f>SUM(F126)</f>
        <v>24280993</v>
      </c>
    </row>
    <row r="128" spans="1:7" x14ac:dyDescent="0.2">
      <c r="F128" s="73"/>
      <c r="G128" s="74"/>
    </row>
    <row r="129" spans="1:7" x14ac:dyDescent="0.2">
      <c r="A129" s="64" t="s">
        <v>344</v>
      </c>
    </row>
    <row r="130" spans="1:7" x14ac:dyDescent="0.2">
      <c r="B130" s="69" t="s">
        <v>33</v>
      </c>
      <c r="C130" s="70">
        <v>2019</v>
      </c>
      <c r="D130" s="71">
        <v>41796902</v>
      </c>
      <c r="E130" s="71">
        <v>10179305</v>
      </c>
      <c r="F130" s="71">
        <f>SUM(D130:E130)</f>
        <v>51976207</v>
      </c>
      <c r="G130" s="72"/>
    </row>
    <row r="131" spans="1:7" x14ac:dyDescent="0.2">
      <c r="B131" s="69" t="s">
        <v>255</v>
      </c>
      <c r="C131" s="70">
        <v>2019</v>
      </c>
      <c r="D131" s="71">
        <v>54000</v>
      </c>
      <c r="E131" s="71">
        <v>0</v>
      </c>
      <c r="F131" s="71">
        <f>SUM(D131:E131)</f>
        <v>54000</v>
      </c>
      <c r="G131" s="72"/>
    </row>
    <row r="132" spans="1:7" x14ac:dyDescent="0.2">
      <c r="F132" s="73" t="s">
        <v>488</v>
      </c>
      <c r="G132" s="74">
        <f>SUM(F130:F131)</f>
        <v>52030207</v>
      </c>
    </row>
    <row r="133" spans="1:7" x14ac:dyDescent="0.2">
      <c r="A133" s="64" t="s">
        <v>256</v>
      </c>
    </row>
    <row r="134" spans="1:7" x14ac:dyDescent="0.2">
      <c r="B134" s="69" t="s">
        <v>35</v>
      </c>
      <c r="C134" s="70">
        <v>2019</v>
      </c>
      <c r="D134" s="71">
        <v>16518026</v>
      </c>
      <c r="E134" s="71">
        <v>12185987</v>
      </c>
      <c r="F134" s="71">
        <f>SUM(D134:E134)</f>
        <v>28704013</v>
      </c>
      <c r="G134" s="72"/>
    </row>
    <row r="135" spans="1:7" x14ac:dyDescent="0.2">
      <c r="B135" s="69" t="s">
        <v>257</v>
      </c>
      <c r="C135" s="70"/>
      <c r="D135" s="71"/>
      <c r="E135" s="71"/>
      <c r="F135" s="71" t="s">
        <v>489</v>
      </c>
      <c r="G135" s="72"/>
    </row>
    <row r="136" spans="1:7" x14ac:dyDescent="0.2">
      <c r="F136" s="73" t="s">
        <v>488</v>
      </c>
      <c r="G136" s="74">
        <f>SUM(F134:F135)</f>
        <v>28704013</v>
      </c>
    </row>
    <row r="137" spans="1:7" x14ac:dyDescent="0.2">
      <c r="A137" s="64" t="s">
        <v>345</v>
      </c>
    </row>
    <row r="138" spans="1:7" x14ac:dyDescent="0.2">
      <c r="B138" s="69" t="s">
        <v>36</v>
      </c>
      <c r="C138" s="70">
        <v>2019</v>
      </c>
      <c r="D138" s="71">
        <v>29090204</v>
      </c>
      <c r="E138" s="71">
        <v>93107</v>
      </c>
      <c r="F138" s="71">
        <f>SUM(D138:E138)</f>
        <v>29183311</v>
      </c>
      <c r="G138" s="72"/>
    </row>
    <row r="139" spans="1:7" x14ac:dyDescent="0.2">
      <c r="B139" s="69" t="s">
        <v>258</v>
      </c>
      <c r="C139" s="70">
        <v>2019</v>
      </c>
      <c r="D139" s="71">
        <v>390293</v>
      </c>
      <c r="E139" s="71">
        <v>4917946</v>
      </c>
      <c r="F139" s="71">
        <f>SUM(D139:E139)</f>
        <v>5308239</v>
      </c>
      <c r="G139" s="72"/>
    </row>
    <row r="140" spans="1:7" x14ac:dyDescent="0.2">
      <c r="B140" s="69" t="s">
        <v>259</v>
      </c>
      <c r="C140" s="12"/>
      <c r="D140" s="71"/>
      <c r="E140" s="71"/>
      <c r="F140" s="71" t="s">
        <v>489</v>
      </c>
      <c r="G140" s="72"/>
    </row>
    <row r="141" spans="1:7" x14ac:dyDescent="0.2">
      <c r="B141" s="69" t="s">
        <v>260</v>
      </c>
      <c r="C141" s="70"/>
      <c r="D141" s="71"/>
      <c r="E141" s="71"/>
      <c r="F141" s="71" t="s">
        <v>489</v>
      </c>
      <c r="G141" s="72"/>
    </row>
    <row r="142" spans="1:7" x14ac:dyDescent="0.2">
      <c r="F142" s="73" t="s">
        <v>488</v>
      </c>
      <c r="G142" s="74">
        <f>SUM(F138:F141)</f>
        <v>34491550</v>
      </c>
    </row>
    <row r="143" spans="1:7" x14ac:dyDescent="0.2">
      <c r="A143" s="64" t="s">
        <v>346</v>
      </c>
    </row>
    <row r="144" spans="1:7" x14ac:dyDescent="0.2">
      <c r="B144" s="69" t="s">
        <v>38</v>
      </c>
      <c r="C144" s="70"/>
      <c r="D144" s="71"/>
      <c r="E144" s="71"/>
      <c r="F144" s="71" t="s">
        <v>489</v>
      </c>
      <c r="G144" s="72"/>
    </row>
    <row r="145" spans="1:7" x14ac:dyDescent="0.2">
      <c r="F145" s="73" t="s">
        <v>488</v>
      </c>
      <c r="G145" s="74" t="str">
        <f>F144</f>
        <v>n.a.</v>
      </c>
    </row>
    <row r="146" spans="1:7" x14ac:dyDescent="0.2">
      <c r="A146" s="64" t="s">
        <v>347</v>
      </c>
    </row>
    <row r="147" spans="1:7" x14ac:dyDescent="0.2">
      <c r="B147" s="69" t="s">
        <v>39</v>
      </c>
      <c r="C147" s="70">
        <v>2019</v>
      </c>
      <c r="D147" s="71">
        <v>29933669</v>
      </c>
      <c r="E147" s="71">
        <v>2973316</v>
      </c>
      <c r="F147" s="71">
        <f>SUM(D147:E147)</f>
        <v>32906985</v>
      </c>
      <c r="G147" s="72"/>
    </row>
    <row r="148" spans="1:7" x14ac:dyDescent="0.2">
      <c r="A148" s="75"/>
      <c r="B148" s="69" t="s">
        <v>261</v>
      </c>
      <c r="D148" s="71"/>
      <c r="E148" s="71"/>
      <c r="F148" s="71" t="s">
        <v>489</v>
      </c>
      <c r="G148" s="72"/>
    </row>
    <row r="149" spans="1:7" x14ac:dyDescent="0.2">
      <c r="F149" s="73" t="s">
        <v>488</v>
      </c>
      <c r="G149" s="74">
        <f>SUM(F147:F148)</f>
        <v>32906985</v>
      </c>
    </row>
    <row r="150" spans="1:7" x14ac:dyDescent="0.2">
      <c r="A150" s="64" t="s">
        <v>348</v>
      </c>
    </row>
    <row r="151" spans="1:7" x14ac:dyDescent="0.2">
      <c r="B151" s="69" t="s">
        <v>262</v>
      </c>
      <c r="C151" s="70">
        <v>2018</v>
      </c>
      <c r="D151" s="71">
        <v>2859757</v>
      </c>
      <c r="E151" s="71">
        <v>523379</v>
      </c>
      <c r="F151" s="71">
        <f>SUM(D151:E151)</f>
        <v>3383136</v>
      </c>
      <c r="G151" s="72"/>
    </row>
    <row r="152" spans="1:7" x14ac:dyDescent="0.2">
      <c r="B152" s="69" t="s">
        <v>40</v>
      </c>
      <c r="C152" s="12">
        <v>2019</v>
      </c>
      <c r="D152" s="71">
        <v>22658774</v>
      </c>
      <c r="E152" s="71">
        <v>8000000</v>
      </c>
      <c r="F152" s="71">
        <f>SUM(D152:E152)</f>
        <v>30658774</v>
      </c>
      <c r="G152" s="72"/>
    </row>
    <row r="153" spans="1:7" x14ac:dyDescent="0.2">
      <c r="B153" s="69" t="s">
        <v>263</v>
      </c>
      <c r="C153" s="70"/>
      <c r="D153" s="71"/>
      <c r="E153" s="71"/>
      <c r="F153" s="71" t="s">
        <v>489</v>
      </c>
      <c r="G153" s="72"/>
    </row>
    <row r="154" spans="1:7" x14ac:dyDescent="0.2">
      <c r="F154" s="73" t="s">
        <v>488</v>
      </c>
      <c r="G154" s="74">
        <f>SUM(F151:F153)</f>
        <v>34041910</v>
      </c>
    </row>
    <row r="155" spans="1:7" x14ac:dyDescent="0.2">
      <c r="A155" s="64" t="s">
        <v>349</v>
      </c>
    </row>
    <row r="156" spans="1:7" x14ac:dyDescent="0.2">
      <c r="B156" s="69" t="s">
        <v>41</v>
      </c>
      <c r="C156" s="70">
        <v>2019</v>
      </c>
      <c r="D156" s="71">
        <v>21463100</v>
      </c>
      <c r="E156" s="71">
        <v>10304000</v>
      </c>
      <c r="F156" s="71">
        <f>SUM(D156:E156)</f>
        <v>31767100</v>
      </c>
      <c r="G156" s="72"/>
    </row>
    <row r="157" spans="1:7" x14ac:dyDescent="0.2">
      <c r="B157" s="69" t="s">
        <v>424</v>
      </c>
      <c r="C157" s="12"/>
      <c r="D157" s="71"/>
      <c r="E157" s="71"/>
      <c r="F157" s="71" t="s">
        <v>489</v>
      </c>
      <c r="G157" s="72"/>
    </row>
    <row r="158" spans="1:7" x14ac:dyDescent="0.2">
      <c r="B158" s="69" t="s">
        <v>425</v>
      </c>
      <c r="C158" s="12"/>
      <c r="D158" s="71"/>
      <c r="E158" s="71"/>
      <c r="F158" s="71" t="s">
        <v>489</v>
      </c>
      <c r="G158" s="72"/>
    </row>
    <row r="159" spans="1:7" x14ac:dyDescent="0.2">
      <c r="B159" s="69" t="s">
        <v>426</v>
      </c>
      <c r="C159" s="12"/>
      <c r="D159" s="71"/>
      <c r="E159" s="71"/>
      <c r="F159" s="71" t="s">
        <v>489</v>
      </c>
      <c r="G159" s="72"/>
    </row>
    <row r="160" spans="1:7" x14ac:dyDescent="0.2">
      <c r="F160" s="73" t="s">
        <v>488</v>
      </c>
      <c r="G160" s="74">
        <f>SUM(F156:F159)</f>
        <v>31767100</v>
      </c>
    </row>
    <row r="161" spans="1:7" x14ac:dyDescent="0.2">
      <c r="A161" s="64" t="s">
        <v>350</v>
      </c>
    </row>
    <row r="162" spans="1:7" x14ac:dyDescent="0.2">
      <c r="B162" s="69" t="s">
        <v>42</v>
      </c>
      <c r="C162" s="70">
        <v>2018</v>
      </c>
      <c r="D162" s="71">
        <v>11484740</v>
      </c>
      <c r="E162" s="71">
        <v>0</v>
      </c>
      <c r="F162" s="71">
        <f>SUM(D162:E162)</f>
        <v>11484740</v>
      </c>
      <c r="G162" s="72"/>
    </row>
    <row r="163" spans="1:7" x14ac:dyDescent="0.2">
      <c r="B163" s="69" t="s">
        <v>427</v>
      </c>
      <c r="D163" s="71"/>
      <c r="E163" s="71"/>
      <c r="F163" s="71" t="s">
        <v>489</v>
      </c>
      <c r="G163" s="72"/>
    </row>
    <row r="164" spans="1:7" x14ac:dyDescent="0.2">
      <c r="F164" s="73" t="s">
        <v>488</v>
      </c>
      <c r="G164" s="74">
        <f>SUM(F162:F163)</f>
        <v>11484740</v>
      </c>
    </row>
    <row r="165" spans="1:7" x14ac:dyDescent="0.2">
      <c r="A165" s="64" t="s">
        <v>351</v>
      </c>
    </row>
    <row r="166" spans="1:7" x14ac:dyDescent="0.2">
      <c r="B166" s="69" t="s">
        <v>43</v>
      </c>
      <c r="C166" s="70">
        <v>2020</v>
      </c>
      <c r="D166" s="71">
        <v>23005540</v>
      </c>
      <c r="E166" s="71">
        <v>53380000</v>
      </c>
      <c r="F166" s="71">
        <f>SUM(D166:E166)</f>
        <v>76385540</v>
      </c>
      <c r="G166" s="72"/>
    </row>
    <row r="167" spans="1:7" x14ac:dyDescent="0.2">
      <c r="F167" s="73" t="s">
        <v>488</v>
      </c>
      <c r="G167" s="74">
        <f>F166</f>
        <v>76385540</v>
      </c>
    </row>
    <row r="168" spans="1:7" x14ac:dyDescent="0.2">
      <c r="A168" s="64" t="s">
        <v>352</v>
      </c>
    </row>
    <row r="169" spans="1:7" x14ac:dyDescent="0.2">
      <c r="B169" s="69" t="s">
        <v>44</v>
      </c>
      <c r="C169" s="70">
        <v>2019</v>
      </c>
      <c r="D169" s="71">
        <v>10897569</v>
      </c>
      <c r="E169" s="71">
        <v>0</v>
      </c>
      <c r="F169" s="71">
        <f>SUM(D169:E169)</f>
        <v>10897569</v>
      </c>
      <c r="G169" s="72"/>
    </row>
    <row r="170" spans="1:7" x14ac:dyDescent="0.2">
      <c r="F170" s="73" t="s">
        <v>488</v>
      </c>
      <c r="G170" s="74">
        <f>F169</f>
        <v>10897569</v>
      </c>
    </row>
    <row r="171" spans="1:7" x14ac:dyDescent="0.2">
      <c r="A171" s="64" t="s">
        <v>353</v>
      </c>
    </row>
    <row r="172" spans="1:7" x14ac:dyDescent="0.2">
      <c r="B172" s="69" t="s">
        <v>45</v>
      </c>
      <c r="C172" s="70">
        <v>2019</v>
      </c>
      <c r="D172" s="71">
        <v>19466362</v>
      </c>
      <c r="E172" s="71">
        <v>59279</v>
      </c>
      <c r="F172" s="71">
        <f>SUM(D172:E172)</f>
        <v>19525641</v>
      </c>
      <c r="G172" s="72"/>
    </row>
    <row r="173" spans="1:7" x14ac:dyDescent="0.2">
      <c r="B173" s="69" t="s">
        <v>264</v>
      </c>
      <c r="D173" s="71"/>
      <c r="E173" s="71"/>
      <c r="F173" s="71" t="s">
        <v>489</v>
      </c>
      <c r="G173" s="72"/>
    </row>
    <row r="174" spans="1:7" x14ac:dyDescent="0.2">
      <c r="B174" s="69" t="s">
        <v>265</v>
      </c>
      <c r="C174" s="70"/>
      <c r="D174" s="71"/>
      <c r="E174" s="71"/>
      <c r="F174" s="71" t="s">
        <v>489</v>
      </c>
      <c r="G174" s="72"/>
    </row>
    <row r="175" spans="1:7" x14ac:dyDescent="0.2">
      <c r="F175" s="73" t="s">
        <v>488</v>
      </c>
      <c r="G175" s="74">
        <f>SUM(F172:F174)</f>
        <v>19525641</v>
      </c>
    </row>
    <row r="176" spans="1:7" x14ac:dyDescent="0.2">
      <c r="A176" s="64" t="s">
        <v>354</v>
      </c>
    </row>
    <row r="177" spans="1:7" x14ac:dyDescent="0.2">
      <c r="B177" s="69" t="s">
        <v>46</v>
      </c>
      <c r="C177" s="70">
        <v>2019</v>
      </c>
      <c r="D177" s="71">
        <v>41931250</v>
      </c>
      <c r="E177" s="71">
        <v>2173906</v>
      </c>
      <c r="F177" s="71">
        <f>SUM(D177:E177)</f>
        <v>44105156</v>
      </c>
      <c r="G177" s="72"/>
    </row>
    <row r="178" spans="1:7" x14ac:dyDescent="0.2">
      <c r="B178" s="69" t="s">
        <v>266</v>
      </c>
      <c r="D178" s="71"/>
      <c r="E178" s="71"/>
      <c r="F178" s="71" t="s">
        <v>489</v>
      </c>
      <c r="G178" s="72"/>
    </row>
    <row r="179" spans="1:7" x14ac:dyDescent="0.2">
      <c r="B179" s="69" t="s">
        <v>267</v>
      </c>
      <c r="C179" s="70"/>
      <c r="D179" s="71"/>
      <c r="E179" s="71"/>
      <c r="F179" s="71" t="s">
        <v>489</v>
      </c>
      <c r="G179" s="72"/>
    </row>
    <row r="180" spans="1:7" x14ac:dyDescent="0.2">
      <c r="F180" s="73" t="s">
        <v>488</v>
      </c>
      <c r="G180" s="74">
        <f>SUM(F177:F179)</f>
        <v>44105156</v>
      </c>
    </row>
    <row r="181" spans="1:7" x14ac:dyDescent="0.2">
      <c r="A181" s="64" t="s">
        <v>355</v>
      </c>
    </row>
    <row r="182" spans="1:7" x14ac:dyDescent="0.2">
      <c r="A182" s="75"/>
      <c r="B182" s="69" t="s">
        <v>47</v>
      </c>
      <c r="C182" s="70">
        <v>2019</v>
      </c>
      <c r="D182" s="71">
        <v>10152808</v>
      </c>
      <c r="E182" s="71">
        <v>194717</v>
      </c>
      <c r="F182" s="71">
        <f>SUM(D182:E182)</f>
        <v>10347525</v>
      </c>
      <c r="G182" s="72"/>
    </row>
    <row r="183" spans="1:7" x14ac:dyDescent="0.2">
      <c r="F183" s="73" t="s">
        <v>488</v>
      </c>
      <c r="G183" s="74">
        <f>F182</f>
        <v>10347525</v>
      </c>
    </row>
    <row r="184" spans="1:7" x14ac:dyDescent="0.2">
      <c r="A184" s="64" t="s">
        <v>356</v>
      </c>
    </row>
    <row r="185" spans="1:7" x14ac:dyDescent="0.2">
      <c r="B185" s="69" t="s">
        <v>490</v>
      </c>
      <c r="C185" s="70">
        <v>2019</v>
      </c>
      <c r="D185" s="71">
        <v>80403622</v>
      </c>
      <c r="E185" s="71">
        <v>0</v>
      </c>
      <c r="F185" s="71">
        <f>SUM(D185:E185)</f>
        <v>80403622</v>
      </c>
      <c r="G185" s="72"/>
    </row>
    <row r="186" spans="1:7" x14ac:dyDescent="0.2">
      <c r="B186" s="69" t="s">
        <v>268</v>
      </c>
      <c r="D186" s="71"/>
      <c r="E186" s="71"/>
      <c r="F186" s="71" t="s">
        <v>489</v>
      </c>
      <c r="G186" s="72"/>
    </row>
    <row r="187" spans="1:7" x14ac:dyDescent="0.2">
      <c r="B187" s="69" t="s">
        <v>428</v>
      </c>
      <c r="C187" s="70"/>
      <c r="D187" s="71"/>
      <c r="E187" s="71"/>
      <c r="F187" s="71" t="s">
        <v>489</v>
      </c>
      <c r="G187" s="72"/>
    </row>
    <row r="188" spans="1:7" x14ac:dyDescent="0.2">
      <c r="F188" s="73" t="s">
        <v>488</v>
      </c>
      <c r="G188" s="74">
        <f>SUM(F185:F187)</f>
        <v>80403622</v>
      </c>
    </row>
    <row r="189" spans="1:7" x14ac:dyDescent="0.2">
      <c r="A189" s="64" t="s">
        <v>357</v>
      </c>
    </row>
    <row r="190" spans="1:7" x14ac:dyDescent="0.2">
      <c r="B190" s="69" t="s">
        <v>48</v>
      </c>
      <c r="C190" s="70">
        <v>2019</v>
      </c>
      <c r="D190" s="71">
        <v>50535302</v>
      </c>
      <c r="E190" s="71">
        <v>57646198</v>
      </c>
      <c r="F190" s="71">
        <f>SUM(D190:E190)</f>
        <v>108181500</v>
      </c>
      <c r="G190" s="72"/>
    </row>
    <row r="191" spans="1:7" x14ac:dyDescent="0.2">
      <c r="B191" s="69" t="s">
        <v>269</v>
      </c>
      <c r="C191" s="70">
        <v>2019</v>
      </c>
      <c r="D191" s="71">
        <v>353773</v>
      </c>
      <c r="E191" s="71">
        <v>0</v>
      </c>
      <c r="F191" s="71">
        <f>SUM(D191:E191)</f>
        <v>353773</v>
      </c>
      <c r="G191" s="72"/>
    </row>
    <row r="192" spans="1:7" x14ac:dyDescent="0.2">
      <c r="B192" s="69" t="s">
        <v>536</v>
      </c>
      <c r="C192" s="70">
        <v>2019</v>
      </c>
      <c r="D192" s="71">
        <v>6370157</v>
      </c>
      <c r="E192" s="71">
        <v>21528691</v>
      </c>
      <c r="F192" s="71">
        <f t="shared" ref="F192:F194" si="5">SUM(D192:E192)</f>
        <v>27898848</v>
      </c>
      <c r="G192" s="72"/>
    </row>
    <row r="193" spans="1:7" x14ac:dyDescent="0.2">
      <c r="B193" s="69" t="s">
        <v>537</v>
      </c>
      <c r="C193" s="70">
        <v>2019</v>
      </c>
      <c r="D193" s="71">
        <v>6774654</v>
      </c>
      <c r="E193" s="71">
        <v>13801238</v>
      </c>
      <c r="F193" s="71">
        <f t="shared" si="5"/>
        <v>20575892</v>
      </c>
      <c r="G193" s="72"/>
    </row>
    <row r="194" spans="1:7" x14ac:dyDescent="0.2">
      <c r="B194" s="69" t="s">
        <v>270</v>
      </c>
      <c r="C194" s="12">
        <v>2018</v>
      </c>
      <c r="D194" s="71">
        <v>10207764</v>
      </c>
      <c r="E194" s="71">
        <v>0</v>
      </c>
      <c r="F194" s="71">
        <f t="shared" si="5"/>
        <v>10207764</v>
      </c>
      <c r="G194" s="72"/>
    </row>
    <row r="195" spans="1:7" x14ac:dyDescent="0.2">
      <c r="F195" s="73" t="s">
        <v>488</v>
      </c>
      <c r="G195" s="74">
        <f>SUM(F190:F194)</f>
        <v>167217777</v>
      </c>
    </row>
    <row r="196" spans="1:7" x14ac:dyDescent="0.2">
      <c r="A196" s="64" t="s">
        <v>358</v>
      </c>
    </row>
    <row r="197" spans="1:7" x14ac:dyDescent="0.2">
      <c r="B197" s="69" t="s">
        <v>50</v>
      </c>
      <c r="C197" s="70" t="s">
        <v>489</v>
      </c>
      <c r="D197" s="70" t="s">
        <v>489</v>
      </c>
      <c r="E197" s="70" t="s">
        <v>489</v>
      </c>
      <c r="F197" s="70" t="s">
        <v>489</v>
      </c>
      <c r="G197" s="72"/>
    </row>
    <row r="198" spans="1:7" x14ac:dyDescent="0.2">
      <c r="B198" s="69" t="s">
        <v>271</v>
      </c>
      <c r="C198" s="70" t="s">
        <v>489</v>
      </c>
      <c r="D198" s="70" t="s">
        <v>489</v>
      </c>
      <c r="E198" s="70" t="s">
        <v>489</v>
      </c>
      <c r="F198" s="70" t="s">
        <v>489</v>
      </c>
      <c r="G198" s="72"/>
    </row>
    <row r="199" spans="1:7" x14ac:dyDescent="0.2">
      <c r="F199" s="73" t="s">
        <v>488</v>
      </c>
      <c r="G199" s="74" t="s">
        <v>489</v>
      </c>
    </row>
    <row r="200" spans="1:7" x14ac:dyDescent="0.2">
      <c r="A200" s="64" t="s">
        <v>359</v>
      </c>
    </row>
    <row r="201" spans="1:7" x14ac:dyDescent="0.2">
      <c r="B201" s="69" t="s">
        <v>51</v>
      </c>
      <c r="C201" s="12">
        <v>2019</v>
      </c>
      <c r="D201" s="71">
        <v>20763421</v>
      </c>
      <c r="E201" s="71">
        <v>7455370</v>
      </c>
      <c r="F201" s="71">
        <f>SUM(D201:E201)</f>
        <v>28218791</v>
      </c>
      <c r="G201" s="72"/>
    </row>
    <row r="202" spans="1:7" x14ac:dyDescent="0.2">
      <c r="B202" s="69" t="s">
        <v>272</v>
      </c>
      <c r="C202" s="70">
        <v>2019</v>
      </c>
      <c r="D202" s="71">
        <v>2526294</v>
      </c>
      <c r="E202" s="71">
        <v>0</v>
      </c>
      <c r="F202" s="71">
        <f>SUM(D202:E202)</f>
        <v>2526294</v>
      </c>
      <c r="G202" s="72"/>
    </row>
    <row r="203" spans="1:7" x14ac:dyDescent="0.2">
      <c r="F203" s="73" t="s">
        <v>488</v>
      </c>
      <c r="G203" s="74">
        <f>SUM(F201:F202)</f>
        <v>30745085</v>
      </c>
    </row>
    <row r="204" spans="1:7" x14ac:dyDescent="0.2">
      <c r="A204" s="64" t="s">
        <v>360</v>
      </c>
    </row>
    <row r="205" spans="1:7" x14ac:dyDescent="0.2">
      <c r="B205" s="69" t="s">
        <v>52</v>
      </c>
      <c r="C205" s="12">
        <v>2019</v>
      </c>
      <c r="D205" s="71">
        <v>12427927</v>
      </c>
      <c r="E205" s="71">
        <v>5162838</v>
      </c>
      <c r="F205" s="71">
        <f>SUM(D205:E205)</f>
        <v>17590765</v>
      </c>
      <c r="G205" s="72"/>
    </row>
    <row r="206" spans="1:7" x14ac:dyDescent="0.2">
      <c r="B206" s="69" t="s">
        <v>429</v>
      </c>
      <c r="D206" s="71"/>
      <c r="E206" s="71"/>
      <c r="F206" s="71" t="s">
        <v>489</v>
      </c>
      <c r="G206" s="72"/>
    </row>
    <row r="207" spans="1:7" x14ac:dyDescent="0.2">
      <c r="F207" s="73" t="s">
        <v>488</v>
      </c>
      <c r="G207" s="74">
        <f>SUM(F205:F206)</f>
        <v>17590765</v>
      </c>
    </row>
    <row r="208" spans="1:7" x14ac:dyDescent="0.2">
      <c r="A208" s="64" t="s">
        <v>361</v>
      </c>
    </row>
    <row r="209" spans="1:7" x14ac:dyDescent="0.2">
      <c r="B209" s="69" t="s">
        <v>53</v>
      </c>
      <c r="C209" s="70">
        <v>2019</v>
      </c>
      <c r="D209" s="71">
        <v>30024822</v>
      </c>
      <c r="E209" s="71">
        <v>26800000</v>
      </c>
      <c r="F209" s="71">
        <f>SUM(D209:E209)</f>
        <v>56824822</v>
      </c>
      <c r="G209" s="72"/>
    </row>
    <row r="210" spans="1:7" x14ac:dyDescent="0.2">
      <c r="B210" s="69" t="s">
        <v>273</v>
      </c>
      <c r="C210" s="70"/>
      <c r="D210" s="71"/>
      <c r="E210" s="71"/>
      <c r="F210" s="71" t="s">
        <v>489</v>
      </c>
      <c r="G210" s="72"/>
    </row>
    <row r="211" spans="1:7" x14ac:dyDescent="0.2">
      <c r="B211" s="69" t="s">
        <v>430</v>
      </c>
      <c r="C211" s="70"/>
      <c r="D211" s="71"/>
      <c r="E211" s="71"/>
      <c r="F211" s="71" t="s">
        <v>489</v>
      </c>
      <c r="G211" s="72"/>
    </row>
    <row r="212" spans="1:7" x14ac:dyDescent="0.2">
      <c r="B212" s="69" t="s">
        <v>431</v>
      </c>
      <c r="C212" s="70"/>
      <c r="D212" s="71"/>
      <c r="E212" s="71"/>
      <c r="F212" s="71" t="s">
        <v>489</v>
      </c>
      <c r="G212" s="72"/>
    </row>
    <row r="213" spans="1:7" x14ac:dyDescent="0.2">
      <c r="B213" s="69" t="s">
        <v>432</v>
      </c>
      <c r="C213" s="65">
        <v>2018</v>
      </c>
      <c r="D213" s="71">
        <v>42000</v>
      </c>
      <c r="E213" s="71">
        <v>0</v>
      </c>
      <c r="F213" s="71">
        <f t="shared" ref="F213" si="6">SUM(D213:E213)</f>
        <v>42000</v>
      </c>
      <c r="G213" s="72"/>
    </row>
    <row r="214" spans="1:7" x14ac:dyDescent="0.2">
      <c r="F214" s="73" t="s">
        <v>488</v>
      </c>
      <c r="G214" s="74">
        <f>SUM(F209:F213)</f>
        <v>56866822</v>
      </c>
    </row>
    <row r="215" spans="1:7" x14ac:dyDescent="0.2">
      <c r="A215" s="64" t="s">
        <v>362</v>
      </c>
    </row>
    <row r="216" spans="1:7" x14ac:dyDescent="0.2">
      <c r="B216" s="69" t="s">
        <v>274</v>
      </c>
      <c r="C216" s="70">
        <v>2019</v>
      </c>
      <c r="D216" s="71">
        <v>4000000</v>
      </c>
      <c r="E216" s="71">
        <v>9200000</v>
      </c>
      <c r="F216" s="71">
        <f>SUM(D216:E216)</f>
        <v>13200000</v>
      </c>
      <c r="G216" s="72"/>
    </row>
    <row r="217" spans="1:7" x14ac:dyDescent="0.2">
      <c r="B217" s="69" t="s">
        <v>54</v>
      </c>
      <c r="C217" s="70"/>
      <c r="D217" s="71"/>
      <c r="E217" s="71"/>
      <c r="F217" s="71" t="s">
        <v>489</v>
      </c>
      <c r="G217" s="72"/>
    </row>
    <row r="218" spans="1:7" x14ac:dyDescent="0.2">
      <c r="B218" s="69" t="s">
        <v>49</v>
      </c>
      <c r="C218" s="12"/>
      <c r="D218" s="71"/>
      <c r="E218" s="71"/>
      <c r="F218" s="71" t="s">
        <v>489</v>
      </c>
      <c r="G218" s="72"/>
    </row>
    <row r="219" spans="1:7" x14ac:dyDescent="0.2">
      <c r="F219" s="73" t="s">
        <v>488</v>
      </c>
      <c r="G219" s="74">
        <f>SUM(F216:F218)</f>
        <v>13200000</v>
      </c>
    </row>
    <row r="220" spans="1:7" x14ac:dyDescent="0.2">
      <c r="A220" s="64" t="s">
        <v>363</v>
      </c>
    </row>
    <row r="221" spans="1:7" x14ac:dyDescent="0.2">
      <c r="B221" s="69" t="s">
        <v>55</v>
      </c>
      <c r="C221" s="70">
        <v>2019</v>
      </c>
      <c r="D221" s="71">
        <v>44880883</v>
      </c>
      <c r="E221" s="71">
        <v>19540413</v>
      </c>
      <c r="F221" s="71">
        <f>SUM(D221:E221)</f>
        <v>64421296</v>
      </c>
      <c r="G221" s="72"/>
    </row>
    <row r="222" spans="1:7" x14ac:dyDescent="0.2">
      <c r="B222" s="69" t="s">
        <v>275</v>
      </c>
      <c r="C222" s="70"/>
      <c r="D222" s="71"/>
      <c r="E222" s="71"/>
      <c r="F222" s="71" t="s">
        <v>489</v>
      </c>
      <c r="G222" s="72"/>
    </row>
    <row r="223" spans="1:7" x14ac:dyDescent="0.2">
      <c r="F223" s="73" t="s">
        <v>488</v>
      </c>
      <c r="G223" s="74">
        <f>SUM(F221:F222)</f>
        <v>64421296</v>
      </c>
    </row>
    <row r="224" spans="1:7" x14ac:dyDescent="0.2">
      <c r="A224" s="64" t="s">
        <v>364</v>
      </c>
    </row>
    <row r="225" spans="1:7" x14ac:dyDescent="0.2">
      <c r="B225" s="69" t="s">
        <v>276</v>
      </c>
      <c r="C225" s="70">
        <v>2018</v>
      </c>
      <c r="D225" s="71">
        <v>929257</v>
      </c>
      <c r="E225" s="71" t="s">
        <v>489</v>
      </c>
      <c r="F225" s="71">
        <f>SUM(D225:E225)</f>
        <v>929257</v>
      </c>
      <c r="G225" s="72"/>
    </row>
    <row r="226" spans="1:7" x14ac:dyDescent="0.2">
      <c r="A226" s="10"/>
      <c r="B226" s="69" t="s">
        <v>56</v>
      </c>
      <c r="C226" s="12">
        <v>2019</v>
      </c>
      <c r="D226" s="71">
        <v>14074053</v>
      </c>
      <c r="E226" s="71">
        <v>0</v>
      </c>
      <c r="F226" s="71">
        <f>SUM(D226:E226)</f>
        <v>14074053</v>
      </c>
      <c r="G226" s="72"/>
    </row>
    <row r="227" spans="1:7" x14ac:dyDescent="0.2">
      <c r="F227" s="73" t="s">
        <v>488</v>
      </c>
      <c r="G227" s="74">
        <f>SUM(F225:F226)</f>
        <v>15003310</v>
      </c>
    </row>
    <row r="228" spans="1:7" x14ac:dyDescent="0.2">
      <c r="A228" s="64" t="s">
        <v>365</v>
      </c>
    </row>
    <row r="229" spans="1:7" x14ac:dyDescent="0.2">
      <c r="A229" s="75"/>
      <c r="B229" s="69" t="s">
        <v>57</v>
      </c>
      <c r="C229" s="70">
        <v>2018</v>
      </c>
      <c r="D229" s="71">
        <v>33370959</v>
      </c>
      <c r="E229" s="71">
        <v>14036562</v>
      </c>
      <c r="F229" s="71">
        <f>SUM(D229:E229)</f>
        <v>47407521</v>
      </c>
      <c r="G229" s="72"/>
    </row>
    <row r="230" spans="1:7" x14ac:dyDescent="0.2">
      <c r="B230" s="69" t="s">
        <v>277</v>
      </c>
      <c r="C230" s="70">
        <v>2017</v>
      </c>
      <c r="D230" s="71">
        <v>228143</v>
      </c>
      <c r="E230" s="71" t="s">
        <v>489</v>
      </c>
      <c r="F230" s="71">
        <f>SUM(D230:E230)</f>
        <v>228143</v>
      </c>
      <c r="G230" s="72"/>
    </row>
    <row r="231" spans="1:7" x14ac:dyDescent="0.2">
      <c r="B231" s="69" t="s">
        <v>266</v>
      </c>
      <c r="D231" s="71"/>
      <c r="E231" s="71"/>
      <c r="F231" s="71" t="s">
        <v>489</v>
      </c>
      <c r="G231" s="72"/>
    </row>
    <row r="232" spans="1:7" x14ac:dyDescent="0.2">
      <c r="F232" s="73" t="s">
        <v>488</v>
      </c>
      <c r="G232" s="74">
        <f>SUM(F229:F231)</f>
        <v>47635664</v>
      </c>
    </row>
    <row r="233" spans="1:7" x14ac:dyDescent="0.2">
      <c r="A233" s="64" t="s">
        <v>366</v>
      </c>
    </row>
    <row r="234" spans="1:7" x14ac:dyDescent="0.2">
      <c r="B234" s="69" t="s">
        <v>58</v>
      </c>
      <c r="C234" s="70">
        <v>2019</v>
      </c>
      <c r="D234" s="71">
        <v>22293045</v>
      </c>
      <c r="E234" s="71">
        <v>1172586</v>
      </c>
      <c r="F234" s="71">
        <f>SUM(D234:E234)</f>
        <v>23465631</v>
      </c>
      <c r="G234" s="72"/>
    </row>
    <row r="235" spans="1:7" x14ac:dyDescent="0.2">
      <c r="B235" s="69" t="s">
        <v>433</v>
      </c>
      <c r="C235" s="70"/>
      <c r="D235" s="71"/>
      <c r="E235" s="71"/>
      <c r="F235" s="71" t="s">
        <v>489</v>
      </c>
      <c r="G235" s="72"/>
    </row>
    <row r="236" spans="1:7" x14ac:dyDescent="0.2">
      <c r="F236" s="73" t="s">
        <v>488</v>
      </c>
      <c r="G236" s="74">
        <f>SUM(F234:F235)</f>
        <v>23465631</v>
      </c>
    </row>
    <row r="237" spans="1:7" x14ac:dyDescent="0.2">
      <c r="A237" s="64" t="s">
        <v>367</v>
      </c>
    </row>
    <row r="238" spans="1:7" x14ac:dyDescent="0.2">
      <c r="B238" s="69" t="s">
        <v>59</v>
      </c>
      <c r="C238" s="70">
        <v>2019</v>
      </c>
      <c r="D238" s="71">
        <v>21307387</v>
      </c>
      <c r="E238" s="71">
        <v>6534458</v>
      </c>
      <c r="F238" s="71">
        <f>SUM(D238:E238)</f>
        <v>27841845</v>
      </c>
      <c r="G238" s="72"/>
    </row>
    <row r="239" spans="1:7" x14ac:dyDescent="0.2">
      <c r="F239" s="73" t="s">
        <v>488</v>
      </c>
      <c r="G239" s="74">
        <f>SUM(F238)</f>
        <v>27841845</v>
      </c>
    </row>
    <row r="240" spans="1:7" x14ac:dyDescent="0.2">
      <c r="A240" s="64" t="s">
        <v>368</v>
      </c>
    </row>
    <row r="241" spans="1:7" x14ac:dyDescent="0.2">
      <c r="A241" s="75"/>
      <c r="B241" s="69" t="s">
        <v>60</v>
      </c>
      <c r="C241" s="70">
        <v>2018</v>
      </c>
      <c r="D241" s="71">
        <v>43123814</v>
      </c>
      <c r="E241" s="71">
        <v>32863221</v>
      </c>
      <c r="F241" s="71">
        <f>SUM(D241:E241)</f>
        <v>75987035</v>
      </c>
      <c r="G241" s="72"/>
    </row>
    <row r="242" spans="1:7" x14ac:dyDescent="0.2">
      <c r="F242" s="73" t="s">
        <v>488</v>
      </c>
      <c r="G242" s="74">
        <f>F241</f>
        <v>75987035</v>
      </c>
    </row>
    <row r="243" spans="1:7" x14ac:dyDescent="0.2">
      <c r="A243" s="64" t="s">
        <v>369</v>
      </c>
    </row>
    <row r="244" spans="1:7" x14ac:dyDescent="0.2">
      <c r="B244" s="69" t="s">
        <v>61</v>
      </c>
      <c r="C244" s="12">
        <v>2019</v>
      </c>
      <c r="D244" s="71">
        <v>289542843</v>
      </c>
      <c r="E244" s="71">
        <v>124986873</v>
      </c>
      <c r="F244" s="71">
        <f>SUM(D244:E244)</f>
        <v>414529716</v>
      </c>
      <c r="G244" s="72"/>
    </row>
    <row r="245" spans="1:7" x14ac:dyDescent="0.2">
      <c r="B245" s="69" t="s">
        <v>278</v>
      </c>
      <c r="C245" s="70">
        <v>2019</v>
      </c>
      <c r="D245" s="71">
        <v>9312414</v>
      </c>
      <c r="E245" s="71">
        <v>881496</v>
      </c>
      <c r="F245" s="71">
        <f t="shared" ref="F245:F247" si="7">SUM(D245:E245)</f>
        <v>10193910</v>
      </c>
      <c r="G245" s="72"/>
    </row>
    <row r="246" spans="1:7" x14ac:dyDescent="0.2">
      <c r="B246" s="69" t="s">
        <v>279</v>
      </c>
      <c r="C246" s="70">
        <v>2018</v>
      </c>
      <c r="D246" s="71">
        <v>1660000</v>
      </c>
      <c r="E246" s="71">
        <v>0</v>
      </c>
      <c r="F246" s="71">
        <f t="shared" si="7"/>
        <v>1660000</v>
      </c>
      <c r="G246" s="72"/>
    </row>
    <row r="247" spans="1:7" x14ac:dyDescent="0.2">
      <c r="B247" s="69" t="s">
        <v>280</v>
      </c>
      <c r="C247" s="12">
        <v>2018</v>
      </c>
      <c r="D247" s="71">
        <v>2308827</v>
      </c>
      <c r="E247" s="71">
        <v>0</v>
      </c>
      <c r="F247" s="71">
        <f t="shared" si="7"/>
        <v>2308827</v>
      </c>
      <c r="G247" s="72"/>
    </row>
    <row r="248" spans="1:7" x14ac:dyDescent="0.2">
      <c r="B248" s="69" t="s">
        <v>434</v>
      </c>
      <c r="D248" s="71"/>
      <c r="E248" s="71"/>
      <c r="F248" s="71" t="s">
        <v>489</v>
      </c>
      <c r="G248" s="72"/>
    </row>
    <row r="249" spans="1:7" x14ac:dyDescent="0.2">
      <c r="B249" s="69" t="s">
        <v>435</v>
      </c>
      <c r="C249" s="12"/>
      <c r="D249" s="71"/>
      <c r="E249" s="71"/>
      <c r="F249" s="71" t="s">
        <v>489</v>
      </c>
      <c r="G249" s="72"/>
    </row>
    <row r="250" spans="1:7" x14ac:dyDescent="0.2">
      <c r="B250" s="69" t="s">
        <v>436</v>
      </c>
      <c r="C250" s="12"/>
      <c r="D250" s="71"/>
      <c r="E250" s="71"/>
      <c r="F250" s="71" t="s">
        <v>489</v>
      </c>
      <c r="G250" s="72"/>
    </row>
    <row r="251" spans="1:7" x14ac:dyDescent="0.2">
      <c r="F251" s="73" t="s">
        <v>488</v>
      </c>
      <c r="G251" s="74">
        <f>SUM(F244:F250)</f>
        <v>428692453</v>
      </c>
    </row>
    <row r="252" spans="1:7" x14ac:dyDescent="0.2">
      <c r="A252" s="64" t="s">
        <v>370</v>
      </c>
    </row>
    <row r="253" spans="1:7" x14ac:dyDescent="0.2">
      <c r="B253" s="69" t="s">
        <v>62</v>
      </c>
      <c r="C253" s="70">
        <v>2019</v>
      </c>
      <c r="D253" s="71">
        <v>24877000</v>
      </c>
      <c r="E253" s="71">
        <v>6364300</v>
      </c>
      <c r="F253" s="71">
        <f>SUM(D253:E253)</f>
        <v>31241300</v>
      </c>
      <c r="G253" s="72"/>
    </row>
    <row r="254" spans="1:7" x14ac:dyDescent="0.2">
      <c r="B254" s="69" t="s">
        <v>281</v>
      </c>
      <c r="C254" s="70">
        <v>2018</v>
      </c>
      <c r="D254" s="71">
        <v>8261774</v>
      </c>
      <c r="E254" s="71">
        <v>1651760</v>
      </c>
      <c r="F254" s="71">
        <f>SUM(D254:E254)</f>
        <v>9913534</v>
      </c>
      <c r="G254" s="72"/>
    </row>
    <row r="255" spans="1:7" x14ac:dyDescent="0.2">
      <c r="B255" s="69" t="s">
        <v>538</v>
      </c>
      <c r="C255" s="70">
        <v>2019</v>
      </c>
      <c r="D255" s="71">
        <v>1767499</v>
      </c>
      <c r="E255" s="71">
        <v>696824</v>
      </c>
      <c r="F255" s="71">
        <f>SUM(D255:E255)</f>
        <v>2464323</v>
      </c>
      <c r="G255" s="72"/>
    </row>
    <row r="256" spans="1:7" x14ac:dyDescent="0.2">
      <c r="B256" s="69" t="s">
        <v>437</v>
      </c>
      <c r="C256" s="12"/>
      <c r="D256" s="71"/>
      <c r="E256" s="71"/>
      <c r="F256" s="71" t="s">
        <v>489</v>
      </c>
      <c r="G256" s="72"/>
    </row>
    <row r="257" spans="1:7" x14ac:dyDescent="0.2">
      <c r="F257" s="73" t="s">
        <v>488</v>
      </c>
      <c r="G257" s="74">
        <f>SUM(F253:F256)</f>
        <v>43619157</v>
      </c>
    </row>
    <row r="258" spans="1:7" x14ac:dyDescent="0.2">
      <c r="A258" s="64" t="s">
        <v>371</v>
      </c>
    </row>
    <row r="259" spans="1:7" x14ac:dyDescent="0.2">
      <c r="B259" s="69" t="s">
        <v>63</v>
      </c>
      <c r="C259" s="70">
        <v>2017</v>
      </c>
      <c r="D259" s="71">
        <v>7311000</v>
      </c>
      <c r="E259" s="71">
        <v>1000000</v>
      </c>
      <c r="F259" s="71">
        <f>SUM(D259:E259)</f>
        <v>8311000</v>
      </c>
      <c r="G259" s="72"/>
    </row>
    <row r="260" spans="1:7" x14ac:dyDescent="0.2">
      <c r="F260" s="73" t="s">
        <v>488</v>
      </c>
      <c r="G260" s="74">
        <f>F259</f>
        <v>8311000</v>
      </c>
    </row>
    <row r="261" spans="1:7" x14ac:dyDescent="0.2">
      <c r="A261" s="64" t="s">
        <v>372</v>
      </c>
    </row>
    <row r="262" spans="1:7" x14ac:dyDescent="0.2">
      <c r="B262" s="69" t="s">
        <v>64</v>
      </c>
      <c r="C262" s="70">
        <v>2018</v>
      </c>
      <c r="D262" s="71">
        <v>22454492</v>
      </c>
      <c r="E262" s="71">
        <v>12868939</v>
      </c>
      <c r="F262" s="71">
        <f>SUM(D262:E262)</f>
        <v>35323431</v>
      </c>
      <c r="G262" s="72"/>
    </row>
    <row r="263" spans="1:7" x14ac:dyDescent="0.2">
      <c r="A263" s="75"/>
      <c r="B263" s="69" t="s">
        <v>283</v>
      </c>
      <c r="C263" s="70">
        <v>2017</v>
      </c>
      <c r="D263" s="71">
        <v>497000</v>
      </c>
      <c r="E263" s="71">
        <v>400000</v>
      </c>
      <c r="F263" s="71">
        <f>SUM(D263:E263)</f>
        <v>897000</v>
      </c>
      <c r="G263" s="72"/>
    </row>
    <row r="264" spans="1:7" x14ac:dyDescent="0.2">
      <c r="F264" s="73" t="s">
        <v>488</v>
      </c>
      <c r="G264" s="74">
        <f>SUM(F262:F263)</f>
        <v>36220431</v>
      </c>
    </row>
    <row r="265" spans="1:7" x14ac:dyDescent="0.2">
      <c r="A265" s="64" t="s">
        <v>373</v>
      </c>
    </row>
    <row r="266" spans="1:7" x14ac:dyDescent="0.2">
      <c r="A266" s="75"/>
      <c r="B266" s="69" t="s">
        <v>67</v>
      </c>
      <c r="C266" s="70">
        <v>2018</v>
      </c>
      <c r="D266" s="71">
        <v>15760000</v>
      </c>
      <c r="E266" s="71">
        <v>0</v>
      </c>
      <c r="F266" s="71">
        <f>SUM(D266:E266)</f>
        <v>15760000</v>
      </c>
      <c r="G266" s="72"/>
    </row>
    <row r="267" spans="1:7" x14ac:dyDescent="0.2">
      <c r="B267" s="69" t="s">
        <v>282</v>
      </c>
      <c r="C267" s="70">
        <v>2018</v>
      </c>
      <c r="D267" s="71">
        <v>5991107</v>
      </c>
      <c r="E267" s="71">
        <v>0</v>
      </c>
      <c r="F267" s="71">
        <f>SUM(D267:E267)</f>
        <v>5991107</v>
      </c>
      <c r="G267" s="72"/>
    </row>
    <row r="268" spans="1:7" x14ac:dyDescent="0.2">
      <c r="A268" s="77"/>
      <c r="B268" s="69"/>
      <c r="C268" s="70"/>
      <c r="D268" s="71"/>
      <c r="E268" s="71"/>
      <c r="F268" s="71" t="s">
        <v>489</v>
      </c>
      <c r="G268" s="72"/>
    </row>
    <row r="269" spans="1:7" x14ac:dyDescent="0.2">
      <c r="F269" s="73" t="s">
        <v>488</v>
      </c>
      <c r="G269" s="74">
        <f>SUM(F266:F268)</f>
        <v>21751107</v>
      </c>
    </row>
    <row r="270" spans="1:7" x14ac:dyDescent="0.2">
      <c r="A270" s="64" t="s">
        <v>374</v>
      </c>
    </row>
    <row r="271" spans="1:7" x14ac:dyDescent="0.2">
      <c r="B271" s="69" t="s">
        <v>68</v>
      </c>
      <c r="C271" s="70">
        <v>2019</v>
      </c>
      <c r="D271" s="71">
        <v>31551755</v>
      </c>
      <c r="E271" s="71">
        <v>270000</v>
      </c>
      <c r="F271" s="71">
        <f>SUM(D271:E271)</f>
        <v>31821755</v>
      </c>
      <c r="G271" s="72"/>
    </row>
    <row r="272" spans="1:7" x14ac:dyDescent="0.2">
      <c r="F272" s="73" t="s">
        <v>488</v>
      </c>
      <c r="G272" s="74">
        <f>F271</f>
        <v>31821755</v>
      </c>
    </row>
    <row r="273" spans="1:7" x14ac:dyDescent="0.2">
      <c r="A273" s="64" t="s">
        <v>375</v>
      </c>
    </row>
    <row r="274" spans="1:7" x14ac:dyDescent="0.2">
      <c r="B274" s="69" t="s">
        <v>284</v>
      </c>
      <c r="C274" s="70"/>
      <c r="D274" s="71"/>
      <c r="E274" s="71"/>
      <c r="F274" s="71" t="s">
        <v>489</v>
      </c>
      <c r="G274" s="72"/>
    </row>
    <row r="275" spans="1:7" x14ac:dyDescent="0.2">
      <c r="B275" s="69" t="s">
        <v>285</v>
      </c>
      <c r="C275" s="70"/>
      <c r="D275" s="71">
        <v>840000</v>
      </c>
      <c r="E275" s="71"/>
      <c r="F275" s="71">
        <f>SUM(D275:E275)</f>
        <v>840000</v>
      </c>
      <c r="G275" s="72"/>
    </row>
    <row r="276" spans="1:7" x14ac:dyDescent="0.2">
      <c r="A276" s="75"/>
      <c r="B276" s="69" t="s">
        <v>286</v>
      </c>
      <c r="C276" s="70">
        <v>2018</v>
      </c>
      <c r="D276" s="71">
        <v>1539137</v>
      </c>
      <c r="E276" s="71">
        <v>525536</v>
      </c>
      <c r="F276" s="71">
        <f>SUM(D276:E276)</f>
        <v>2064673</v>
      </c>
      <c r="G276" s="72"/>
    </row>
    <row r="277" spans="1:7" x14ac:dyDescent="0.2">
      <c r="B277" s="69" t="s">
        <v>69</v>
      </c>
      <c r="C277" s="70"/>
      <c r="D277" s="71"/>
      <c r="E277" s="71"/>
      <c r="F277" s="71" t="s">
        <v>489</v>
      </c>
      <c r="G277" s="72"/>
    </row>
    <row r="278" spans="1:7" x14ac:dyDescent="0.2">
      <c r="F278" s="73" t="s">
        <v>488</v>
      </c>
      <c r="G278" s="74">
        <f>SUM(F274:F277)</f>
        <v>2904673</v>
      </c>
    </row>
    <row r="279" spans="1:7" x14ac:dyDescent="0.2">
      <c r="A279" s="64" t="s">
        <v>376</v>
      </c>
    </row>
    <row r="280" spans="1:7" x14ac:dyDescent="0.2">
      <c r="B280" s="69" t="s">
        <v>70</v>
      </c>
      <c r="C280" s="70">
        <v>2018</v>
      </c>
      <c r="D280" s="71">
        <v>33617228</v>
      </c>
      <c r="E280" s="71">
        <v>1140138</v>
      </c>
      <c r="F280" s="71">
        <f>SUM(D280:E280)</f>
        <v>34757366</v>
      </c>
      <c r="G280" s="72"/>
    </row>
    <row r="281" spans="1:7" x14ac:dyDescent="0.2">
      <c r="B281" s="69" t="s">
        <v>287</v>
      </c>
      <c r="C281" s="70">
        <v>2020</v>
      </c>
      <c r="D281" s="71">
        <v>20782523</v>
      </c>
      <c r="E281" s="71">
        <v>7826357</v>
      </c>
      <c r="F281" s="71">
        <f>SUM(D281:E281)</f>
        <v>28608880</v>
      </c>
      <c r="G281" s="72"/>
    </row>
    <row r="282" spans="1:7" x14ac:dyDescent="0.2">
      <c r="B282" s="69" t="s">
        <v>288</v>
      </c>
      <c r="C282" s="70">
        <v>2019</v>
      </c>
      <c r="D282" s="71">
        <v>200000</v>
      </c>
      <c r="E282" s="71">
        <v>684050</v>
      </c>
      <c r="F282" s="71">
        <f>SUM(D282:E282)</f>
        <v>884050</v>
      </c>
      <c r="G282" s="72"/>
    </row>
    <row r="283" spans="1:7" x14ac:dyDescent="0.2">
      <c r="B283" s="69" t="s">
        <v>289</v>
      </c>
      <c r="C283" s="70"/>
      <c r="D283" s="71"/>
      <c r="E283" s="71"/>
      <c r="F283" s="71" t="s">
        <v>489</v>
      </c>
      <c r="G283" s="72"/>
    </row>
    <row r="284" spans="1:7" x14ac:dyDescent="0.2">
      <c r="F284" s="73" t="s">
        <v>488</v>
      </c>
      <c r="G284" s="74">
        <f>SUM(F280:F283)</f>
        <v>64250296</v>
      </c>
    </row>
    <row r="285" spans="1:7" x14ac:dyDescent="0.2">
      <c r="A285" s="64" t="s">
        <v>377</v>
      </c>
    </row>
    <row r="286" spans="1:7" x14ac:dyDescent="0.2">
      <c r="B286" s="69" t="s">
        <v>71</v>
      </c>
      <c r="C286" s="70">
        <v>2018</v>
      </c>
      <c r="D286" s="71">
        <v>96725197</v>
      </c>
      <c r="E286" s="71">
        <v>26064422</v>
      </c>
      <c r="F286" s="71">
        <f>SUM(D286:E286)</f>
        <v>122789619</v>
      </c>
      <c r="G286" s="72"/>
    </row>
    <row r="287" spans="1:7" x14ac:dyDescent="0.2">
      <c r="F287" s="73" t="s">
        <v>488</v>
      </c>
      <c r="G287" s="74">
        <f>F286</f>
        <v>122789619</v>
      </c>
    </row>
    <row r="288" spans="1:7" x14ac:dyDescent="0.2">
      <c r="A288" s="64" t="s">
        <v>378</v>
      </c>
    </row>
    <row r="289" spans="1:7" x14ac:dyDescent="0.2">
      <c r="B289" s="69" t="s">
        <v>72</v>
      </c>
      <c r="C289" s="70">
        <v>2019</v>
      </c>
      <c r="D289" s="71">
        <v>8000000</v>
      </c>
      <c r="E289" s="71">
        <v>34000000</v>
      </c>
      <c r="F289" s="71">
        <f>SUM(D289:E289)</f>
        <v>42000000</v>
      </c>
      <c r="G289" s="72"/>
    </row>
    <row r="290" spans="1:7" x14ac:dyDescent="0.2">
      <c r="B290" s="69" t="s">
        <v>438</v>
      </c>
      <c r="C290" s="70"/>
      <c r="D290" s="71"/>
      <c r="E290" s="71"/>
      <c r="F290" s="71" t="s">
        <v>489</v>
      </c>
      <c r="G290" s="72"/>
    </row>
    <row r="291" spans="1:7" x14ac:dyDescent="0.2">
      <c r="B291" s="69" t="s">
        <v>439</v>
      </c>
      <c r="C291" s="70"/>
      <c r="D291" s="71"/>
      <c r="E291" s="71"/>
      <c r="F291" s="71" t="s">
        <v>489</v>
      </c>
      <c r="G291" s="72"/>
    </row>
    <row r="292" spans="1:7" x14ac:dyDescent="0.2">
      <c r="B292" s="69" t="s">
        <v>440</v>
      </c>
      <c r="C292" s="70"/>
      <c r="D292" s="71"/>
      <c r="E292" s="71"/>
      <c r="F292" s="71" t="s">
        <v>489</v>
      </c>
      <c r="G292" s="72"/>
    </row>
    <row r="293" spans="1:7" x14ac:dyDescent="0.2">
      <c r="F293" s="73" t="s">
        <v>488</v>
      </c>
      <c r="G293" s="74">
        <f>SUM(F289:F292)</f>
        <v>42000000</v>
      </c>
    </row>
    <row r="294" spans="1:7" x14ac:dyDescent="0.2">
      <c r="A294" s="64" t="s">
        <v>113</v>
      </c>
    </row>
    <row r="295" spans="1:7" x14ac:dyDescent="0.2">
      <c r="B295" s="69" t="s">
        <v>290</v>
      </c>
      <c r="C295" s="70">
        <v>2019</v>
      </c>
      <c r="D295" s="71">
        <v>19830000</v>
      </c>
      <c r="E295" s="71">
        <v>2500000</v>
      </c>
      <c r="F295" s="71">
        <f>SUM(D295:E295)</f>
        <v>22330000</v>
      </c>
      <c r="G295" s="72"/>
    </row>
    <row r="296" spans="1:7" x14ac:dyDescent="0.2">
      <c r="B296" s="69" t="s">
        <v>75</v>
      </c>
      <c r="C296" s="70">
        <v>2019</v>
      </c>
      <c r="D296" s="71">
        <v>16726429</v>
      </c>
      <c r="E296" s="71">
        <v>0</v>
      </c>
      <c r="F296" s="71">
        <f t="shared" ref="F296:F297" si="8">SUM(D296:E296)</f>
        <v>16726429</v>
      </c>
      <c r="G296" s="72"/>
    </row>
    <row r="297" spans="1:7" x14ac:dyDescent="0.2">
      <c r="B297" s="69" t="s">
        <v>291</v>
      </c>
      <c r="C297" s="70">
        <v>2018</v>
      </c>
      <c r="D297" s="71">
        <v>5100085</v>
      </c>
      <c r="E297" s="71">
        <v>1246527</v>
      </c>
      <c r="F297" s="71">
        <f t="shared" si="8"/>
        <v>6346612</v>
      </c>
      <c r="G297" s="72"/>
    </row>
    <row r="298" spans="1:7" x14ac:dyDescent="0.2">
      <c r="B298" s="69" t="s">
        <v>74</v>
      </c>
      <c r="C298" s="70"/>
      <c r="E298" s="71"/>
      <c r="F298" s="71" t="s">
        <v>489</v>
      </c>
      <c r="G298" s="72"/>
    </row>
    <row r="299" spans="1:7" x14ac:dyDescent="0.2">
      <c r="B299" s="69" t="s">
        <v>441</v>
      </c>
      <c r="C299" s="70"/>
      <c r="D299" s="71"/>
      <c r="E299" s="71"/>
      <c r="F299" s="71" t="s">
        <v>489</v>
      </c>
      <c r="G299" s="72"/>
    </row>
    <row r="300" spans="1:7" x14ac:dyDescent="0.2">
      <c r="B300" s="69" t="s">
        <v>442</v>
      </c>
      <c r="C300" s="70"/>
      <c r="D300" s="71"/>
      <c r="E300" s="71"/>
      <c r="F300" s="71" t="s">
        <v>489</v>
      </c>
      <c r="G300" s="72"/>
    </row>
    <row r="301" spans="1:7" x14ac:dyDescent="0.2">
      <c r="B301" s="69" t="s">
        <v>443</v>
      </c>
      <c r="C301" s="12"/>
      <c r="D301" s="71"/>
      <c r="E301" s="71"/>
      <c r="F301" s="71" t="s">
        <v>489</v>
      </c>
      <c r="G301" s="72"/>
    </row>
    <row r="302" spans="1:7" x14ac:dyDescent="0.2">
      <c r="B302" s="69" t="s">
        <v>444</v>
      </c>
      <c r="D302" s="71"/>
      <c r="E302" s="71"/>
      <c r="F302" s="71" t="s">
        <v>489</v>
      </c>
      <c r="G302" s="72"/>
    </row>
    <row r="303" spans="1:7" x14ac:dyDescent="0.2">
      <c r="B303" s="69" t="s">
        <v>445</v>
      </c>
      <c r="C303" s="70"/>
      <c r="D303" s="71"/>
      <c r="E303" s="71"/>
      <c r="F303" s="71" t="s">
        <v>489</v>
      </c>
      <c r="G303" s="72"/>
    </row>
    <row r="304" spans="1:7" x14ac:dyDescent="0.2">
      <c r="F304" s="73" t="s">
        <v>488</v>
      </c>
      <c r="G304" s="74">
        <f>SUM(F295:F303)</f>
        <v>45403041</v>
      </c>
    </row>
    <row r="305" spans="1:7" x14ac:dyDescent="0.2">
      <c r="A305" s="64" t="s">
        <v>379</v>
      </c>
    </row>
    <row r="306" spans="1:7" x14ac:dyDescent="0.2">
      <c r="B306" s="69" t="s">
        <v>76</v>
      </c>
      <c r="C306" s="70">
        <v>2019</v>
      </c>
      <c r="D306" s="71">
        <v>1130702060</v>
      </c>
      <c r="E306" s="71">
        <v>537142181</v>
      </c>
      <c r="F306" s="71">
        <f>SUM(D306:E306)</f>
        <v>1667844241</v>
      </c>
      <c r="G306" s="72"/>
    </row>
    <row r="307" spans="1:7" x14ac:dyDescent="0.2">
      <c r="B307" s="69" t="s">
        <v>292</v>
      </c>
      <c r="C307" s="70">
        <v>2017</v>
      </c>
      <c r="D307" s="71">
        <v>30000000</v>
      </c>
      <c r="E307" s="71"/>
      <c r="F307" s="71">
        <f t="shared" ref="F307:F308" si="9">SUM(D307:E307)</f>
        <v>30000000</v>
      </c>
      <c r="G307" s="72"/>
    </row>
    <row r="308" spans="1:7" x14ac:dyDescent="0.2">
      <c r="B308" s="69" t="s">
        <v>293</v>
      </c>
      <c r="C308" s="70">
        <v>2018</v>
      </c>
      <c r="D308" s="71">
        <v>10609469</v>
      </c>
      <c r="E308" s="71">
        <v>0</v>
      </c>
      <c r="F308" s="71">
        <f t="shared" si="9"/>
        <v>10609469</v>
      </c>
      <c r="G308" s="72"/>
    </row>
    <row r="309" spans="1:7" x14ac:dyDescent="0.2">
      <c r="B309" s="69" t="s">
        <v>446</v>
      </c>
      <c r="D309" s="71"/>
      <c r="E309" s="71"/>
      <c r="F309" s="71" t="s">
        <v>489</v>
      </c>
      <c r="G309" s="72"/>
    </row>
    <row r="310" spans="1:7" x14ac:dyDescent="0.2">
      <c r="B310" s="69" t="s">
        <v>447</v>
      </c>
      <c r="C310" s="70"/>
      <c r="D310" s="71"/>
      <c r="E310" s="71"/>
      <c r="F310" s="71" t="s">
        <v>489</v>
      </c>
      <c r="G310" s="72"/>
    </row>
    <row r="311" spans="1:7" x14ac:dyDescent="0.2">
      <c r="B311" s="69" t="s">
        <v>448</v>
      </c>
      <c r="C311" s="70"/>
      <c r="D311" s="71"/>
      <c r="E311" s="71"/>
      <c r="F311" s="71" t="s">
        <v>489</v>
      </c>
      <c r="G311" s="72"/>
    </row>
    <row r="312" spans="1:7" x14ac:dyDescent="0.2">
      <c r="F312" s="73" t="s">
        <v>488</v>
      </c>
      <c r="G312" s="74">
        <f>SUM(F306:F311)</f>
        <v>1708453710</v>
      </c>
    </row>
    <row r="313" spans="1:7" x14ac:dyDescent="0.2">
      <c r="A313" s="64" t="s">
        <v>380</v>
      </c>
    </row>
    <row r="314" spans="1:7" x14ac:dyDescent="0.2">
      <c r="B314" s="69" t="s">
        <v>37</v>
      </c>
      <c r="C314" s="70">
        <v>2018</v>
      </c>
      <c r="D314" s="71">
        <v>2856354</v>
      </c>
      <c r="E314" s="71">
        <v>5949142</v>
      </c>
      <c r="F314" s="71">
        <f>SUM(D314:E314)</f>
        <v>8805496</v>
      </c>
      <c r="G314" s="72"/>
    </row>
    <row r="315" spans="1:7" x14ac:dyDescent="0.2">
      <c r="B315" s="69" t="s">
        <v>77</v>
      </c>
      <c r="C315" s="70">
        <v>2019</v>
      </c>
      <c r="D315" s="71">
        <v>1100000</v>
      </c>
      <c r="E315" s="71">
        <v>1900000</v>
      </c>
      <c r="F315" s="71">
        <f>SUM(D315:E315)</f>
        <v>3000000</v>
      </c>
      <c r="G315" s="72"/>
    </row>
    <row r="316" spans="1:7" x14ac:dyDescent="0.2">
      <c r="F316" s="73" t="s">
        <v>488</v>
      </c>
      <c r="G316" s="74">
        <f>SUM(F314:F315)</f>
        <v>11805496</v>
      </c>
    </row>
    <row r="317" spans="1:7" x14ac:dyDescent="0.2">
      <c r="A317" s="64" t="s">
        <v>381</v>
      </c>
    </row>
    <row r="318" spans="1:7" x14ac:dyDescent="0.2">
      <c r="B318" s="69" t="s">
        <v>78</v>
      </c>
      <c r="C318" s="70">
        <v>2018</v>
      </c>
      <c r="D318" s="71">
        <v>18852884</v>
      </c>
      <c r="E318" s="71">
        <v>2300991</v>
      </c>
      <c r="F318" s="71">
        <f>SUM(D318:E318)</f>
        <v>21153875</v>
      </c>
      <c r="G318" s="72"/>
    </row>
    <row r="319" spans="1:7" x14ac:dyDescent="0.2">
      <c r="F319" s="73" t="s">
        <v>488</v>
      </c>
      <c r="G319" s="74">
        <f>F318</f>
        <v>21153875</v>
      </c>
    </row>
    <row r="320" spans="1:7" x14ac:dyDescent="0.2">
      <c r="A320" s="64" t="s">
        <v>382</v>
      </c>
    </row>
    <row r="321" spans="1:7" x14ac:dyDescent="0.2">
      <c r="B321" s="69" t="s">
        <v>449</v>
      </c>
      <c r="D321" s="71" t="s">
        <v>489</v>
      </c>
      <c r="E321" s="71" t="s">
        <v>489</v>
      </c>
      <c r="F321" s="71" t="s">
        <v>489</v>
      </c>
      <c r="G321" s="72"/>
    </row>
    <row r="322" spans="1:7" x14ac:dyDescent="0.2">
      <c r="A322" s="75"/>
      <c r="B322" s="69" t="s">
        <v>79</v>
      </c>
      <c r="C322" s="70"/>
      <c r="D322" s="71" t="s">
        <v>489</v>
      </c>
      <c r="E322" s="71" t="s">
        <v>489</v>
      </c>
      <c r="F322" s="71" t="s">
        <v>489</v>
      </c>
      <c r="G322" s="72"/>
    </row>
    <row r="323" spans="1:7" x14ac:dyDescent="0.2">
      <c r="F323" s="73" t="s">
        <v>488</v>
      </c>
      <c r="G323" s="74" t="s">
        <v>489</v>
      </c>
    </row>
    <row r="324" spans="1:7" x14ac:dyDescent="0.2">
      <c r="A324" s="64" t="s">
        <v>383</v>
      </c>
    </row>
    <row r="325" spans="1:7" x14ac:dyDescent="0.2">
      <c r="B325" s="69" t="s">
        <v>294</v>
      </c>
      <c r="C325" s="70">
        <v>2018</v>
      </c>
      <c r="D325" s="71">
        <v>5593104</v>
      </c>
      <c r="E325" s="71">
        <v>0</v>
      </c>
      <c r="F325" s="71">
        <f>SUM(D325:E325)</f>
        <v>5593104</v>
      </c>
      <c r="G325" s="72"/>
    </row>
    <row r="326" spans="1:7" x14ac:dyDescent="0.2">
      <c r="B326" s="69" t="s">
        <v>295</v>
      </c>
      <c r="D326" s="71" t="s">
        <v>489</v>
      </c>
      <c r="E326" s="71" t="s">
        <v>489</v>
      </c>
      <c r="F326" s="71" t="s">
        <v>489</v>
      </c>
      <c r="G326" s="72"/>
    </row>
    <row r="327" spans="1:7" x14ac:dyDescent="0.2">
      <c r="B327" s="69" t="s">
        <v>81</v>
      </c>
      <c r="D327" s="71" t="s">
        <v>489</v>
      </c>
      <c r="E327" s="71" t="s">
        <v>489</v>
      </c>
      <c r="F327" s="71" t="s">
        <v>489</v>
      </c>
      <c r="G327" s="72"/>
    </row>
    <row r="328" spans="1:7" x14ac:dyDescent="0.2">
      <c r="B328" s="69" t="s">
        <v>80</v>
      </c>
      <c r="C328" s="70"/>
      <c r="D328" s="71" t="s">
        <v>489</v>
      </c>
      <c r="E328" s="71" t="s">
        <v>489</v>
      </c>
      <c r="F328" s="71" t="s">
        <v>489</v>
      </c>
      <c r="G328" s="72"/>
    </row>
    <row r="329" spans="1:7" x14ac:dyDescent="0.2">
      <c r="F329" s="73" t="s">
        <v>488</v>
      </c>
      <c r="G329" s="74">
        <f>SUM(F325:F328)</f>
        <v>5593104</v>
      </c>
    </row>
    <row r="330" spans="1:7" x14ac:dyDescent="0.2">
      <c r="A330" s="64" t="s">
        <v>384</v>
      </c>
    </row>
    <row r="331" spans="1:7" x14ac:dyDescent="0.2">
      <c r="B331" s="69" t="s">
        <v>82</v>
      </c>
      <c r="C331" s="70">
        <v>2018</v>
      </c>
      <c r="D331" s="71">
        <v>21651238</v>
      </c>
      <c r="E331" s="71">
        <v>4196863</v>
      </c>
      <c r="F331" s="71">
        <f>SUM(D331:E331)</f>
        <v>25848101</v>
      </c>
      <c r="G331" s="72"/>
    </row>
    <row r="332" spans="1:7" x14ac:dyDescent="0.2">
      <c r="F332" s="73" t="s">
        <v>488</v>
      </c>
      <c r="G332" s="74">
        <f>SUM(F331:F331)</f>
        <v>25848101</v>
      </c>
    </row>
    <row r="333" spans="1:7" x14ac:dyDescent="0.2">
      <c r="A333" s="64" t="s">
        <v>385</v>
      </c>
    </row>
    <row r="334" spans="1:7" x14ac:dyDescent="0.2">
      <c r="B334" s="69" t="s">
        <v>83</v>
      </c>
      <c r="C334" s="70">
        <v>2018</v>
      </c>
      <c r="D334" s="71">
        <v>29951538</v>
      </c>
      <c r="E334" s="71">
        <v>4635932</v>
      </c>
      <c r="F334" s="71">
        <f>SUM(D334:E334)</f>
        <v>34587470</v>
      </c>
      <c r="G334" s="72"/>
    </row>
    <row r="335" spans="1:7" x14ac:dyDescent="0.2">
      <c r="F335" s="73" t="s">
        <v>488</v>
      </c>
      <c r="G335" s="74">
        <f>F334</f>
        <v>34587470</v>
      </c>
    </row>
    <row r="336" spans="1:7" x14ac:dyDescent="0.2">
      <c r="A336" s="64" t="s">
        <v>386</v>
      </c>
    </row>
    <row r="337" spans="1:7" x14ac:dyDescent="0.2">
      <c r="B337" s="69" t="s">
        <v>84</v>
      </c>
      <c r="C337" s="70">
        <v>2019</v>
      </c>
      <c r="D337" s="71">
        <v>31748617</v>
      </c>
      <c r="E337" s="71">
        <v>2078963</v>
      </c>
      <c r="F337" s="71">
        <f>SUM(D337:E337)</f>
        <v>33827580</v>
      </c>
      <c r="G337" s="72"/>
    </row>
    <row r="338" spans="1:7" x14ac:dyDescent="0.2">
      <c r="A338" s="75"/>
      <c r="B338" s="69" t="s">
        <v>296</v>
      </c>
      <c r="C338" s="70">
        <v>2019</v>
      </c>
      <c r="D338" s="71">
        <v>71267</v>
      </c>
      <c r="E338" s="71">
        <v>0</v>
      </c>
      <c r="F338" s="71">
        <f>SUM(D338:E338)</f>
        <v>71267</v>
      </c>
      <c r="G338" s="72"/>
    </row>
    <row r="339" spans="1:7" x14ac:dyDescent="0.2">
      <c r="F339" s="73" t="s">
        <v>488</v>
      </c>
      <c r="G339" s="74">
        <f>SUM(F337:F338)</f>
        <v>33898847</v>
      </c>
    </row>
    <row r="340" spans="1:7" x14ac:dyDescent="0.2">
      <c r="A340" s="64" t="s">
        <v>387</v>
      </c>
    </row>
    <row r="341" spans="1:7" x14ac:dyDescent="0.2">
      <c r="B341" s="69" t="s">
        <v>85</v>
      </c>
      <c r="C341" s="70">
        <v>2019</v>
      </c>
      <c r="D341" s="71">
        <v>76838826</v>
      </c>
      <c r="E341" s="71">
        <v>0</v>
      </c>
      <c r="F341" s="71">
        <f t="shared" ref="F341" si="10">SUM(D341:E341)</f>
        <v>76838826</v>
      </c>
      <c r="G341" s="72"/>
    </row>
    <row r="342" spans="1:7" x14ac:dyDescent="0.2">
      <c r="B342" s="69" t="s">
        <v>450</v>
      </c>
      <c r="C342" s="70"/>
      <c r="D342" s="71" t="s">
        <v>489</v>
      </c>
      <c r="E342" s="71" t="s">
        <v>489</v>
      </c>
      <c r="F342" s="71" t="s">
        <v>489</v>
      </c>
      <c r="G342" s="72"/>
    </row>
    <row r="343" spans="1:7" x14ac:dyDescent="0.2">
      <c r="B343" s="69" t="s">
        <v>451</v>
      </c>
      <c r="D343" s="71" t="s">
        <v>489</v>
      </c>
      <c r="E343" s="71" t="s">
        <v>489</v>
      </c>
      <c r="F343" s="71" t="s">
        <v>489</v>
      </c>
      <c r="G343" s="72"/>
    </row>
    <row r="344" spans="1:7" x14ac:dyDescent="0.2">
      <c r="A344" s="77"/>
      <c r="B344" s="69" t="s">
        <v>452</v>
      </c>
      <c r="C344" s="70"/>
      <c r="D344" s="71" t="s">
        <v>489</v>
      </c>
      <c r="E344" s="71" t="s">
        <v>489</v>
      </c>
      <c r="F344" s="71" t="s">
        <v>489</v>
      </c>
      <c r="G344" s="72"/>
    </row>
    <row r="345" spans="1:7" x14ac:dyDescent="0.2">
      <c r="A345" s="77"/>
      <c r="B345" s="69" t="s">
        <v>453</v>
      </c>
      <c r="C345" s="12"/>
      <c r="D345" s="71" t="s">
        <v>489</v>
      </c>
      <c r="E345" s="71" t="s">
        <v>489</v>
      </c>
      <c r="F345" s="71" t="s">
        <v>489</v>
      </c>
      <c r="G345" s="72"/>
    </row>
    <row r="346" spans="1:7" x14ac:dyDescent="0.2">
      <c r="F346" s="73" t="s">
        <v>488</v>
      </c>
      <c r="G346" s="74">
        <f>SUM(F341:F345)</f>
        <v>76838826</v>
      </c>
    </row>
    <row r="347" spans="1:7" x14ac:dyDescent="0.2">
      <c r="A347" s="64" t="s">
        <v>388</v>
      </c>
    </row>
    <row r="348" spans="1:7" x14ac:dyDescent="0.2">
      <c r="A348" s="75"/>
      <c r="B348" s="69" t="s">
        <v>86</v>
      </c>
      <c r="C348" s="70">
        <v>2019</v>
      </c>
      <c r="D348" s="71">
        <v>99964371</v>
      </c>
      <c r="E348" s="83">
        <v>28589527</v>
      </c>
      <c r="F348" s="71">
        <f>SUM(D348:E348)</f>
        <v>128553898</v>
      </c>
      <c r="G348" s="72"/>
    </row>
    <row r="349" spans="1:7" x14ac:dyDescent="0.2">
      <c r="B349" s="69" t="s">
        <v>297</v>
      </c>
      <c r="C349" s="70">
        <v>2019</v>
      </c>
      <c r="D349" s="71">
        <v>236484</v>
      </c>
      <c r="E349" s="71">
        <v>258812</v>
      </c>
      <c r="F349" s="71">
        <f>SUM(D349:E349)</f>
        <v>495296</v>
      </c>
      <c r="G349" s="72"/>
    </row>
    <row r="350" spans="1:7" x14ac:dyDescent="0.2">
      <c r="F350" s="73" t="s">
        <v>488</v>
      </c>
      <c r="G350" s="74">
        <f>SUM(F348:F349)</f>
        <v>129049194</v>
      </c>
    </row>
    <row r="351" spans="1:7" x14ac:dyDescent="0.2">
      <c r="A351" s="64" t="s">
        <v>114</v>
      </c>
    </row>
    <row r="352" spans="1:7" x14ac:dyDescent="0.2">
      <c r="B352" s="69" t="s">
        <v>87</v>
      </c>
      <c r="C352" s="70">
        <v>2019</v>
      </c>
      <c r="D352" s="71">
        <v>17139759</v>
      </c>
      <c r="E352" s="71">
        <v>10825927</v>
      </c>
      <c r="F352" s="71">
        <f>SUM(D352:E352)</f>
        <v>27965686</v>
      </c>
      <c r="G352" s="72"/>
    </row>
    <row r="353" spans="1:12" x14ac:dyDescent="0.2">
      <c r="B353" s="69" t="s">
        <v>454</v>
      </c>
      <c r="C353" s="70"/>
      <c r="D353" s="71" t="s">
        <v>489</v>
      </c>
      <c r="E353" s="71" t="s">
        <v>489</v>
      </c>
      <c r="F353" s="71" t="s">
        <v>489</v>
      </c>
      <c r="G353" s="72"/>
    </row>
    <row r="354" spans="1:12" x14ac:dyDescent="0.2">
      <c r="F354" s="73" t="s">
        <v>488</v>
      </c>
      <c r="G354" s="74">
        <f>SUM(F352:F353)</f>
        <v>27965686</v>
      </c>
    </row>
    <row r="355" spans="1:12" x14ac:dyDescent="0.2">
      <c r="A355" s="64" t="s">
        <v>389</v>
      </c>
    </row>
    <row r="356" spans="1:12" x14ac:dyDescent="0.2">
      <c r="B356" s="69" t="s">
        <v>88</v>
      </c>
      <c r="C356" s="70">
        <v>2019</v>
      </c>
      <c r="D356" s="71">
        <v>32351658</v>
      </c>
      <c r="E356" s="71">
        <v>38705658</v>
      </c>
      <c r="F356" s="71">
        <f>SUM(D356:E356)</f>
        <v>71057316</v>
      </c>
      <c r="G356" s="72"/>
    </row>
    <row r="357" spans="1:12" x14ac:dyDescent="0.2">
      <c r="F357" s="73" t="s">
        <v>488</v>
      </c>
      <c r="G357" s="74">
        <f>F356</f>
        <v>71057316</v>
      </c>
    </row>
    <row r="358" spans="1:12" x14ac:dyDescent="0.2">
      <c r="A358" s="64" t="s">
        <v>115</v>
      </c>
    </row>
    <row r="359" spans="1:12" x14ac:dyDescent="0.2">
      <c r="B359" s="69" t="s">
        <v>89</v>
      </c>
      <c r="C359" s="70">
        <v>2019</v>
      </c>
      <c r="D359" s="71">
        <v>108874402</v>
      </c>
      <c r="E359" s="71">
        <v>29376906</v>
      </c>
      <c r="F359" s="71">
        <f>SUM(D359:E359)</f>
        <v>138251308</v>
      </c>
      <c r="G359" s="72"/>
      <c r="I359" s="66"/>
      <c r="J359" s="66"/>
      <c r="K359" s="66"/>
      <c r="L359" s="66"/>
    </row>
    <row r="360" spans="1:12" x14ac:dyDescent="0.2">
      <c r="B360" s="69" t="s">
        <v>298</v>
      </c>
      <c r="C360" s="70">
        <v>2018</v>
      </c>
      <c r="D360" s="71">
        <v>12689252</v>
      </c>
      <c r="E360" s="71">
        <v>0</v>
      </c>
      <c r="F360" s="71">
        <f>SUM(D360:E360)</f>
        <v>12689252</v>
      </c>
      <c r="G360" s="72"/>
      <c r="I360" s="66"/>
      <c r="J360" s="66"/>
      <c r="K360" s="66"/>
      <c r="L360" s="66"/>
    </row>
    <row r="361" spans="1:12" x14ac:dyDescent="0.2">
      <c r="B361" s="69" t="s">
        <v>299</v>
      </c>
      <c r="C361" s="70">
        <v>2017</v>
      </c>
      <c r="D361" s="71">
        <v>825000</v>
      </c>
      <c r="E361" s="71">
        <v>0</v>
      </c>
      <c r="F361" s="71">
        <f>SUM(D361:E361)</f>
        <v>825000</v>
      </c>
      <c r="G361" s="72"/>
      <c r="I361" s="66"/>
      <c r="J361" s="66"/>
      <c r="K361" s="66"/>
      <c r="L361" s="66"/>
    </row>
    <row r="362" spans="1:12" x14ac:dyDescent="0.2">
      <c r="F362" s="73" t="s">
        <v>488</v>
      </c>
      <c r="G362" s="74">
        <f>SUM(F359:F361)</f>
        <v>151765560</v>
      </c>
      <c r="I362" s="66"/>
      <c r="J362" s="66"/>
      <c r="K362" s="66"/>
      <c r="L362" s="66"/>
    </row>
    <row r="363" spans="1:12" x14ac:dyDescent="0.2">
      <c r="A363" s="64" t="s">
        <v>300</v>
      </c>
    </row>
    <row r="364" spans="1:12" x14ac:dyDescent="0.2">
      <c r="B364" s="69" t="s">
        <v>90</v>
      </c>
      <c r="C364" s="70">
        <v>2019</v>
      </c>
      <c r="D364" s="71">
        <v>51585716</v>
      </c>
      <c r="E364" s="71">
        <v>27878213</v>
      </c>
      <c r="F364" s="71">
        <f>SUM(D364:E364)</f>
        <v>79463929</v>
      </c>
      <c r="G364" s="72"/>
    </row>
    <row r="365" spans="1:12" x14ac:dyDescent="0.2">
      <c r="B365" s="69" t="s">
        <v>301</v>
      </c>
      <c r="C365" s="70">
        <v>2019</v>
      </c>
      <c r="D365" s="71">
        <v>414265</v>
      </c>
      <c r="E365" s="71">
        <v>3000</v>
      </c>
      <c r="F365" s="71">
        <f>SUM(D365:E365)</f>
        <v>417265</v>
      </c>
      <c r="G365" s="72"/>
    </row>
    <row r="366" spans="1:12" x14ac:dyDescent="0.2">
      <c r="B366" s="69" t="s">
        <v>455</v>
      </c>
      <c r="C366" s="12"/>
      <c r="D366" s="71" t="s">
        <v>489</v>
      </c>
      <c r="E366" s="71" t="s">
        <v>489</v>
      </c>
      <c r="F366" s="71" t="s">
        <v>489</v>
      </c>
      <c r="G366" s="72"/>
    </row>
    <row r="367" spans="1:12" x14ac:dyDescent="0.2">
      <c r="F367" s="73" t="s">
        <v>488</v>
      </c>
      <c r="G367" s="74">
        <f>SUM(F364:F366)</f>
        <v>79881194</v>
      </c>
    </row>
    <row r="368" spans="1:12" x14ac:dyDescent="0.2">
      <c r="A368" s="64" t="s">
        <v>390</v>
      </c>
    </row>
    <row r="369" spans="1:7" x14ac:dyDescent="0.2">
      <c r="B369" s="69" t="s">
        <v>92</v>
      </c>
      <c r="C369" s="70">
        <v>2019</v>
      </c>
      <c r="D369" s="71">
        <v>10612351</v>
      </c>
      <c r="E369" s="71">
        <v>1487636</v>
      </c>
      <c r="F369" s="71">
        <f>SUM(D369:E369)</f>
        <v>12099987</v>
      </c>
      <c r="G369" s="72"/>
    </row>
    <row r="370" spans="1:7" x14ac:dyDescent="0.2">
      <c r="B370" s="69" t="s">
        <v>456</v>
      </c>
      <c r="C370" s="12"/>
      <c r="D370" s="71" t="s">
        <v>489</v>
      </c>
      <c r="E370" s="71" t="s">
        <v>489</v>
      </c>
      <c r="F370" s="71" t="s">
        <v>489</v>
      </c>
      <c r="G370" s="72"/>
    </row>
    <row r="371" spans="1:7" x14ac:dyDescent="0.2">
      <c r="F371" s="73" t="s">
        <v>488</v>
      </c>
      <c r="G371" s="74">
        <f>SUM(F369:F370)</f>
        <v>12099987</v>
      </c>
    </row>
    <row r="372" spans="1:7" x14ac:dyDescent="0.2">
      <c r="A372" s="64" t="s">
        <v>391</v>
      </c>
    </row>
    <row r="373" spans="1:7" x14ac:dyDescent="0.2">
      <c r="B373" s="69" t="s">
        <v>93</v>
      </c>
      <c r="C373" s="12">
        <v>2019</v>
      </c>
      <c r="D373" s="71">
        <v>21703891</v>
      </c>
      <c r="E373" s="71">
        <v>3952768</v>
      </c>
      <c r="F373" s="71">
        <f>SUM(D373:E373)</f>
        <v>25656659</v>
      </c>
      <c r="G373" s="72"/>
    </row>
    <row r="374" spans="1:7" x14ac:dyDescent="0.2">
      <c r="B374" s="69" t="s">
        <v>457</v>
      </c>
      <c r="C374" s="12"/>
      <c r="D374" s="71" t="s">
        <v>489</v>
      </c>
      <c r="E374" s="71" t="s">
        <v>489</v>
      </c>
      <c r="F374" s="71" t="s">
        <v>489</v>
      </c>
      <c r="G374" s="72"/>
    </row>
    <row r="375" spans="1:7" x14ac:dyDescent="0.2">
      <c r="B375" s="69" t="s">
        <v>458</v>
      </c>
      <c r="C375" s="12"/>
      <c r="D375" s="71" t="s">
        <v>489</v>
      </c>
      <c r="E375" s="71" t="s">
        <v>489</v>
      </c>
      <c r="F375" s="71" t="s">
        <v>489</v>
      </c>
      <c r="G375" s="72"/>
    </row>
    <row r="376" spans="1:7" x14ac:dyDescent="0.2">
      <c r="F376" s="73" t="s">
        <v>488</v>
      </c>
      <c r="G376" s="74">
        <f>SUM(F373:F375)</f>
        <v>25656659</v>
      </c>
    </row>
    <row r="377" spans="1:7" x14ac:dyDescent="0.2">
      <c r="A377" s="64" t="s">
        <v>392</v>
      </c>
    </row>
    <row r="378" spans="1:7" x14ac:dyDescent="0.2">
      <c r="B378" s="69" t="s">
        <v>94</v>
      </c>
      <c r="C378" s="70">
        <v>2019</v>
      </c>
      <c r="D378" s="71">
        <v>39127168</v>
      </c>
      <c r="E378" s="71">
        <v>11046007</v>
      </c>
      <c r="F378" s="71">
        <f>SUM(D378:E378)</f>
        <v>50173175</v>
      </c>
      <c r="G378" s="72"/>
    </row>
    <row r="379" spans="1:7" x14ac:dyDescent="0.2">
      <c r="A379" s="75"/>
      <c r="B379" s="69" t="s">
        <v>302</v>
      </c>
      <c r="C379" s="70"/>
      <c r="D379" s="71" t="s">
        <v>489</v>
      </c>
      <c r="E379" s="71" t="s">
        <v>489</v>
      </c>
      <c r="F379" s="71" t="s">
        <v>489</v>
      </c>
      <c r="G379" s="72"/>
    </row>
    <row r="380" spans="1:7" x14ac:dyDescent="0.2">
      <c r="B380" s="69" t="s">
        <v>459</v>
      </c>
      <c r="C380" s="70"/>
      <c r="D380" s="71" t="s">
        <v>489</v>
      </c>
      <c r="E380" s="71" t="s">
        <v>489</v>
      </c>
      <c r="F380" s="71" t="s">
        <v>489</v>
      </c>
      <c r="G380" s="72"/>
    </row>
    <row r="381" spans="1:7" x14ac:dyDescent="0.2">
      <c r="F381" s="73" t="s">
        <v>488</v>
      </c>
      <c r="G381" s="74">
        <f>SUM(F378:F380)</f>
        <v>50173175</v>
      </c>
    </row>
    <row r="382" spans="1:7" x14ac:dyDescent="0.2">
      <c r="A382" s="64" t="s">
        <v>393</v>
      </c>
    </row>
    <row r="383" spans="1:7" x14ac:dyDescent="0.2">
      <c r="B383" s="69" t="s">
        <v>95</v>
      </c>
      <c r="C383" s="70">
        <v>2019</v>
      </c>
      <c r="D383" s="71">
        <v>94269291</v>
      </c>
      <c r="E383" s="71">
        <v>45202518</v>
      </c>
      <c r="F383" s="71">
        <f>SUM(D383:E383)</f>
        <v>139471809</v>
      </c>
      <c r="G383" s="72"/>
    </row>
    <row r="384" spans="1:7" x14ac:dyDescent="0.2">
      <c r="B384" s="69" t="s">
        <v>303</v>
      </c>
      <c r="C384" s="70"/>
      <c r="D384" s="71" t="s">
        <v>489</v>
      </c>
      <c r="E384" s="71" t="s">
        <v>489</v>
      </c>
      <c r="F384" s="71">
        <f t="shared" ref="F384:F387" si="11">SUM(D384:E384)</f>
        <v>0</v>
      </c>
      <c r="G384" s="72"/>
    </row>
    <row r="385" spans="1:7" x14ac:dyDescent="0.2">
      <c r="B385" s="69" t="s">
        <v>276</v>
      </c>
      <c r="C385" s="70">
        <v>2019</v>
      </c>
      <c r="D385" s="71">
        <v>495869</v>
      </c>
      <c r="E385" s="71">
        <v>0</v>
      </c>
      <c r="F385" s="71">
        <f t="shared" si="11"/>
        <v>495869</v>
      </c>
      <c r="G385" s="72"/>
    </row>
    <row r="386" spans="1:7" x14ac:dyDescent="0.2">
      <c r="B386" s="69" t="s">
        <v>460</v>
      </c>
      <c r="C386" s="70"/>
      <c r="D386" s="71" t="s">
        <v>489</v>
      </c>
      <c r="E386" s="71" t="s">
        <v>489</v>
      </c>
      <c r="F386" s="71">
        <f t="shared" si="11"/>
        <v>0</v>
      </c>
      <c r="G386" s="72"/>
    </row>
    <row r="387" spans="1:7" x14ac:dyDescent="0.2">
      <c r="B387" s="69" t="s">
        <v>461</v>
      </c>
      <c r="C387" s="70"/>
      <c r="D387" s="71" t="s">
        <v>489</v>
      </c>
      <c r="E387" s="71" t="s">
        <v>489</v>
      </c>
      <c r="F387" s="71">
        <f t="shared" si="11"/>
        <v>0</v>
      </c>
      <c r="G387" s="72"/>
    </row>
    <row r="388" spans="1:7" x14ac:dyDescent="0.2">
      <c r="F388" s="73" t="s">
        <v>488</v>
      </c>
      <c r="G388" s="74">
        <f>SUM(F383:F387)</f>
        <v>139967678</v>
      </c>
    </row>
    <row r="389" spans="1:7" x14ac:dyDescent="0.2">
      <c r="A389" s="64" t="s">
        <v>394</v>
      </c>
    </row>
    <row r="390" spans="1:7" x14ac:dyDescent="0.2">
      <c r="B390" s="69" t="s">
        <v>26</v>
      </c>
      <c r="C390" s="70">
        <v>2019</v>
      </c>
      <c r="D390" s="71">
        <v>157203701</v>
      </c>
      <c r="E390" s="71">
        <v>0</v>
      </c>
      <c r="F390" s="71">
        <f t="shared" ref="F390:F395" si="12">SUM(D390:E390)</f>
        <v>157203701</v>
      </c>
      <c r="G390" s="72"/>
    </row>
    <row r="391" spans="1:7" x14ac:dyDescent="0.2">
      <c r="B391" s="69" t="s">
        <v>304</v>
      </c>
      <c r="C391" s="70">
        <v>2017</v>
      </c>
      <c r="D391" s="71">
        <v>2200000</v>
      </c>
      <c r="E391" s="71">
        <v>0</v>
      </c>
      <c r="F391" s="71">
        <f t="shared" si="12"/>
        <v>2200000</v>
      </c>
      <c r="G391" s="72"/>
    </row>
    <row r="392" spans="1:7" x14ac:dyDescent="0.2">
      <c r="B392" s="69" t="s">
        <v>462</v>
      </c>
      <c r="C392" s="70"/>
      <c r="D392" s="71" t="s">
        <v>489</v>
      </c>
      <c r="E392" s="71" t="s">
        <v>489</v>
      </c>
      <c r="F392" s="71">
        <f t="shared" si="12"/>
        <v>0</v>
      </c>
      <c r="G392" s="72"/>
    </row>
    <row r="393" spans="1:7" x14ac:dyDescent="0.2">
      <c r="A393" s="77"/>
      <c r="B393" s="69" t="s">
        <v>463</v>
      </c>
      <c r="C393" s="70"/>
      <c r="D393" s="71" t="s">
        <v>489</v>
      </c>
      <c r="E393" s="71" t="s">
        <v>489</v>
      </c>
      <c r="F393" s="71">
        <f t="shared" si="12"/>
        <v>0</v>
      </c>
      <c r="G393" s="72"/>
    </row>
    <row r="394" spans="1:7" x14ac:dyDescent="0.2">
      <c r="A394" s="77"/>
      <c r="B394" s="69" t="s">
        <v>464</v>
      </c>
      <c r="C394" s="70"/>
      <c r="D394" s="71" t="s">
        <v>489</v>
      </c>
      <c r="E394" s="71" t="s">
        <v>489</v>
      </c>
      <c r="F394" s="71">
        <f t="shared" si="12"/>
        <v>0</v>
      </c>
      <c r="G394" s="72"/>
    </row>
    <row r="395" spans="1:7" x14ac:dyDescent="0.2">
      <c r="B395" s="69" t="s">
        <v>465</v>
      </c>
      <c r="C395" s="70">
        <v>2019</v>
      </c>
      <c r="D395" s="71">
        <v>3664805</v>
      </c>
      <c r="E395" s="71">
        <v>301957</v>
      </c>
      <c r="F395" s="71">
        <f t="shared" si="12"/>
        <v>3966762</v>
      </c>
      <c r="G395" s="72"/>
    </row>
    <row r="396" spans="1:7" x14ac:dyDescent="0.2">
      <c r="F396" s="73" t="s">
        <v>488</v>
      </c>
      <c r="G396" s="74">
        <f>SUM(F390:F395)</f>
        <v>163370463</v>
      </c>
    </row>
    <row r="397" spans="1:7" x14ac:dyDescent="0.2">
      <c r="A397" s="64" t="s">
        <v>395</v>
      </c>
    </row>
    <row r="398" spans="1:7" x14ac:dyDescent="0.2">
      <c r="B398" s="69" t="s">
        <v>96</v>
      </c>
      <c r="C398" s="70">
        <v>2019</v>
      </c>
      <c r="D398" s="71">
        <v>187652271</v>
      </c>
      <c r="E398" s="71">
        <v>45728571</v>
      </c>
      <c r="F398" s="71">
        <f t="shared" ref="F398" si="13">SUM(D398:E398)</f>
        <v>233380842</v>
      </c>
      <c r="G398" s="72"/>
    </row>
    <row r="399" spans="1:7" x14ac:dyDescent="0.2">
      <c r="B399" s="69" t="s">
        <v>466</v>
      </c>
      <c r="C399" s="70"/>
      <c r="D399" s="71" t="s">
        <v>489</v>
      </c>
      <c r="E399" s="71" t="s">
        <v>489</v>
      </c>
      <c r="F399" s="71" t="s">
        <v>489</v>
      </c>
      <c r="G399" s="72"/>
    </row>
    <row r="400" spans="1:7" x14ac:dyDescent="0.2">
      <c r="B400" s="69" t="s">
        <v>467</v>
      </c>
      <c r="C400" s="70"/>
      <c r="D400" s="71" t="s">
        <v>489</v>
      </c>
      <c r="E400" s="71" t="s">
        <v>489</v>
      </c>
      <c r="F400" s="71" t="s">
        <v>489</v>
      </c>
      <c r="G400" s="72"/>
    </row>
    <row r="401" spans="1:7" x14ac:dyDescent="0.2">
      <c r="B401" s="69" t="s">
        <v>468</v>
      </c>
      <c r="C401" s="70"/>
      <c r="D401" s="71" t="s">
        <v>489</v>
      </c>
      <c r="E401" s="71" t="s">
        <v>489</v>
      </c>
      <c r="F401" s="71" t="s">
        <v>489</v>
      </c>
      <c r="G401" s="72"/>
    </row>
    <row r="402" spans="1:7" x14ac:dyDescent="0.2">
      <c r="B402" s="69" t="s">
        <v>469</v>
      </c>
      <c r="C402" s="70"/>
      <c r="D402" s="71" t="s">
        <v>489</v>
      </c>
      <c r="E402" s="71" t="s">
        <v>489</v>
      </c>
      <c r="F402" s="71" t="s">
        <v>489</v>
      </c>
      <c r="G402" s="72"/>
    </row>
    <row r="403" spans="1:7" x14ac:dyDescent="0.2">
      <c r="F403" s="73" t="s">
        <v>488</v>
      </c>
      <c r="G403" s="74">
        <f>SUM(F398:F402)</f>
        <v>233380842</v>
      </c>
    </row>
    <row r="404" spans="1:7" x14ac:dyDescent="0.2">
      <c r="A404" s="64" t="s">
        <v>396</v>
      </c>
    </row>
    <row r="405" spans="1:7" x14ac:dyDescent="0.2">
      <c r="B405" s="69" t="s">
        <v>97</v>
      </c>
      <c r="C405" s="70">
        <v>2019</v>
      </c>
      <c r="D405" s="71">
        <v>37628448</v>
      </c>
      <c r="E405" s="71">
        <v>49049886</v>
      </c>
      <c r="F405" s="71">
        <f>SUM(D405:E405)</f>
        <v>86678334</v>
      </c>
      <c r="G405" s="72"/>
    </row>
    <row r="406" spans="1:7" x14ac:dyDescent="0.2">
      <c r="B406" s="69" t="s">
        <v>305</v>
      </c>
      <c r="C406" s="70">
        <v>2018</v>
      </c>
      <c r="D406" s="71">
        <v>6477886</v>
      </c>
      <c r="E406" s="71">
        <v>208626</v>
      </c>
      <c r="F406" s="71">
        <f>SUM(D406:E406)</f>
        <v>6686512</v>
      </c>
      <c r="G406" s="72"/>
    </row>
    <row r="407" spans="1:7" x14ac:dyDescent="0.2">
      <c r="B407" s="69" t="s">
        <v>470</v>
      </c>
      <c r="C407" s="70"/>
      <c r="D407" s="71" t="s">
        <v>489</v>
      </c>
      <c r="E407" s="71" t="s">
        <v>489</v>
      </c>
      <c r="F407" s="71" t="s">
        <v>489</v>
      </c>
      <c r="G407" s="72"/>
    </row>
    <row r="408" spans="1:7" x14ac:dyDescent="0.2">
      <c r="B408" s="69" t="s">
        <v>471</v>
      </c>
      <c r="C408" s="70"/>
      <c r="D408" s="71" t="s">
        <v>489</v>
      </c>
      <c r="E408" s="71" t="s">
        <v>489</v>
      </c>
      <c r="F408" s="71" t="s">
        <v>489</v>
      </c>
      <c r="G408" s="72"/>
    </row>
    <row r="409" spans="1:7" x14ac:dyDescent="0.2">
      <c r="F409" s="73" t="s">
        <v>488</v>
      </c>
      <c r="G409" s="74">
        <f>SUM(F405:F408)</f>
        <v>93364846</v>
      </c>
    </row>
    <row r="410" spans="1:7" x14ac:dyDescent="0.2">
      <c r="A410" s="64" t="s">
        <v>397</v>
      </c>
    </row>
    <row r="411" spans="1:7" x14ac:dyDescent="0.2">
      <c r="B411" s="69" t="s">
        <v>98</v>
      </c>
      <c r="C411" s="70">
        <v>2019</v>
      </c>
      <c r="D411" s="71">
        <v>15223155</v>
      </c>
      <c r="E411" s="71">
        <v>3975666</v>
      </c>
      <c r="F411" s="71">
        <f>SUM(D411:E411)</f>
        <v>19198821</v>
      </c>
      <c r="G411" s="72"/>
    </row>
    <row r="412" spans="1:7" x14ac:dyDescent="0.2">
      <c r="B412" s="69" t="s">
        <v>472</v>
      </c>
      <c r="C412" s="70"/>
      <c r="D412" s="71" t="s">
        <v>489</v>
      </c>
      <c r="E412" s="71" t="s">
        <v>489</v>
      </c>
      <c r="F412" s="71" t="s">
        <v>489</v>
      </c>
      <c r="G412" s="72"/>
    </row>
    <row r="413" spans="1:7" x14ac:dyDescent="0.2">
      <c r="F413" s="73" t="s">
        <v>488</v>
      </c>
      <c r="G413" s="74">
        <f>SUM(F411:F412)</f>
        <v>19198821</v>
      </c>
    </row>
    <row r="414" spans="1:7" x14ac:dyDescent="0.2">
      <c r="A414" s="64" t="s">
        <v>398</v>
      </c>
    </row>
    <row r="415" spans="1:7" x14ac:dyDescent="0.2">
      <c r="B415" s="69" t="s">
        <v>99</v>
      </c>
      <c r="C415" s="12">
        <v>2019</v>
      </c>
      <c r="D415" s="71">
        <v>26200000</v>
      </c>
      <c r="E415" s="71">
        <v>0</v>
      </c>
      <c r="F415" s="71">
        <f>SUM(D415:E415)</f>
        <v>26200000</v>
      </c>
      <c r="G415" s="72"/>
    </row>
    <row r="416" spans="1:7" x14ac:dyDescent="0.2">
      <c r="F416" s="73" t="s">
        <v>488</v>
      </c>
      <c r="G416" s="74">
        <f>SUM(F415)</f>
        <v>26200000</v>
      </c>
    </row>
    <row r="417" spans="1:7" x14ac:dyDescent="0.2">
      <c r="A417" s="64" t="s">
        <v>399</v>
      </c>
    </row>
    <row r="418" spans="1:7" x14ac:dyDescent="0.2">
      <c r="A418" s="75"/>
      <c r="B418" s="69" t="s">
        <v>100</v>
      </c>
      <c r="C418" s="70">
        <v>2018</v>
      </c>
      <c r="D418" s="71">
        <v>156005702</v>
      </c>
      <c r="E418" s="71">
        <v>74845559</v>
      </c>
      <c r="F418" s="71">
        <f>SUM(D418:E418)</f>
        <v>230851261</v>
      </c>
      <c r="G418" s="72"/>
    </row>
    <row r="419" spans="1:7" x14ac:dyDescent="0.2">
      <c r="B419" s="69" t="s">
        <v>473</v>
      </c>
      <c r="C419" s="70"/>
      <c r="D419" s="71"/>
      <c r="E419" s="71"/>
      <c r="F419" s="71" t="s">
        <v>489</v>
      </c>
      <c r="G419" s="72"/>
    </row>
    <row r="420" spans="1:7" x14ac:dyDescent="0.2">
      <c r="F420" s="73" t="s">
        <v>488</v>
      </c>
      <c r="G420" s="74">
        <f>SUM(F418:F419)</f>
        <v>230851261</v>
      </c>
    </row>
    <row r="421" spans="1:7" x14ac:dyDescent="0.2">
      <c r="A421" s="64" t="s">
        <v>400</v>
      </c>
    </row>
    <row r="422" spans="1:7" x14ac:dyDescent="0.2">
      <c r="B422" s="69" t="s">
        <v>502</v>
      </c>
      <c r="C422" s="70">
        <v>2019</v>
      </c>
      <c r="D422" s="71">
        <v>13066148</v>
      </c>
      <c r="E422" s="71">
        <v>0</v>
      </c>
      <c r="F422" s="71">
        <f>SUM(D422:E422)</f>
        <v>13066148</v>
      </c>
      <c r="G422" s="72"/>
    </row>
    <row r="423" spans="1:7" x14ac:dyDescent="0.2">
      <c r="A423" s="77"/>
      <c r="B423" s="69" t="s">
        <v>101</v>
      </c>
      <c r="C423" s="70">
        <v>2019</v>
      </c>
      <c r="D423" s="71">
        <v>11500000</v>
      </c>
      <c r="E423" s="71">
        <v>3000000</v>
      </c>
      <c r="F423" s="71">
        <f>SUM(D423:E423)</f>
        <v>14500000</v>
      </c>
      <c r="G423" s="72"/>
    </row>
    <row r="424" spans="1:7" x14ac:dyDescent="0.2">
      <c r="A424" s="77"/>
      <c r="B424" s="69" t="s">
        <v>474</v>
      </c>
      <c r="C424" s="70"/>
      <c r="D424" s="71"/>
      <c r="E424" s="71"/>
      <c r="F424" s="71" t="s">
        <v>489</v>
      </c>
      <c r="G424" s="72"/>
    </row>
    <row r="425" spans="1:7" x14ac:dyDescent="0.2">
      <c r="B425" s="69" t="s">
        <v>475</v>
      </c>
      <c r="C425" s="70"/>
      <c r="D425" s="71"/>
      <c r="E425" s="71"/>
      <c r="F425" s="71" t="s">
        <v>489</v>
      </c>
      <c r="G425" s="72"/>
    </row>
    <row r="426" spans="1:7" x14ac:dyDescent="0.2">
      <c r="F426" s="73" t="s">
        <v>488</v>
      </c>
      <c r="G426" s="74">
        <f>SUM(F422:F425)</f>
        <v>27566148</v>
      </c>
    </row>
    <row r="427" spans="1:7" x14ac:dyDescent="0.2">
      <c r="A427" s="64" t="s">
        <v>401</v>
      </c>
    </row>
    <row r="428" spans="1:7" x14ac:dyDescent="0.2">
      <c r="B428" s="69" t="s">
        <v>102</v>
      </c>
      <c r="C428" s="70">
        <v>2018</v>
      </c>
      <c r="D428" s="71">
        <v>50110736</v>
      </c>
      <c r="E428" s="71">
        <v>10739642</v>
      </c>
      <c r="F428" s="71">
        <f>SUM(D428:E428)</f>
        <v>60850378</v>
      </c>
      <c r="G428" s="72"/>
    </row>
    <row r="429" spans="1:7" x14ac:dyDescent="0.2">
      <c r="B429" s="69" t="s">
        <v>306</v>
      </c>
      <c r="C429" s="70">
        <v>2018</v>
      </c>
      <c r="D429" s="71">
        <v>331723</v>
      </c>
      <c r="E429" s="71">
        <v>0</v>
      </c>
      <c r="F429" s="71">
        <f>SUM(D429:E429)</f>
        <v>331723</v>
      </c>
      <c r="G429" s="72"/>
    </row>
    <row r="430" spans="1:7" x14ac:dyDescent="0.2">
      <c r="F430" s="73" t="s">
        <v>488</v>
      </c>
      <c r="G430" s="74">
        <f>SUM(F428:F429)</f>
        <v>61182101</v>
      </c>
    </row>
    <row r="431" spans="1:7" x14ac:dyDescent="0.2">
      <c r="A431" s="64" t="s">
        <v>402</v>
      </c>
    </row>
    <row r="432" spans="1:7" x14ac:dyDescent="0.2">
      <c r="B432" s="69" t="s">
        <v>103</v>
      </c>
      <c r="C432" s="70">
        <v>2018</v>
      </c>
      <c r="D432" s="71">
        <v>40452317</v>
      </c>
      <c r="E432" s="71">
        <v>0</v>
      </c>
      <c r="F432" s="71">
        <f>SUM(D432:E432)</f>
        <v>40452317</v>
      </c>
      <c r="G432" s="72"/>
    </row>
    <row r="433" spans="1:7" x14ac:dyDescent="0.2">
      <c r="B433" s="69" t="s">
        <v>476</v>
      </c>
      <c r="D433" s="71"/>
      <c r="E433" s="71"/>
      <c r="F433" s="71" t="s">
        <v>489</v>
      </c>
      <c r="G433" s="72"/>
    </row>
    <row r="434" spans="1:7" x14ac:dyDescent="0.2">
      <c r="B434" s="69" t="s">
        <v>477</v>
      </c>
      <c r="C434" s="70"/>
      <c r="D434" s="71"/>
      <c r="E434" s="71"/>
      <c r="F434" s="71" t="s">
        <v>489</v>
      </c>
      <c r="G434" s="72"/>
    </row>
    <row r="435" spans="1:7" x14ac:dyDescent="0.2">
      <c r="F435" s="73" t="s">
        <v>488</v>
      </c>
      <c r="G435" s="74">
        <f>SUM(F432:F434)</f>
        <v>40452317</v>
      </c>
    </row>
    <row r="436" spans="1:7" x14ac:dyDescent="0.2">
      <c r="A436" s="64" t="s">
        <v>403</v>
      </c>
    </row>
    <row r="437" spans="1:7" x14ac:dyDescent="0.2">
      <c r="B437" s="69" t="s">
        <v>104</v>
      </c>
      <c r="C437" s="70">
        <v>2018</v>
      </c>
      <c r="D437" s="71">
        <v>4449418</v>
      </c>
      <c r="E437" s="71">
        <v>119000</v>
      </c>
      <c r="F437" s="71">
        <f>SUM(D437:E437)</f>
        <v>4568418</v>
      </c>
      <c r="G437" s="72"/>
    </row>
    <row r="438" spans="1:7" x14ac:dyDescent="0.2">
      <c r="B438" s="69" t="s">
        <v>478</v>
      </c>
      <c r="D438" s="71" t="s">
        <v>489</v>
      </c>
      <c r="E438" s="71" t="s">
        <v>489</v>
      </c>
      <c r="F438" s="71" t="s">
        <v>489</v>
      </c>
      <c r="G438" s="72"/>
    </row>
    <row r="439" spans="1:7" x14ac:dyDescent="0.2">
      <c r="F439" s="73" t="s">
        <v>488</v>
      </c>
      <c r="G439" s="74">
        <f>SUM(F437:F438)</f>
        <v>4568418</v>
      </c>
    </row>
    <row r="440" spans="1:7" x14ac:dyDescent="0.2">
      <c r="A440" s="64" t="s">
        <v>404</v>
      </c>
    </row>
    <row r="441" spans="1:7" x14ac:dyDescent="0.2">
      <c r="B441" s="69" t="s">
        <v>307</v>
      </c>
      <c r="D441" s="71" t="s">
        <v>489</v>
      </c>
      <c r="E441" s="71">
        <v>3751000</v>
      </c>
      <c r="F441" s="71">
        <f>SUM(D441:E441)</f>
        <v>3751000</v>
      </c>
      <c r="G441" s="72"/>
    </row>
    <row r="442" spans="1:7" x14ac:dyDescent="0.2">
      <c r="B442" s="69" t="s">
        <v>105</v>
      </c>
      <c r="C442" s="70">
        <v>2019</v>
      </c>
      <c r="D442" s="71">
        <v>13227692</v>
      </c>
      <c r="E442" s="71">
        <v>1520000</v>
      </c>
      <c r="F442" s="71">
        <f>SUM(D442:E442)</f>
        <v>14747692</v>
      </c>
      <c r="G442" s="72"/>
    </row>
    <row r="443" spans="1:7" x14ac:dyDescent="0.2">
      <c r="B443" s="69" t="s">
        <v>479</v>
      </c>
      <c r="C443" s="70">
        <v>2014</v>
      </c>
      <c r="D443" s="71" t="s">
        <v>489</v>
      </c>
      <c r="E443" s="71" t="s">
        <v>489</v>
      </c>
      <c r="F443" s="71" t="s">
        <v>489</v>
      </c>
      <c r="G443" s="72"/>
    </row>
    <row r="444" spans="1:7" x14ac:dyDescent="0.2">
      <c r="F444" s="73" t="s">
        <v>488</v>
      </c>
      <c r="G444" s="74">
        <f>SUM(F441:F443)</f>
        <v>18498692</v>
      </c>
    </row>
    <row r="445" spans="1:7" x14ac:dyDescent="0.2">
      <c r="A445" s="64" t="s">
        <v>405</v>
      </c>
    </row>
    <row r="446" spans="1:7" x14ac:dyDescent="0.2">
      <c r="A446" s="75"/>
      <c r="B446" s="69" t="s">
        <v>106</v>
      </c>
      <c r="C446" s="70">
        <v>2019</v>
      </c>
      <c r="D446" s="71">
        <v>8143807</v>
      </c>
      <c r="E446" s="71">
        <v>1621227</v>
      </c>
      <c r="F446" s="71">
        <f>SUM(D446:E446)</f>
        <v>9765034</v>
      </c>
      <c r="G446" s="72"/>
    </row>
    <row r="447" spans="1:7" x14ac:dyDescent="0.2">
      <c r="A447" s="75"/>
      <c r="B447" s="69" t="s">
        <v>308</v>
      </c>
      <c r="C447" s="70">
        <v>2018</v>
      </c>
      <c r="D447" s="71">
        <v>804982</v>
      </c>
      <c r="E447" s="71">
        <v>178800</v>
      </c>
      <c r="F447" s="71">
        <f>SUM(D447:E447)</f>
        <v>983782</v>
      </c>
      <c r="G447" s="72"/>
    </row>
    <row r="448" spans="1:7" x14ac:dyDescent="0.2">
      <c r="F448" s="73" t="s">
        <v>488</v>
      </c>
      <c r="G448" s="74">
        <f>SUM(F446:F447)</f>
        <v>10748816</v>
      </c>
    </row>
    <row r="449" spans="1:7" x14ac:dyDescent="0.2">
      <c r="A449" s="64" t="s">
        <v>406</v>
      </c>
    </row>
    <row r="450" spans="1:7" x14ac:dyDescent="0.2">
      <c r="B450" s="69" t="s">
        <v>107</v>
      </c>
      <c r="C450" s="70">
        <v>2019</v>
      </c>
      <c r="D450" s="71">
        <v>24839888</v>
      </c>
      <c r="E450" s="71">
        <v>3270296</v>
      </c>
      <c r="F450" s="71">
        <f>SUM(D450:E450)</f>
        <v>28110184</v>
      </c>
      <c r="G450" s="72"/>
    </row>
    <row r="451" spans="1:7" x14ac:dyDescent="0.2">
      <c r="B451" s="69" t="s">
        <v>309</v>
      </c>
      <c r="C451" s="70">
        <v>2017</v>
      </c>
      <c r="D451" s="71">
        <v>3355357</v>
      </c>
      <c r="E451" s="71">
        <v>0</v>
      </c>
      <c r="F451" s="71">
        <f>SUM(D451:E451)</f>
        <v>3355357</v>
      </c>
      <c r="G451" s="72"/>
    </row>
    <row r="452" spans="1:7" x14ac:dyDescent="0.2">
      <c r="F452" s="73" t="s">
        <v>488</v>
      </c>
      <c r="G452" s="74">
        <f>SUM(F450:F451)</f>
        <v>31465541</v>
      </c>
    </row>
    <row r="453" spans="1:7" x14ac:dyDescent="0.2">
      <c r="A453" s="64" t="s">
        <v>407</v>
      </c>
    </row>
    <row r="454" spans="1:7" x14ac:dyDescent="0.2">
      <c r="B454" s="69" t="s">
        <v>108</v>
      </c>
      <c r="C454" s="70">
        <v>2019</v>
      </c>
      <c r="D454" s="71">
        <v>10718900</v>
      </c>
      <c r="E454" s="71">
        <v>1350000</v>
      </c>
      <c r="F454" s="71">
        <f t="shared" ref="F454:F456" si="14">SUM(D454:E454)</f>
        <v>12068900</v>
      </c>
      <c r="G454" s="72"/>
    </row>
    <row r="455" spans="1:7" x14ac:dyDescent="0.2">
      <c r="B455" s="69" t="s">
        <v>310</v>
      </c>
      <c r="C455" s="70">
        <v>2019</v>
      </c>
      <c r="D455" s="71">
        <v>2695781</v>
      </c>
      <c r="E455" s="71">
        <v>5216813</v>
      </c>
      <c r="F455" s="71">
        <f t="shared" si="14"/>
        <v>7912594</v>
      </c>
      <c r="G455" s="72"/>
    </row>
    <row r="456" spans="1:7" x14ac:dyDescent="0.2">
      <c r="B456" s="69" t="s">
        <v>311</v>
      </c>
      <c r="C456" s="70">
        <v>2019</v>
      </c>
      <c r="D456" s="71">
        <v>4660000</v>
      </c>
      <c r="E456" s="71">
        <v>3000000</v>
      </c>
      <c r="F456" s="71">
        <f t="shared" si="14"/>
        <v>7660000</v>
      </c>
      <c r="G456" s="72"/>
    </row>
    <row r="457" spans="1:7" x14ac:dyDescent="0.2">
      <c r="F457" s="73" t="s">
        <v>488</v>
      </c>
      <c r="G457" s="74">
        <f>SUM(F454:F456)</f>
        <v>27641494</v>
      </c>
    </row>
    <row r="458" spans="1:7" x14ac:dyDescent="0.2">
      <c r="A458" s="64" t="s">
        <v>408</v>
      </c>
    </row>
    <row r="459" spans="1:7" x14ac:dyDescent="0.2">
      <c r="B459" s="69" t="s">
        <v>109</v>
      </c>
      <c r="C459" s="70">
        <v>2019</v>
      </c>
      <c r="D459" s="71">
        <v>68994552</v>
      </c>
      <c r="E459" s="71">
        <v>9538033</v>
      </c>
      <c r="F459" s="71">
        <f>SUM(D459:E459)</f>
        <v>78532585</v>
      </c>
      <c r="G459" s="72"/>
    </row>
    <row r="460" spans="1:7" x14ac:dyDescent="0.2">
      <c r="B460" s="69" t="s">
        <v>312</v>
      </c>
      <c r="C460" s="70">
        <v>2018</v>
      </c>
      <c r="D460" s="71">
        <v>1398417</v>
      </c>
      <c r="E460" s="71">
        <v>0</v>
      </c>
      <c r="F460" s="71">
        <f>SUM(D460:E460)</f>
        <v>1398417</v>
      </c>
      <c r="G460" s="72"/>
    </row>
    <row r="461" spans="1:7" x14ac:dyDescent="0.2">
      <c r="B461" s="69" t="s">
        <v>313</v>
      </c>
      <c r="C461" s="70">
        <v>2019</v>
      </c>
      <c r="D461" s="71">
        <v>1358340</v>
      </c>
      <c r="E461" s="71">
        <v>0</v>
      </c>
      <c r="F461" s="71">
        <f>SUM(D461:E461)</f>
        <v>1358340</v>
      </c>
      <c r="G461" s="72"/>
    </row>
    <row r="462" spans="1:7" x14ac:dyDescent="0.2">
      <c r="B462" s="69" t="s">
        <v>480</v>
      </c>
      <c r="C462" s="70"/>
      <c r="D462" s="71"/>
      <c r="E462" s="71"/>
      <c r="F462" s="71" t="s">
        <v>489</v>
      </c>
      <c r="G462" s="72"/>
    </row>
    <row r="463" spans="1:7" x14ac:dyDescent="0.2">
      <c r="B463" s="69" t="s">
        <v>481</v>
      </c>
      <c r="C463" s="70"/>
      <c r="D463" s="71"/>
      <c r="E463" s="71"/>
      <c r="F463" s="71" t="s">
        <v>489</v>
      </c>
      <c r="G463" s="72"/>
    </row>
    <row r="464" spans="1:7" x14ac:dyDescent="0.2">
      <c r="F464" s="73" t="s">
        <v>488</v>
      </c>
      <c r="G464" s="74">
        <f>SUM(F459:F463)</f>
        <v>81289342</v>
      </c>
    </row>
    <row r="465" spans="1:7" x14ac:dyDescent="0.2">
      <c r="A465" s="64" t="s">
        <v>409</v>
      </c>
    </row>
    <row r="466" spans="1:7" x14ac:dyDescent="0.2">
      <c r="A466" s="10"/>
      <c r="B466" s="69" t="s">
        <v>73</v>
      </c>
      <c r="C466" s="70">
        <v>2019</v>
      </c>
      <c r="D466" s="71">
        <v>55591000</v>
      </c>
      <c r="E466" s="71">
        <v>3700000</v>
      </c>
      <c r="F466" s="71">
        <f t="shared" ref="F466:F467" si="15">SUM(D466:E466)</f>
        <v>59291000</v>
      </c>
      <c r="G466" s="72"/>
    </row>
    <row r="467" spans="1:7" x14ac:dyDescent="0.2">
      <c r="B467" s="69" t="s">
        <v>34</v>
      </c>
      <c r="C467" s="70">
        <v>2019</v>
      </c>
      <c r="D467" s="71">
        <v>57440868</v>
      </c>
      <c r="E467" s="71">
        <v>45269612</v>
      </c>
      <c r="F467" s="71">
        <f t="shared" si="15"/>
        <v>102710480</v>
      </c>
      <c r="G467" s="72"/>
    </row>
    <row r="468" spans="1:7" x14ac:dyDescent="0.2">
      <c r="B468" s="69" t="s">
        <v>482</v>
      </c>
      <c r="D468" s="71" t="s">
        <v>489</v>
      </c>
      <c r="E468" s="71" t="s">
        <v>489</v>
      </c>
      <c r="F468" s="71" t="s">
        <v>489</v>
      </c>
      <c r="G468" s="72"/>
    </row>
    <row r="469" spans="1:7" x14ac:dyDescent="0.2">
      <c r="B469" s="69" t="s">
        <v>483</v>
      </c>
      <c r="D469" s="71" t="s">
        <v>489</v>
      </c>
      <c r="E469" s="71" t="s">
        <v>489</v>
      </c>
      <c r="F469" s="71" t="s">
        <v>489</v>
      </c>
      <c r="G469" s="72"/>
    </row>
    <row r="470" spans="1:7" x14ac:dyDescent="0.2">
      <c r="B470" s="69" t="s">
        <v>484</v>
      </c>
      <c r="D470" s="71" t="s">
        <v>489</v>
      </c>
      <c r="E470" s="71" t="s">
        <v>489</v>
      </c>
      <c r="F470" s="71" t="s">
        <v>489</v>
      </c>
      <c r="G470" s="72"/>
    </row>
    <row r="471" spans="1:7" x14ac:dyDescent="0.2">
      <c r="F471" s="73" t="s">
        <v>488</v>
      </c>
      <c r="G471" s="74">
        <f>SUM(F466:F470)</f>
        <v>162001480</v>
      </c>
    </row>
    <row r="472" spans="1:7" x14ac:dyDescent="0.2">
      <c r="A472" s="64" t="s">
        <v>410</v>
      </c>
    </row>
    <row r="473" spans="1:7" x14ac:dyDescent="0.2">
      <c r="B473" s="69" t="s">
        <v>110</v>
      </c>
      <c r="C473" s="70">
        <v>2019</v>
      </c>
      <c r="D473" s="71">
        <v>16402278</v>
      </c>
      <c r="E473" s="71">
        <v>15830000</v>
      </c>
      <c r="F473" s="71">
        <f>SUM(D473:E473)</f>
        <v>32232278</v>
      </c>
      <c r="G473" s="72"/>
    </row>
    <row r="474" spans="1:7" x14ac:dyDescent="0.2">
      <c r="F474" s="73" t="s">
        <v>488</v>
      </c>
      <c r="G474" s="74">
        <f>SUM(F473)</f>
        <v>32232278</v>
      </c>
    </row>
    <row r="475" spans="1:7" x14ac:dyDescent="0.2">
      <c r="A475" s="64" t="s">
        <v>411</v>
      </c>
    </row>
    <row r="476" spans="1:7" x14ac:dyDescent="0.2">
      <c r="B476" s="69" t="s">
        <v>111</v>
      </c>
      <c r="C476" s="70">
        <v>2019</v>
      </c>
      <c r="D476" s="71">
        <v>11849907</v>
      </c>
      <c r="E476" s="71">
        <v>0</v>
      </c>
      <c r="F476" s="71">
        <f>SUM(D476:E476)</f>
        <v>11849907</v>
      </c>
      <c r="G476" s="72"/>
    </row>
    <row r="477" spans="1:7" x14ac:dyDescent="0.2">
      <c r="F477" s="73" t="s">
        <v>488</v>
      </c>
      <c r="G477" s="74">
        <f>SUM(F476)</f>
        <v>11849907</v>
      </c>
    </row>
    <row r="478" spans="1:7" x14ac:dyDescent="0.2">
      <c r="D478" s="8" t="s">
        <v>485</v>
      </c>
      <c r="E478" s="84" t="s">
        <v>486</v>
      </c>
      <c r="F478" s="73"/>
      <c r="G478" s="74"/>
    </row>
    <row r="479" spans="1:7" x14ac:dyDescent="0.2">
      <c r="B479" s="85"/>
      <c r="C479" s="86" t="s">
        <v>487</v>
      </c>
      <c r="D479" s="8">
        <f>SUM(D7:D476)</f>
        <v>5498270614</v>
      </c>
      <c r="E479" s="84">
        <f>SUM(E7:E476)</f>
        <v>2018042602</v>
      </c>
      <c r="G479" s="84">
        <f>SUM(D479:E479)</f>
        <v>7516313216</v>
      </c>
    </row>
    <row r="481" spans="1:7" x14ac:dyDescent="0.2">
      <c r="A481" s="10"/>
      <c r="C481" s="10"/>
      <c r="F481" s="84"/>
      <c r="G481" s="87"/>
    </row>
    <row r="482" spans="1:7" x14ac:dyDescent="0.2">
      <c r="A482" s="10"/>
      <c r="C482" s="10"/>
      <c r="D482" s="78"/>
    </row>
    <row r="484" spans="1:7" x14ac:dyDescent="0.2">
      <c r="A484" s="10"/>
      <c r="C484" s="10"/>
      <c r="E484" s="6"/>
      <c r="F484" s="88"/>
      <c r="G484" s="89"/>
    </row>
    <row r="488" spans="1:7" x14ac:dyDescent="0.2">
      <c r="A488" s="10"/>
      <c r="C488" s="10"/>
      <c r="G488" s="79"/>
    </row>
  </sheetData>
  <mergeCells count="3">
    <mergeCell ref="A3:B3"/>
    <mergeCell ref="A4:B4"/>
    <mergeCell ref="A5: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opLeftCell="A83" zoomScaleNormal="100" workbookViewId="0">
      <selection activeCell="C6" sqref="C6:C105"/>
    </sheetView>
  </sheetViews>
  <sheetFormatPr defaultRowHeight="12.75" x14ac:dyDescent="0.2"/>
  <cols>
    <col min="1" max="1" width="49.140625" style="55" bestFit="1" customWidth="1"/>
    <col min="2" max="2" width="13.140625" style="55" bestFit="1" customWidth="1"/>
    <col min="3" max="3" width="32" style="54" customWidth="1"/>
    <col min="4" max="4" width="18.5703125" style="56" bestFit="1" customWidth="1"/>
    <col min="5" max="16384" width="9.140625" style="55"/>
  </cols>
  <sheetData>
    <row r="1" spans="1:4" s="45" customFormat="1" ht="14.25" customHeight="1" x14ac:dyDescent="0.25">
      <c r="A1" s="44" t="s">
        <v>540</v>
      </c>
      <c r="C1" s="46"/>
      <c r="D1" s="137"/>
    </row>
    <row r="2" spans="1:4" s="45" customFormat="1" ht="14.25" customHeight="1" x14ac:dyDescent="0.2">
      <c r="A2" s="45" t="s">
        <v>539</v>
      </c>
      <c r="C2" s="47"/>
      <c r="D2" s="137"/>
    </row>
    <row r="3" spans="1:4" s="45" customFormat="1" ht="45" customHeight="1" x14ac:dyDescent="0.2">
      <c r="A3" s="125" t="s">
        <v>521</v>
      </c>
      <c r="B3" s="125"/>
      <c r="C3" s="125"/>
      <c r="D3" s="138"/>
    </row>
    <row r="4" spans="1:4" s="45" customFormat="1" ht="14.25" customHeight="1" x14ac:dyDescent="0.2">
      <c r="A4" s="48"/>
      <c r="B4" s="48"/>
      <c r="C4" s="49"/>
      <c r="D4" s="139"/>
    </row>
    <row r="5" spans="1:4" s="52" customFormat="1" ht="14.25" customHeight="1" x14ac:dyDescent="0.2">
      <c r="A5" s="50" t="s">
        <v>116</v>
      </c>
      <c r="B5" s="50" t="s">
        <v>117</v>
      </c>
      <c r="C5" s="51" t="s">
        <v>118</v>
      </c>
      <c r="D5" s="140" t="s">
        <v>119</v>
      </c>
    </row>
    <row r="6" spans="1:4" x14ac:dyDescent="0.2">
      <c r="A6" s="53" t="s">
        <v>120</v>
      </c>
      <c r="B6" s="57">
        <v>573160</v>
      </c>
      <c r="C6" s="58">
        <v>26463900</v>
      </c>
      <c r="D6" s="56">
        <f t="shared" ref="D6:D35" si="0">C6/B6</f>
        <v>46.171924070067696</v>
      </c>
    </row>
    <row r="7" spans="1:4" x14ac:dyDescent="0.2">
      <c r="A7" s="53" t="s">
        <v>121</v>
      </c>
      <c r="B7" s="57">
        <v>359171</v>
      </c>
      <c r="C7" s="58">
        <v>47701157</v>
      </c>
      <c r="D7" s="56">
        <f t="shared" si="0"/>
        <v>132.80904360318624</v>
      </c>
    </row>
    <row r="8" spans="1:4" x14ac:dyDescent="0.2">
      <c r="A8" s="53" t="s">
        <v>122</v>
      </c>
      <c r="B8" s="57">
        <v>299100</v>
      </c>
      <c r="C8" s="58">
        <v>26068200</v>
      </c>
      <c r="D8" s="56">
        <f t="shared" si="0"/>
        <v>87.155466399197593</v>
      </c>
    </row>
    <row r="9" spans="1:4" x14ac:dyDescent="0.2">
      <c r="A9" s="53" t="s">
        <v>123</v>
      </c>
      <c r="B9" s="57">
        <v>394539</v>
      </c>
      <c r="C9" s="58">
        <v>43512198</v>
      </c>
      <c r="D9" s="56">
        <f t="shared" si="0"/>
        <v>110.2861770319284</v>
      </c>
    </row>
    <row r="10" spans="1:4" x14ac:dyDescent="0.2">
      <c r="A10" s="53" t="s">
        <v>124</v>
      </c>
      <c r="B10" s="57">
        <v>230112</v>
      </c>
      <c r="C10" s="58">
        <v>66891952</v>
      </c>
      <c r="D10" s="56">
        <f t="shared" si="0"/>
        <v>290.69301905159227</v>
      </c>
    </row>
    <row r="11" spans="1:4" x14ac:dyDescent="0.2">
      <c r="A11" s="53" t="s">
        <v>125</v>
      </c>
      <c r="B11" s="57">
        <v>498059</v>
      </c>
      <c r="C11" s="58">
        <v>46699602</v>
      </c>
      <c r="D11" s="56">
        <f t="shared" si="0"/>
        <v>93.763192714116201</v>
      </c>
    </row>
    <row r="12" spans="1:4" x14ac:dyDescent="0.2">
      <c r="A12" s="53" t="s">
        <v>126</v>
      </c>
      <c r="B12" s="57">
        <v>373444</v>
      </c>
      <c r="C12" s="58">
        <v>57957578</v>
      </c>
      <c r="D12" s="56">
        <f t="shared" si="0"/>
        <v>155.19750752455522</v>
      </c>
    </row>
    <row r="13" spans="1:4" x14ac:dyDescent="0.2">
      <c r="A13" s="53" t="s">
        <v>127</v>
      </c>
      <c r="B13" s="57">
        <v>971752</v>
      </c>
      <c r="C13" s="58">
        <v>136325238</v>
      </c>
      <c r="D13" s="56">
        <f t="shared" si="0"/>
        <v>140.28809613975582</v>
      </c>
    </row>
    <row r="14" spans="1:4" x14ac:dyDescent="0.2">
      <c r="A14" s="53" t="s">
        <v>128</v>
      </c>
      <c r="B14" s="57">
        <v>386456</v>
      </c>
      <c r="C14" s="58">
        <v>37577788</v>
      </c>
      <c r="D14" s="56">
        <f t="shared" si="0"/>
        <v>97.236911834723742</v>
      </c>
    </row>
    <row r="15" spans="1:4" x14ac:dyDescent="0.2">
      <c r="A15" s="53" t="s">
        <v>129</v>
      </c>
      <c r="B15" s="57">
        <v>608997</v>
      </c>
      <c r="C15" s="58">
        <v>29939568</v>
      </c>
      <c r="D15" s="56">
        <f t="shared" si="0"/>
        <v>49.162094394553669</v>
      </c>
    </row>
    <row r="16" spans="1:4" x14ac:dyDescent="0.2">
      <c r="A16" s="53" t="s">
        <v>130</v>
      </c>
      <c r="B16" s="57">
        <v>236861</v>
      </c>
      <c r="C16" s="58" t="s">
        <v>489</v>
      </c>
      <c r="D16" s="56" t="s">
        <v>489</v>
      </c>
    </row>
    <row r="17" spans="1:4" x14ac:dyDescent="0.2">
      <c r="A17" s="53" t="s">
        <v>131</v>
      </c>
      <c r="B17" s="57">
        <v>234844</v>
      </c>
      <c r="C17" s="58">
        <v>46366108</v>
      </c>
      <c r="D17" s="56">
        <f t="shared" si="0"/>
        <v>197.43364957163053</v>
      </c>
    </row>
    <row r="18" spans="1:4" x14ac:dyDescent="0.2">
      <c r="A18" s="53" t="s">
        <v>132</v>
      </c>
      <c r="B18" s="57">
        <v>687725</v>
      </c>
      <c r="C18" s="58">
        <v>72972317</v>
      </c>
      <c r="D18" s="56">
        <f t="shared" si="0"/>
        <v>106.10682612963031</v>
      </c>
    </row>
    <row r="19" spans="1:4" x14ac:dyDescent="0.2">
      <c r="A19" s="53" t="s">
        <v>133</v>
      </c>
      <c r="B19" s="57">
        <v>260727</v>
      </c>
      <c r="C19" s="58">
        <v>13001331</v>
      </c>
      <c r="D19" s="56">
        <f t="shared" si="0"/>
        <v>49.865687097999057</v>
      </c>
    </row>
    <row r="20" spans="1:4" x14ac:dyDescent="0.2">
      <c r="A20" s="53" t="s">
        <v>134</v>
      </c>
      <c r="B20" s="57">
        <v>278303</v>
      </c>
      <c r="C20" s="58">
        <v>18686170</v>
      </c>
      <c r="D20" s="56">
        <f t="shared" si="0"/>
        <v>67.143257528664805</v>
      </c>
    </row>
    <row r="21" spans="1:4" x14ac:dyDescent="0.2">
      <c r="A21" s="53" t="s">
        <v>135</v>
      </c>
      <c r="B21" s="57">
        <v>1105960</v>
      </c>
      <c r="C21" s="58">
        <v>83258587</v>
      </c>
      <c r="D21" s="56">
        <f t="shared" si="0"/>
        <v>75.281734420774711</v>
      </c>
    </row>
    <row r="22" spans="1:4" x14ac:dyDescent="0.2">
      <c r="A22" s="53" t="s">
        <v>136</v>
      </c>
      <c r="B22" s="57">
        <v>248720</v>
      </c>
      <c r="C22" s="58">
        <v>21458295</v>
      </c>
      <c r="D22" s="56">
        <f t="shared" si="0"/>
        <v>86.27490752653587</v>
      </c>
    </row>
    <row r="23" spans="1:4" x14ac:dyDescent="0.2">
      <c r="A23" s="53" t="s">
        <v>137</v>
      </c>
      <c r="B23" s="57">
        <v>2744859</v>
      </c>
      <c r="C23" s="58">
        <v>513531861</v>
      </c>
      <c r="D23" s="56">
        <f t="shared" si="0"/>
        <v>187.08861220193825</v>
      </c>
    </row>
    <row r="24" spans="1:4" x14ac:dyDescent="0.2">
      <c r="A24" s="53" t="s">
        <v>138</v>
      </c>
      <c r="B24" s="57">
        <v>274295</v>
      </c>
      <c r="C24" s="58">
        <v>11577821</v>
      </c>
      <c r="D24" s="56">
        <f t="shared" si="0"/>
        <v>42.209376765890738</v>
      </c>
    </row>
    <row r="25" spans="1:4" x14ac:dyDescent="0.2">
      <c r="A25" s="53" t="s">
        <v>139</v>
      </c>
      <c r="B25" s="57">
        <v>309137</v>
      </c>
      <c r="C25" s="58">
        <v>54720984</v>
      </c>
      <c r="D25" s="56">
        <f t="shared" si="0"/>
        <v>177.01208202188673</v>
      </c>
    </row>
    <row r="26" spans="1:4" x14ac:dyDescent="0.2">
      <c r="A26" s="53" t="s">
        <v>140</v>
      </c>
      <c r="B26" s="57">
        <v>377963</v>
      </c>
      <c r="C26" s="58">
        <v>46872185</v>
      </c>
      <c r="D26" s="56">
        <f t="shared" si="0"/>
        <v>124.01262822022261</v>
      </c>
    </row>
    <row r="27" spans="1:4" x14ac:dyDescent="0.2">
      <c r="A27" s="53" t="s">
        <v>141</v>
      </c>
      <c r="B27" s="57">
        <v>479619</v>
      </c>
      <c r="C27" s="58">
        <v>32262182</v>
      </c>
      <c r="D27" s="56">
        <f t="shared" si="0"/>
        <v>67.266271769884014</v>
      </c>
    </row>
    <row r="28" spans="1:4" x14ac:dyDescent="0.2">
      <c r="A28" s="53" t="s">
        <v>142</v>
      </c>
      <c r="B28" s="57">
        <v>883875</v>
      </c>
      <c r="C28" s="58">
        <v>72830002</v>
      </c>
      <c r="D28" s="56">
        <f t="shared" si="0"/>
        <v>82.398531466553536</v>
      </c>
    </row>
    <row r="29" spans="1:4" x14ac:dyDescent="0.2">
      <c r="A29" s="53" t="s">
        <v>143</v>
      </c>
      <c r="B29" s="57">
        <v>334834</v>
      </c>
      <c r="C29" s="58">
        <v>15357030</v>
      </c>
      <c r="D29" s="56">
        <f t="shared" si="0"/>
        <v>45.864607536869016</v>
      </c>
    </row>
    <row r="30" spans="1:4" x14ac:dyDescent="0.2">
      <c r="A30" s="53" t="s">
        <v>144</v>
      </c>
      <c r="B30" s="57">
        <v>1378903</v>
      </c>
      <c r="C30" s="58">
        <v>121162211</v>
      </c>
      <c r="D30" s="56">
        <f t="shared" si="0"/>
        <v>87.868552755342478</v>
      </c>
    </row>
    <row r="31" spans="1:4" x14ac:dyDescent="0.2">
      <c r="A31" s="53" t="s">
        <v>145</v>
      </c>
      <c r="B31" s="57">
        <v>730640</v>
      </c>
      <c r="C31" s="58">
        <v>112348993</v>
      </c>
      <c r="D31" s="56">
        <f t="shared" si="0"/>
        <v>153.76791990583598</v>
      </c>
    </row>
    <row r="32" spans="1:4" x14ac:dyDescent="0.2">
      <c r="A32" s="53" t="s">
        <v>496</v>
      </c>
      <c r="B32" s="57">
        <v>229062</v>
      </c>
      <c r="C32" s="58">
        <v>24280993</v>
      </c>
      <c r="D32" s="56">
        <f t="shared" si="0"/>
        <v>106.00183793034201</v>
      </c>
    </row>
    <row r="33" spans="1:4" x14ac:dyDescent="0.2">
      <c r="A33" s="53" t="s">
        <v>146</v>
      </c>
      <c r="B33" s="57">
        <v>660960</v>
      </c>
      <c r="C33" s="58">
        <v>52030207</v>
      </c>
      <c r="D33" s="56">
        <f t="shared" si="0"/>
        <v>78.719146393125158</v>
      </c>
    </row>
    <row r="34" spans="1:4" x14ac:dyDescent="0.2">
      <c r="A34" s="53" t="s">
        <v>147</v>
      </c>
      <c r="B34" s="57">
        <v>275758</v>
      </c>
      <c r="C34" s="58">
        <v>28704013</v>
      </c>
      <c r="D34" s="56">
        <f t="shared" si="0"/>
        <v>104.09131557380022</v>
      </c>
    </row>
    <row r="35" spans="1:4" x14ac:dyDescent="0.2">
      <c r="A35" s="53" t="s">
        <v>148</v>
      </c>
      <c r="B35" s="57">
        <v>698613</v>
      </c>
      <c r="C35" s="58">
        <v>34491550</v>
      </c>
      <c r="D35" s="56">
        <f t="shared" si="0"/>
        <v>49.371468896227242</v>
      </c>
    </row>
    <row r="36" spans="1:4" x14ac:dyDescent="0.2">
      <c r="A36" s="53" t="s">
        <v>149</v>
      </c>
      <c r="B36" s="57" t="s">
        <v>489</v>
      </c>
      <c r="C36" s="58" t="s">
        <v>489</v>
      </c>
      <c r="D36" s="56" t="s">
        <v>489</v>
      </c>
    </row>
    <row r="37" spans="1:4" x14ac:dyDescent="0.2">
      <c r="A37" s="53" t="s">
        <v>150</v>
      </c>
      <c r="B37" s="57">
        <v>906054</v>
      </c>
      <c r="C37" s="58">
        <v>32906985</v>
      </c>
      <c r="D37" s="56">
        <f t="shared" ref="D37:D47" si="1">C37/B37</f>
        <v>36.319010787436511</v>
      </c>
    </row>
    <row r="38" spans="1:4" x14ac:dyDescent="0.2">
      <c r="A38" s="53" t="s">
        <v>151</v>
      </c>
      <c r="B38" s="57">
        <v>230962</v>
      </c>
      <c r="C38" s="58">
        <v>34041910</v>
      </c>
      <c r="D38" s="56">
        <f t="shared" si="1"/>
        <v>147.39182203132984</v>
      </c>
    </row>
    <row r="39" spans="1:4" x14ac:dyDescent="0.2">
      <c r="A39" s="53" t="s">
        <v>152</v>
      </c>
      <c r="B39" s="57">
        <v>530829</v>
      </c>
      <c r="C39" s="58">
        <v>31767100</v>
      </c>
      <c r="D39" s="56">
        <f t="shared" si="1"/>
        <v>59.844318980311925</v>
      </c>
    </row>
    <row r="40" spans="1:4" x14ac:dyDescent="0.2">
      <c r="A40" s="53" t="s">
        <v>153</v>
      </c>
      <c r="B40" s="57">
        <v>248363</v>
      </c>
      <c r="C40" s="58">
        <v>11484740</v>
      </c>
      <c r="D40" s="56">
        <f t="shared" si="1"/>
        <v>46.241750985452747</v>
      </c>
    </row>
    <row r="41" spans="1:4" x14ac:dyDescent="0.2">
      <c r="A41" s="53" t="s">
        <v>154</v>
      </c>
      <c r="B41" s="57">
        <v>266971</v>
      </c>
      <c r="C41" s="58" t="s">
        <v>489</v>
      </c>
      <c r="D41" s="56" t="s">
        <v>489</v>
      </c>
    </row>
    <row r="42" spans="1:4" x14ac:dyDescent="0.2">
      <c r="A42" s="53" t="s">
        <v>155</v>
      </c>
      <c r="B42" s="57">
        <v>248060</v>
      </c>
      <c r="C42" s="58">
        <v>10897569</v>
      </c>
      <c r="D42" s="56">
        <f t="shared" si="1"/>
        <v>43.931181972103523</v>
      </c>
    </row>
    <row r="43" spans="1:4" x14ac:dyDescent="0.2">
      <c r="A43" s="53" t="s">
        <v>156</v>
      </c>
      <c r="B43" s="57">
        <v>291209</v>
      </c>
      <c r="C43" s="58">
        <v>19525641</v>
      </c>
      <c r="D43" s="56">
        <f t="shared" si="1"/>
        <v>67.050266303582646</v>
      </c>
    </row>
    <row r="44" spans="1:4" x14ac:dyDescent="0.2">
      <c r="A44" s="53" t="s">
        <v>157</v>
      </c>
      <c r="B44" s="57">
        <v>309203</v>
      </c>
      <c r="C44" s="58">
        <v>44105156</v>
      </c>
      <c r="D44" s="56">
        <f t="shared" si="1"/>
        <v>142.64142327208987</v>
      </c>
    </row>
    <row r="45" spans="1:4" x14ac:dyDescent="0.2">
      <c r="A45" s="53" t="s">
        <v>158</v>
      </c>
      <c r="B45" s="57">
        <v>237526</v>
      </c>
      <c r="C45" s="58">
        <v>10347525</v>
      </c>
      <c r="D45" s="56">
        <f t="shared" si="1"/>
        <v>43.563757230787367</v>
      </c>
    </row>
    <row r="46" spans="1:4" x14ac:dyDescent="0.2">
      <c r="A46" s="53" t="s">
        <v>159</v>
      </c>
      <c r="B46" s="57">
        <v>1006142</v>
      </c>
      <c r="C46" s="58">
        <v>80403622</v>
      </c>
      <c r="D46" s="56">
        <f t="shared" si="1"/>
        <v>79.91279759715826</v>
      </c>
    </row>
    <row r="47" spans="1:4" x14ac:dyDescent="0.2">
      <c r="A47" s="53" t="s">
        <v>160</v>
      </c>
      <c r="B47" s="57">
        <v>2414978</v>
      </c>
      <c r="C47" s="58">
        <v>167217777</v>
      </c>
      <c r="D47" s="56">
        <f t="shared" si="1"/>
        <v>69.241946303444593</v>
      </c>
    </row>
    <row r="48" spans="1:4" x14ac:dyDescent="0.2">
      <c r="A48" s="53" t="s">
        <v>161</v>
      </c>
      <c r="B48" s="57" t="s">
        <v>489</v>
      </c>
      <c r="C48" s="58" t="s">
        <v>489</v>
      </c>
      <c r="D48" s="56" t="s">
        <v>489</v>
      </c>
    </row>
    <row r="49" spans="1:4" x14ac:dyDescent="0.2">
      <c r="A49" s="53" t="s">
        <v>162</v>
      </c>
      <c r="B49" s="57">
        <v>275161</v>
      </c>
      <c r="C49" s="58">
        <v>30745085</v>
      </c>
      <c r="D49" s="56">
        <f t="shared" ref="D49:D72" si="2">C49/B49</f>
        <v>111.73489338968822</v>
      </c>
    </row>
    <row r="50" spans="1:4" x14ac:dyDescent="0.2">
      <c r="A50" s="53" t="s">
        <v>163</v>
      </c>
      <c r="B50" s="57">
        <v>247615</v>
      </c>
      <c r="C50" s="58">
        <v>17590765</v>
      </c>
      <c r="D50" s="56">
        <f t="shared" si="2"/>
        <v>71.040789128283834</v>
      </c>
    </row>
    <row r="51" spans="1:4" x14ac:dyDescent="0.2">
      <c r="A51" s="53" t="s">
        <v>164</v>
      </c>
      <c r="B51" s="57">
        <v>925142</v>
      </c>
      <c r="C51" s="58">
        <v>56866822</v>
      </c>
      <c r="D51" s="56">
        <f t="shared" si="2"/>
        <v>61.46820920464102</v>
      </c>
    </row>
    <row r="52" spans="1:4" x14ac:dyDescent="0.2">
      <c r="A52" s="53" t="s">
        <v>165</v>
      </c>
      <c r="B52" s="57">
        <v>280263</v>
      </c>
      <c r="C52" s="58">
        <v>13200000</v>
      </c>
      <c r="D52" s="56">
        <f t="shared" si="2"/>
        <v>47.098618083728496</v>
      </c>
    </row>
    <row r="53" spans="1:4" x14ac:dyDescent="0.2">
      <c r="A53" s="53" t="s">
        <v>166</v>
      </c>
      <c r="B53" s="57">
        <v>504761</v>
      </c>
      <c r="C53" s="58">
        <v>64421296</v>
      </c>
      <c r="D53" s="56">
        <f t="shared" si="2"/>
        <v>127.62732461501582</v>
      </c>
    </row>
    <row r="54" spans="1:4" x14ac:dyDescent="0.2">
      <c r="A54" s="53" t="s">
        <v>167</v>
      </c>
      <c r="B54" s="57">
        <v>268978</v>
      </c>
      <c r="C54" s="58">
        <v>15003310</v>
      </c>
      <c r="D54" s="56">
        <f t="shared" si="2"/>
        <v>55.778948464186662</v>
      </c>
    </row>
    <row r="55" spans="1:4" x14ac:dyDescent="0.2">
      <c r="A55" s="53" t="s">
        <v>168</v>
      </c>
      <c r="B55" s="57">
        <v>652183</v>
      </c>
      <c r="C55" s="58">
        <v>47635664</v>
      </c>
      <c r="D55" s="56">
        <f t="shared" si="2"/>
        <v>73.040333771349452</v>
      </c>
    </row>
    <row r="56" spans="1:4" x14ac:dyDescent="0.2">
      <c r="A56" s="53" t="s">
        <v>169</v>
      </c>
      <c r="B56" s="57">
        <v>325520</v>
      </c>
      <c r="C56" s="58">
        <v>23465631</v>
      </c>
      <c r="D56" s="56">
        <f t="shared" si="2"/>
        <v>72.086602973703606</v>
      </c>
    </row>
    <row r="57" spans="1:4" x14ac:dyDescent="0.2">
      <c r="A57" s="53" t="s">
        <v>170</v>
      </c>
      <c r="B57" s="57">
        <v>291693</v>
      </c>
      <c r="C57" s="58">
        <v>27841845</v>
      </c>
      <c r="D57" s="56">
        <f t="shared" si="2"/>
        <v>95.4491365922391</v>
      </c>
    </row>
    <row r="58" spans="1:4" x14ac:dyDescent="0.2">
      <c r="A58" s="53" t="s">
        <v>171</v>
      </c>
      <c r="B58" s="57">
        <v>478249</v>
      </c>
      <c r="C58" s="58">
        <v>75987035</v>
      </c>
      <c r="D58" s="56">
        <f t="shared" si="2"/>
        <v>158.8859255325155</v>
      </c>
    </row>
    <row r="59" spans="1:4" x14ac:dyDescent="0.2">
      <c r="A59" s="53" t="s">
        <v>172</v>
      </c>
      <c r="B59" s="57">
        <v>3992763</v>
      </c>
      <c r="C59" s="58">
        <v>428692453</v>
      </c>
      <c r="D59" s="56">
        <f t="shared" si="2"/>
        <v>107.36736765993875</v>
      </c>
    </row>
    <row r="60" spans="1:4" x14ac:dyDescent="0.2">
      <c r="A60" s="53" t="s">
        <v>173</v>
      </c>
      <c r="B60" s="57">
        <v>377998</v>
      </c>
      <c r="C60" s="58">
        <v>43619157</v>
      </c>
      <c r="D60" s="56">
        <f t="shared" si="2"/>
        <v>115.39520579473965</v>
      </c>
    </row>
    <row r="61" spans="1:4" x14ac:dyDescent="0.2">
      <c r="A61" s="53" t="s">
        <v>174</v>
      </c>
      <c r="B61" s="57">
        <v>263923</v>
      </c>
      <c r="C61" s="58">
        <v>8311000</v>
      </c>
      <c r="D61" s="56">
        <f t="shared" si="2"/>
        <v>31.490245260928376</v>
      </c>
    </row>
    <row r="62" spans="1:4" x14ac:dyDescent="0.2">
      <c r="A62" s="53" t="s">
        <v>175</v>
      </c>
      <c r="B62" s="57">
        <v>262418</v>
      </c>
      <c r="C62" s="58">
        <v>36220431</v>
      </c>
      <c r="D62" s="56">
        <f t="shared" si="2"/>
        <v>138.02571088873478</v>
      </c>
    </row>
    <row r="63" spans="1:4" x14ac:dyDescent="0.2">
      <c r="A63" s="53" t="s">
        <v>176</v>
      </c>
      <c r="B63" s="57">
        <v>655061</v>
      </c>
      <c r="C63" s="58">
        <v>21751107</v>
      </c>
      <c r="D63" s="56">
        <f t="shared" si="2"/>
        <v>33.204704600029615</v>
      </c>
    </row>
    <row r="64" spans="1:4" x14ac:dyDescent="0.2">
      <c r="A64" s="53" t="s">
        <v>177</v>
      </c>
      <c r="B64" s="57">
        <v>511334</v>
      </c>
      <c r="C64" s="58">
        <v>31821755</v>
      </c>
      <c r="D64" s="56">
        <f t="shared" si="2"/>
        <v>62.232816515232706</v>
      </c>
    </row>
    <row r="65" spans="1:4" x14ac:dyDescent="0.2">
      <c r="A65" s="53" t="s">
        <v>178</v>
      </c>
      <c r="B65" s="57">
        <v>458376</v>
      </c>
      <c r="C65" s="58" t="s">
        <v>489</v>
      </c>
      <c r="D65" s="56" t="s">
        <v>489</v>
      </c>
    </row>
    <row r="66" spans="1:4" x14ac:dyDescent="0.2">
      <c r="A66" s="53" t="s">
        <v>179</v>
      </c>
      <c r="B66" s="57">
        <v>585612</v>
      </c>
      <c r="C66" s="58">
        <v>64250296</v>
      </c>
      <c r="D66" s="56">
        <f t="shared" si="2"/>
        <v>109.71478726528828</v>
      </c>
    </row>
    <row r="67" spans="1:4" x14ac:dyDescent="0.2">
      <c r="A67" s="53" t="s">
        <v>180</v>
      </c>
      <c r="B67" s="57">
        <v>421339</v>
      </c>
      <c r="C67" s="58">
        <v>122789619</v>
      </c>
      <c r="D67" s="56">
        <f t="shared" si="2"/>
        <v>291.42713824260272</v>
      </c>
    </row>
    <row r="68" spans="1:4" x14ac:dyDescent="0.2">
      <c r="A68" s="53" t="s">
        <v>181</v>
      </c>
      <c r="B68" s="57">
        <v>693994</v>
      </c>
      <c r="C68" s="58">
        <v>42000000</v>
      </c>
      <c r="D68" s="56">
        <f t="shared" si="2"/>
        <v>60.519255209699217</v>
      </c>
    </row>
    <row r="69" spans="1:4" x14ac:dyDescent="0.2">
      <c r="A69" s="53" t="s">
        <v>113</v>
      </c>
      <c r="B69" s="57">
        <v>386105</v>
      </c>
      <c r="C69" s="58">
        <v>45403041</v>
      </c>
      <c r="D69" s="56">
        <f t="shared" si="2"/>
        <v>117.59247095997203</v>
      </c>
    </row>
    <row r="70" spans="1:4" x14ac:dyDescent="0.2">
      <c r="A70" s="53" t="s">
        <v>182</v>
      </c>
      <c r="B70" s="57">
        <v>8627852</v>
      </c>
      <c r="C70" s="58">
        <v>1708453710</v>
      </c>
      <c r="D70" s="56">
        <f t="shared" si="2"/>
        <v>198.01611223743754</v>
      </c>
    </row>
    <row r="71" spans="1:4" x14ac:dyDescent="0.2">
      <c r="A71" s="53" t="s">
        <v>183</v>
      </c>
      <c r="B71" s="57">
        <v>284134</v>
      </c>
      <c r="C71" s="58">
        <v>11805496</v>
      </c>
      <c r="D71" s="56">
        <f t="shared" si="2"/>
        <v>41.549043761042327</v>
      </c>
    </row>
    <row r="72" spans="1:4" x14ac:dyDescent="0.2">
      <c r="A72" s="53" t="s">
        <v>184</v>
      </c>
      <c r="B72" s="57">
        <v>249865</v>
      </c>
      <c r="C72" s="58">
        <v>21153875</v>
      </c>
      <c r="D72" s="56">
        <f t="shared" si="2"/>
        <v>84.661217057210891</v>
      </c>
    </row>
    <row r="73" spans="1:4" x14ac:dyDescent="0.2">
      <c r="A73" s="53" t="s">
        <v>185</v>
      </c>
      <c r="B73" s="57">
        <v>248433</v>
      </c>
      <c r="C73" s="58" t="s">
        <v>489</v>
      </c>
      <c r="D73" s="56" t="s">
        <v>489</v>
      </c>
    </row>
    <row r="74" spans="1:4" x14ac:dyDescent="0.2">
      <c r="A74" s="53" t="s">
        <v>186</v>
      </c>
      <c r="B74" s="57">
        <v>416712</v>
      </c>
      <c r="C74" s="58">
        <v>5593104</v>
      </c>
      <c r="D74" s="56">
        <f t="shared" ref="D74:D105" si="3">C74/B74</f>
        <v>13.421989287565513</v>
      </c>
    </row>
    <row r="75" spans="1:4" x14ac:dyDescent="0.2">
      <c r="A75" s="53" t="s">
        <v>187</v>
      </c>
      <c r="B75" s="57">
        <v>671100</v>
      </c>
      <c r="C75" s="58">
        <v>76838826</v>
      </c>
      <c r="D75" s="56">
        <f t="shared" si="3"/>
        <v>114.49683504693786</v>
      </c>
    </row>
    <row r="76" spans="1:4" x14ac:dyDescent="0.2">
      <c r="A76" s="53" t="s">
        <v>188</v>
      </c>
      <c r="B76" s="57">
        <v>483455</v>
      </c>
      <c r="C76" s="58">
        <v>34587470</v>
      </c>
      <c r="D76" s="56">
        <f t="shared" si="3"/>
        <v>71.542273841412339</v>
      </c>
    </row>
    <row r="77" spans="1:4" x14ac:dyDescent="0.2">
      <c r="A77" s="53" t="s">
        <v>189</v>
      </c>
      <c r="B77" s="57">
        <v>294265</v>
      </c>
      <c r="C77" s="58">
        <v>33898847</v>
      </c>
      <c r="D77" s="56">
        <f t="shared" si="3"/>
        <v>115.19836541892512</v>
      </c>
    </row>
    <row r="78" spans="1:4" x14ac:dyDescent="0.2">
      <c r="A78" s="53" t="s">
        <v>190</v>
      </c>
      <c r="B78" s="57">
        <v>1598385</v>
      </c>
      <c r="C78" s="58">
        <v>76838826</v>
      </c>
      <c r="D78" s="56">
        <f t="shared" si="3"/>
        <v>48.072789722125769</v>
      </c>
    </row>
    <row r="79" spans="1:4" x14ac:dyDescent="0.2">
      <c r="A79" s="53" t="s">
        <v>191</v>
      </c>
      <c r="B79" s="57">
        <v>1628096</v>
      </c>
      <c r="C79" s="58">
        <v>129049194</v>
      </c>
      <c r="D79" s="56">
        <f t="shared" si="3"/>
        <v>79.263872646330441</v>
      </c>
    </row>
    <row r="80" spans="1:4" x14ac:dyDescent="0.2">
      <c r="A80" s="53" t="s">
        <v>114</v>
      </c>
      <c r="B80" s="57">
        <v>308882</v>
      </c>
      <c r="C80" s="58">
        <v>27965686</v>
      </c>
      <c r="D80" s="56">
        <f t="shared" si="3"/>
        <v>90.53841272719032</v>
      </c>
    </row>
    <row r="81" spans="1:4" x14ac:dyDescent="0.2">
      <c r="A81" s="53" t="s">
        <v>192</v>
      </c>
      <c r="B81" s="57">
        <v>302806</v>
      </c>
      <c r="C81" s="58">
        <v>71057316</v>
      </c>
      <c r="D81" s="56">
        <f t="shared" si="3"/>
        <v>234.66284023434147</v>
      </c>
    </row>
    <row r="82" spans="1:4" x14ac:dyDescent="0.2">
      <c r="A82" s="53" t="s">
        <v>115</v>
      </c>
      <c r="B82" s="57">
        <v>657424</v>
      </c>
      <c r="C82" s="58">
        <v>151765560</v>
      </c>
      <c r="D82" s="56">
        <f t="shared" si="3"/>
        <v>230.8488281535204</v>
      </c>
    </row>
    <row r="83" spans="1:4" x14ac:dyDescent="0.2">
      <c r="A83" s="53" t="s">
        <v>193</v>
      </c>
      <c r="B83" s="57">
        <v>471317</v>
      </c>
      <c r="C83" s="58">
        <v>79881194</v>
      </c>
      <c r="D83" s="56">
        <f t="shared" si="3"/>
        <v>169.48506843589345</v>
      </c>
    </row>
    <row r="84" spans="1:4" x14ac:dyDescent="0.2">
      <c r="A84" s="53" t="s">
        <v>194</v>
      </c>
      <c r="B84" s="57">
        <v>260427</v>
      </c>
      <c r="C84" s="58">
        <v>12099987</v>
      </c>
      <c r="D84" s="56">
        <f t="shared" si="3"/>
        <v>46.462106463615527</v>
      </c>
    </row>
    <row r="85" spans="1:4" x14ac:dyDescent="0.2">
      <c r="A85" s="53" t="s">
        <v>195</v>
      </c>
      <c r="B85" s="57">
        <v>323406</v>
      </c>
      <c r="C85" s="58">
        <v>25656659</v>
      </c>
      <c r="D85" s="56">
        <f t="shared" si="3"/>
        <v>79.332662350111008</v>
      </c>
    </row>
    <row r="86" spans="1:4" x14ac:dyDescent="0.2">
      <c r="A86" s="53" t="s">
        <v>196</v>
      </c>
      <c r="B86" s="57">
        <v>506514</v>
      </c>
      <c r="C86" s="58">
        <v>50173175</v>
      </c>
      <c r="D86" s="56">
        <f t="shared" si="3"/>
        <v>99.055850381233299</v>
      </c>
    </row>
    <row r="87" spans="1:4" x14ac:dyDescent="0.2">
      <c r="A87" s="53" t="s">
        <v>197</v>
      </c>
      <c r="B87" s="57">
        <v>1465079</v>
      </c>
      <c r="C87" s="58">
        <v>139967678</v>
      </c>
      <c r="D87" s="56">
        <f t="shared" si="3"/>
        <v>95.535925366481948</v>
      </c>
    </row>
    <row r="88" spans="1:4" x14ac:dyDescent="0.2">
      <c r="A88" s="53" t="s">
        <v>198</v>
      </c>
      <c r="B88" s="57">
        <v>1399844</v>
      </c>
      <c r="C88" s="58">
        <v>163370463</v>
      </c>
      <c r="D88" s="56">
        <f t="shared" si="3"/>
        <v>116.70619226142341</v>
      </c>
    </row>
    <row r="89" spans="1:4" x14ac:dyDescent="0.2">
      <c r="A89" s="53" t="s">
        <v>199</v>
      </c>
      <c r="B89" s="57">
        <v>884353</v>
      </c>
      <c r="C89" s="58">
        <v>233380842</v>
      </c>
      <c r="D89" s="56">
        <f t="shared" si="3"/>
        <v>263.90009645469627</v>
      </c>
    </row>
    <row r="90" spans="1:4" x14ac:dyDescent="0.2">
      <c r="A90" s="53" t="s">
        <v>200</v>
      </c>
      <c r="B90" s="57">
        <v>1032435</v>
      </c>
      <c r="C90" s="58">
        <v>93364846</v>
      </c>
      <c r="D90" s="56">
        <f t="shared" si="3"/>
        <v>90.431694004949463</v>
      </c>
    </row>
    <row r="91" spans="1:4" x14ac:dyDescent="0.2">
      <c r="A91" s="53" t="s">
        <v>201</v>
      </c>
      <c r="B91" s="57">
        <v>340599</v>
      </c>
      <c r="C91" s="58">
        <v>19198821</v>
      </c>
      <c r="D91" s="56">
        <f t="shared" si="3"/>
        <v>56.367813763399191</v>
      </c>
    </row>
    <row r="92" spans="1:4" x14ac:dyDescent="0.2">
      <c r="A92" s="53" t="s">
        <v>202</v>
      </c>
      <c r="B92" s="57">
        <v>251227</v>
      </c>
      <c r="C92" s="58">
        <v>26200000</v>
      </c>
      <c r="D92" s="56">
        <f t="shared" si="3"/>
        <v>104.28815374143703</v>
      </c>
    </row>
    <row r="93" spans="1:4" x14ac:dyDescent="0.2">
      <c r="A93" s="53" t="s">
        <v>203</v>
      </c>
      <c r="B93" s="57">
        <v>721685</v>
      </c>
      <c r="C93" s="58">
        <v>230851261</v>
      </c>
      <c r="D93" s="56">
        <f t="shared" si="3"/>
        <v>319.87814766830405</v>
      </c>
    </row>
    <row r="94" spans="1:4" x14ac:dyDescent="0.2">
      <c r="A94" s="53" t="s">
        <v>204</v>
      </c>
      <c r="B94" s="57">
        <v>310144</v>
      </c>
      <c r="C94" s="58">
        <v>27566148</v>
      </c>
      <c r="D94" s="56">
        <f t="shared" si="3"/>
        <v>88.881771048287249</v>
      </c>
    </row>
    <row r="95" spans="1:4" x14ac:dyDescent="0.2">
      <c r="A95" s="53" t="s">
        <v>205</v>
      </c>
      <c r="B95" s="57">
        <v>304624</v>
      </c>
      <c r="C95" s="58">
        <v>61182101</v>
      </c>
      <c r="D95" s="56">
        <f t="shared" si="3"/>
        <v>200.84465111087766</v>
      </c>
    </row>
    <row r="96" spans="1:4" x14ac:dyDescent="0.2">
      <c r="A96" s="53" t="s">
        <v>206</v>
      </c>
      <c r="B96" s="57">
        <v>263815</v>
      </c>
      <c r="C96" s="58">
        <v>40452317</v>
      </c>
      <c r="D96" s="56">
        <f t="shared" si="3"/>
        <v>153.33592479578493</v>
      </c>
    </row>
    <row r="97" spans="1:4" x14ac:dyDescent="0.2">
      <c r="A97" s="53" t="s">
        <v>207</v>
      </c>
      <c r="B97" s="57">
        <v>313110</v>
      </c>
      <c r="C97" s="58">
        <v>4568418</v>
      </c>
      <c r="D97" s="56">
        <f t="shared" si="3"/>
        <v>14.590457027881575</v>
      </c>
    </row>
    <row r="98" spans="1:4" x14ac:dyDescent="0.2">
      <c r="A98" s="53" t="s">
        <v>208</v>
      </c>
      <c r="B98" s="57">
        <v>386341</v>
      </c>
      <c r="C98" s="58">
        <v>18498692</v>
      </c>
      <c r="D98" s="56">
        <f t="shared" si="3"/>
        <v>47.881772837985096</v>
      </c>
    </row>
    <row r="99" spans="1:4" x14ac:dyDescent="0.2">
      <c r="A99" s="53" t="s">
        <v>209</v>
      </c>
      <c r="B99" s="57">
        <v>277467</v>
      </c>
      <c r="C99" s="58">
        <v>10748816</v>
      </c>
      <c r="D99" s="56">
        <f t="shared" si="3"/>
        <v>38.739078881452571</v>
      </c>
    </row>
    <row r="100" spans="1:4" x14ac:dyDescent="0.2">
      <c r="A100" s="53" t="s">
        <v>210</v>
      </c>
      <c r="B100" s="57">
        <v>551988</v>
      </c>
      <c r="C100" s="58">
        <v>31465541</v>
      </c>
      <c r="D100" s="56">
        <f t="shared" si="3"/>
        <v>57.004030884729382</v>
      </c>
    </row>
    <row r="101" spans="1:4" x14ac:dyDescent="0.2">
      <c r="A101" s="53" t="s">
        <v>211</v>
      </c>
      <c r="B101" s="57">
        <v>411490</v>
      </c>
      <c r="C101" s="58">
        <v>27641494</v>
      </c>
      <c r="D101" s="56">
        <f t="shared" si="3"/>
        <v>67.174157330676323</v>
      </c>
    </row>
    <row r="102" spans="1:4" x14ac:dyDescent="0.2">
      <c r="A102" s="53" t="s">
        <v>212</v>
      </c>
      <c r="B102" s="57">
        <v>457832</v>
      </c>
      <c r="C102" s="58">
        <v>81289342</v>
      </c>
      <c r="D102" s="56">
        <f t="shared" si="3"/>
        <v>177.55277481696342</v>
      </c>
    </row>
    <row r="103" spans="1:4" x14ac:dyDescent="0.2">
      <c r="A103" s="53" t="s">
        <v>213</v>
      </c>
      <c r="B103" s="57">
        <v>702321</v>
      </c>
      <c r="C103" s="58">
        <v>162001480</v>
      </c>
      <c r="D103" s="56">
        <f t="shared" si="3"/>
        <v>230.66586361507061</v>
      </c>
    </row>
    <row r="104" spans="1:4" x14ac:dyDescent="0.2">
      <c r="A104" s="53" t="s">
        <v>214</v>
      </c>
      <c r="B104" s="57">
        <v>400193</v>
      </c>
      <c r="C104" s="58">
        <v>32232278</v>
      </c>
      <c r="D104" s="56">
        <f t="shared" si="3"/>
        <v>80.541833565304742</v>
      </c>
    </row>
    <row r="105" spans="1:4" x14ac:dyDescent="0.2">
      <c r="A105" s="53" t="s">
        <v>215</v>
      </c>
      <c r="B105" s="57">
        <v>248839</v>
      </c>
      <c r="C105" s="58">
        <v>11849907</v>
      </c>
      <c r="D105" s="56">
        <f t="shared" si="3"/>
        <v>47.620778897198591</v>
      </c>
    </row>
    <row r="107" spans="1:4" x14ac:dyDescent="0.2">
      <c r="C107" s="136" t="s">
        <v>541</v>
      </c>
      <c r="D107" s="141">
        <f>MEDIAN(D6:D105)</f>
        <v>87.512009577270035</v>
      </c>
    </row>
  </sheetData>
  <sortState ref="A7:G106">
    <sortCondition descending="1" ref="D7:D106"/>
  </sortState>
  <mergeCells count="1">
    <mergeCell ref="A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1"/>
  <sheetViews>
    <sheetView tabSelected="1" topLeftCell="A91" zoomScale="90" zoomScaleNormal="90" workbookViewId="0">
      <selection activeCell="E105" sqref="E105"/>
    </sheetView>
  </sheetViews>
  <sheetFormatPr defaultRowHeight="12.75" x14ac:dyDescent="0.2"/>
  <cols>
    <col min="1" max="1" width="29.42578125" style="9" bestFit="1" customWidth="1"/>
    <col min="2" max="2" width="14.5703125" style="57" customWidth="1"/>
    <col min="3" max="3" width="17.28515625" style="104" customWidth="1"/>
    <col min="4" max="4" width="13.85546875" style="65" customWidth="1"/>
    <col min="5" max="6" width="18.5703125" style="65" customWidth="1"/>
    <col min="7" max="7" width="17.140625" style="104" customWidth="1"/>
    <col min="8" max="8" width="15.5703125" style="104" customWidth="1"/>
    <col min="9" max="9" width="15.140625" style="105" customWidth="1"/>
    <col min="10" max="16384" width="9.140625" style="10"/>
  </cols>
  <sheetData>
    <row r="1" spans="1:9" s="4" customFormat="1" ht="24" customHeight="1" x14ac:dyDescent="0.25">
      <c r="A1" s="43" t="s">
        <v>518</v>
      </c>
      <c r="B1" s="119"/>
      <c r="C1" s="96"/>
      <c r="D1" s="97"/>
      <c r="E1" s="97"/>
      <c r="F1" s="97"/>
      <c r="G1" s="96"/>
      <c r="H1" s="96"/>
      <c r="I1" s="98"/>
    </row>
    <row r="2" spans="1:9" ht="54" customHeight="1" x14ac:dyDescent="0.2">
      <c r="A2" s="126" t="s">
        <v>522</v>
      </c>
      <c r="B2" s="126"/>
      <c r="C2" s="126"/>
      <c r="D2" s="126"/>
    </row>
    <row r="3" spans="1:9" s="118" customFormat="1" ht="38.25" x14ac:dyDescent="0.2">
      <c r="A3" s="99" t="s">
        <v>116</v>
      </c>
      <c r="B3" s="100" t="s">
        <v>117</v>
      </c>
      <c r="C3" s="101" t="s">
        <v>314</v>
      </c>
      <c r="D3" s="102" t="s">
        <v>315</v>
      </c>
      <c r="E3" s="102" t="s">
        <v>316</v>
      </c>
      <c r="F3" s="102" t="s">
        <v>317</v>
      </c>
      <c r="G3" s="101" t="s">
        <v>318</v>
      </c>
      <c r="H3" s="101" t="s">
        <v>223</v>
      </c>
      <c r="I3" s="103" t="s">
        <v>319</v>
      </c>
    </row>
    <row r="4" spans="1:9" x14ac:dyDescent="0.2">
      <c r="A4" s="64" t="s">
        <v>120</v>
      </c>
      <c r="B4" s="57">
        <v>573160</v>
      </c>
      <c r="C4" s="104">
        <v>26463900</v>
      </c>
      <c r="D4" s="104">
        <f t="shared" ref="D4:D68" si="0">C4/B4</f>
        <v>46.171924070067696</v>
      </c>
      <c r="E4" s="104">
        <v>0</v>
      </c>
      <c r="F4" s="104">
        <f t="shared" ref="F4:F68" si="1">E4/B4</f>
        <v>0</v>
      </c>
      <c r="G4" s="104">
        <f>C4+E4</f>
        <v>26463900</v>
      </c>
      <c r="H4" s="104">
        <f t="shared" ref="H4:H68" si="2">G4/B4</f>
        <v>46.171924070067696</v>
      </c>
      <c r="I4" s="105">
        <f>E4/C4</f>
        <v>0</v>
      </c>
    </row>
    <row r="5" spans="1:9" x14ac:dyDescent="0.2">
      <c r="A5" s="64" t="s">
        <v>121</v>
      </c>
      <c r="B5" s="57">
        <v>359171</v>
      </c>
      <c r="C5" s="104">
        <v>47701157</v>
      </c>
      <c r="D5" s="104">
        <f t="shared" si="0"/>
        <v>132.80904360318624</v>
      </c>
      <c r="E5" s="104">
        <v>0</v>
      </c>
      <c r="F5" s="104">
        <f t="shared" si="1"/>
        <v>0</v>
      </c>
      <c r="G5" s="104">
        <f t="shared" ref="G5:G68" si="3">C5+E5</f>
        <v>47701157</v>
      </c>
      <c r="H5" s="104">
        <f t="shared" si="2"/>
        <v>132.80904360318624</v>
      </c>
      <c r="I5" s="105">
        <f t="shared" ref="I5:I69" si="4">E5/C5</f>
        <v>0</v>
      </c>
    </row>
    <row r="6" spans="1:9" x14ac:dyDescent="0.2">
      <c r="A6" s="64" t="s">
        <v>122</v>
      </c>
      <c r="B6" s="57">
        <v>299100</v>
      </c>
      <c r="C6" s="104">
        <v>26068200</v>
      </c>
      <c r="D6" s="104">
        <f t="shared" si="0"/>
        <v>87.155466399197593</v>
      </c>
      <c r="E6" s="104">
        <v>1611097</v>
      </c>
      <c r="F6" s="104">
        <f t="shared" si="1"/>
        <v>5.3864827816783682</v>
      </c>
      <c r="G6" s="104">
        <f t="shared" si="3"/>
        <v>27679297</v>
      </c>
      <c r="H6" s="104">
        <f t="shared" si="2"/>
        <v>92.54194918087596</v>
      </c>
      <c r="I6" s="105">
        <f t="shared" si="4"/>
        <v>6.1803154801635708E-2</v>
      </c>
    </row>
    <row r="7" spans="1:9" x14ac:dyDescent="0.2">
      <c r="A7" s="64" t="s">
        <v>123</v>
      </c>
      <c r="B7" s="57">
        <v>394539</v>
      </c>
      <c r="C7" s="104">
        <v>43512198</v>
      </c>
      <c r="D7" s="104">
        <f t="shared" si="0"/>
        <v>110.2861770319284</v>
      </c>
      <c r="E7" s="104">
        <v>0</v>
      </c>
      <c r="F7" s="104">
        <f t="shared" si="1"/>
        <v>0</v>
      </c>
      <c r="G7" s="104">
        <f t="shared" si="3"/>
        <v>43512198</v>
      </c>
      <c r="H7" s="104">
        <f t="shared" si="2"/>
        <v>110.2861770319284</v>
      </c>
      <c r="I7" s="105">
        <f t="shared" si="4"/>
        <v>0</v>
      </c>
    </row>
    <row r="8" spans="1:9" x14ac:dyDescent="0.2">
      <c r="A8" s="64" t="s">
        <v>124</v>
      </c>
      <c r="B8" s="57">
        <v>230112</v>
      </c>
      <c r="C8" s="104">
        <v>66891952</v>
      </c>
      <c r="D8" s="104">
        <f t="shared" si="0"/>
        <v>290.69301905159227</v>
      </c>
      <c r="E8" s="104">
        <v>0</v>
      </c>
      <c r="F8" s="104">
        <f t="shared" si="1"/>
        <v>0</v>
      </c>
      <c r="G8" s="104">
        <f t="shared" si="3"/>
        <v>66891952</v>
      </c>
      <c r="H8" s="104">
        <f t="shared" si="2"/>
        <v>290.69301905159227</v>
      </c>
      <c r="I8" s="105">
        <f t="shared" si="4"/>
        <v>0</v>
      </c>
    </row>
    <row r="9" spans="1:9" x14ac:dyDescent="0.2">
      <c r="A9" s="64" t="s">
        <v>125</v>
      </c>
      <c r="B9" s="57">
        <v>498059</v>
      </c>
      <c r="C9" s="104">
        <v>46699602</v>
      </c>
      <c r="D9" s="104">
        <f t="shared" si="0"/>
        <v>93.763192714116201</v>
      </c>
      <c r="E9" s="104">
        <v>13820601</v>
      </c>
      <c r="F9" s="104">
        <f t="shared" si="1"/>
        <v>27.748923320329521</v>
      </c>
      <c r="G9" s="104">
        <f t="shared" si="3"/>
        <v>60520203</v>
      </c>
      <c r="H9" s="104">
        <f t="shared" si="2"/>
        <v>121.51211603444573</v>
      </c>
      <c r="I9" s="105">
        <f t="shared" si="4"/>
        <v>0.29594686909751394</v>
      </c>
    </row>
    <row r="10" spans="1:9" x14ac:dyDescent="0.2">
      <c r="A10" s="64" t="s">
        <v>126</v>
      </c>
      <c r="B10" s="57">
        <v>373444</v>
      </c>
      <c r="C10" s="104">
        <v>57957578</v>
      </c>
      <c r="D10" s="104">
        <f t="shared" si="0"/>
        <v>155.19750752455522</v>
      </c>
      <c r="E10" s="104">
        <v>0</v>
      </c>
      <c r="F10" s="104">
        <f t="shared" si="1"/>
        <v>0</v>
      </c>
      <c r="G10" s="104">
        <f t="shared" si="3"/>
        <v>57957578</v>
      </c>
      <c r="H10" s="104">
        <f t="shared" si="2"/>
        <v>155.19750752455522</v>
      </c>
      <c r="I10" s="105">
        <f t="shared" si="4"/>
        <v>0</v>
      </c>
    </row>
    <row r="11" spans="1:9" x14ac:dyDescent="0.2">
      <c r="A11" s="64" t="s">
        <v>127</v>
      </c>
      <c r="B11" s="57">
        <v>971752</v>
      </c>
      <c r="C11" s="104">
        <v>136325238</v>
      </c>
      <c r="D11" s="104">
        <f t="shared" si="0"/>
        <v>140.28809613975582</v>
      </c>
      <c r="E11" s="104">
        <v>20723939</v>
      </c>
      <c r="F11" s="104">
        <f t="shared" si="1"/>
        <v>21.326366192197185</v>
      </c>
      <c r="G11" s="104">
        <f t="shared" si="3"/>
        <v>157049177</v>
      </c>
      <c r="H11" s="104">
        <f t="shared" si="2"/>
        <v>161.61446233195301</v>
      </c>
      <c r="I11" s="105">
        <f t="shared" si="4"/>
        <v>0.15201835921240056</v>
      </c>
    </row>
    <row r="12" spans="1:9" x14ac:dyDescent="0.2">
      <c r="A12" s="64" t="s">
        <v>128</v>
      </c>
      <c r="B12" s="57">
        <v>386456</v>
      </c>
      <c r="C12" s="104">
        <v>37577788</v>
      </c>
      <c r="D12" s="104">
        <f t="shared" si="0"/>
        <v>97.236911834723742</v>
      </c>
      <c r="E12" s="104">
        <v>0</v>
      </c>
      <c r="F12" s="104">
        <f t="shared" si="1"/>
        <v>0</v>
      </c>
      <c r="G12" s="104">
        <f t="shared" si="3"/>
        <v>37577788</v>
      </c>
      <c r="H12" s="104">
        <f t="shared" si="2"/>
        <v>97.236911834723742</v>
      </c>
      <c r="I12" s="105">
        <f t="shared" si="4"/>
        <v>0</v>
      </c>
    </row>
    <row r="13" spans="1:9" x14ac:dyDescent="0.2">
      <c r="A13" s="64" t="s">
        <v>129</v>
      </c>
      <c r="B13" s="57">
        <v>608997</v>
      </c>
      <c r="C13" s="104">
        <v>29939568</v>
      </c>
      <c r="D13" s="104">
        <f t="shared" si="0"/>
        <v>49.162094394553669</v>
      </c>
      <c r="E13" s="104">
        <v>6760228</v>
      </c>
      <c r="F13" s="104">
        <f t="shared" si="1"/>
        <v>11.100593270574404</v>
      </c>
      <c r="G13" s="104">
        <f t="shared" si="3"/>
        <v>36699796</v>
      </c>
      <c r="H13" s="104">
        <f t="shared" si="2"/>
        <v>60.26268766512807</v>
      </c>
      <c r="I13" s="105">
        <f t="shared" si="4"/>
        <v>0.22579577634520312</v>
      </c>
    </row>
    <row r="14" spans="1:9" x14ac:dyDescent="0.2">
      <c r="A14" s="64" t="s">
        <v>130</v>
      </c>
      <c r="B14" s="57">
        <v>236861</v>
      </c>
      <c r="C14" s="104" t="s">
        <v>489</v>
      </c>
      <c r="D14" s="104" t="s">
        <v>489</v>
      </c>
      <c r="E14" s="104" t="s">
        <v>489</v>
      </c>
      <c r="F14" s="104" t="s">
        <v>489</v>
      </c>
      <c r="G14" s="104" t="s">
        <v>489</v>
      </c>
      <c r="H14" s="104" t="s">
        <v>489</v>
      </c>
      <c r="I14" s="105" t="s">
        <v>489</v>
      </c>
    </row>
    <row r="15" spans="1:9" x14ac:dyDescent="0.2">
      <c r="A15" s="64" t="s">
        <v>131</v>
      </c>
      <c r="B15" s="57">
        <v>234844</v>
      </c>
      <c r="C15" s="104">
        <v>46366108</v>
      </c>
      <c r="D15" s="104">
        <f t="shared" si="0"/>
        <v>197.43364957163053</v>
      </c>
      <c r="E15" s="104">
        <v>0</v>
      </c>
      <c r="F15" s="104">
        <f t="shared" si="1"/>
        <v>0</v>
      </c>
      <c r="G15" s="104">
        <f t="shared" si="3"/>
        <v>46366108</v>
      </c>
      <c r="H15" s="104">
        <f t="shared" si="2"/>
        <v>197.43364957163053</v>
      </c>
      <c r="I15" s="105">
        <f t="shared" si="4"/>
        <v>0</v>
      </c>
    </row>
    <row r="16" spans="1:9" x14ac:dyDescent="0.2">
      <c r="A16" s="64" t="s">
        <v>132</v>
      </c>
      <c r="B16" s="57">
        <v>687725</v>
      </c>
      <c r="C16" s="104">
        <v>72972317</v>
      </c>
      <c r="D16" s="104">
        <f t="shared" si="0"/>
        <v>106.10682612963031</v>
      </c>
      <c r="E16" s="104">
        <v>17545366</v>
      </c>
      <c r="F16" s="104">
        <f t="shared" si="1"/>
        <v>25.512182921952814</v>
      </c>
      <c r="G16" s="104">
        <f t="shared" si="3"/>
        <v>90517683</v>
      </c>
      <c r="H16" s="104">
        <f t="shared" si="2"/>
        <v>131.61900905158311</v>
      </c>
      <c r="I16" s="105">
        <f t="shared" si="4"/>
        <v>0.24043865840247336</v>
      </c>
    </row>
    <row r="17" spans="1:9" x14ac:dyDescent="0.2">
      <c r="A17" s="64" t="s">
        <v>133</v>
      </c>
      <c r="B17" s="57">
        <v>260727</v>
      </c>
      <c r="C17" s="104">
        <v>13001331</v>
      </c>
      <c r="D17" s="104">
        <f t="shared" si="0"/>
        <v>49.865687097999057</v>
      </c>
      <c r="E17" s="104">
        <v>7612923</v>
      </c>
      <c r="F17" s="104">
        <f t="shared" si="1"/>
        <v>29.198828659862613</v>
      </c>
      <c r="G17" s="104">
        <f t="shared" si="3"/>
        <v>20614254</v>
      </c>
      <c r="H17" s="104">
        <f t="shared" si="2"/>
        <v>79.06451575786167</v>
      </c>
      <c r="I17" s="105">
        <f t="shared" si="4"/>
        <v>0.58554951027706315</v>
      </c>
    </row>
    <row r="18" spans="1:9" x14ac:dyDescent="0.2">
      <c r="A18" s="64" t="s">
        <v>134</v>
      </c>
      <c r="B18" s="57">
        <v>278303</v>
      </c>
      <c r="C18" s="104">
        <v>18686170</v>
      </c>
      <c r="D18" s="104">
        <f t="shared" si="0"/>
        <v>67.143257528664805</v>
      </c>
      <c r="E18" s="104">
        <v>0</v>
      </c>
      <c r="F18" s="104">
        <f t="shared" si="1"/>
        <v>0</v>
      </c>
      <c r="G18" s="104">
        <f t="shared" si="3"/>
        <v>18686170</v>
      </c>
      <c r="H18" s="104">
        <f t="shared" si="2"/>
        <v>67.143257528664805</v>
      </c>
      <c r="I18" s="105">
        <f t="shared" si="4"/>
        <v>0</v>
      </c>
    </row>
    <row r="19" spans="1:9" x14ac:dyDescent="0.2">
      <c r="A19" s="64" t="s">
        <v>135</v>
      </c>
      <c r="B19" s="57">
        <v>1105960</v>
      </c>
      <c r="C19" s="104">
        <v>83258587</v>
      </c>
      <c r="D19" s="104">
        <f t="shared" si="0"/>
        <v>75.281734420774711</v>
      </c>
      <c r="E19" s="104">
        <v>337248</v>
      </c>
      <c r="F19" s="104">
        <f t="shared" si="1"/>
        <v>0.30493688741003289</v>
      </c>
      <c r="G19" s="104">
        <f t="shared" si="3"/>
        <v>83595835</v>
      </c>
      <c r="H19" s="104">
        <f t="shared" si="2"/>
        <v>75.586671308184748</v>
      </c>
      <c r="I19" s="105">
        <f t="shared" si="4"/>
        <v>4.0506092182419576E-3</v>
      </c>
    </row>
    <row r="20" spans="1:9" x14ac:dyDescent="0.2">
      <c r="A20" s="64" t="s">
        <v>136</v>
      </c>
      <c r="B20" s="57">
        <v>248720</v>
      </c>
      <c r="C20" s="104">
        <v>21458295</v>
      </c>
      <c r="D20" s="104">
        <f t="shared" si="0"/>
        <v>86.27490752653587</v>
      </c>
      <c r="E20" s="104">
        <v>0</v>
      </c>
      <c r="F20" s="104">
        <f t="shared" si="1"/>
        <v>0</v>
      </c>
      <c r="G20" s="104">
        <f t="shared" si="3"/>
        <v>21458295</v>
      </c>
      <c r="H20" s="104">
        <f t="shared" si="2"/>
        <v>86.27490752653587</v>
      </c>
      <c r="I20" s="105">
        <f t="shared" si="4"/>
        <v>0</v>
      </c>
    </row>
    <row r="21" spans="1:9" x14ac:dyDescent="0.2">
      <c r="A21" s="64" t="s">
        <v>137</v>
      </c>
      <c r="B21" s="57">
        <v>2744859</v>
      </c>
      <c r="C21" s="104">
        <v>513531861</v>
      </c>
      <c r="D21" s="104">
        <f t="shared" si="0"/>
        <v>187.08861220193825</v>
      </c>
      <c r="E21" s="104">
        <v>10753113</v>
      </c>
      <c r="F21" s="104">
        <f t="shared" si="1"/>
        <v>3.9175465843600707</v>
      </c>
      <c r="G21" s="104">
        <f t="shared" si="3"/>
        <v>524284974</v>
      </c>
      <c r="H21" s="104">
        <f t="shared" si="2"/>
        <v>191.0061587862983</v>
      </c>
      <c r="I21" s="105">
        <f t="shared" si="4"/>
        <v>2.0939524529326136E-2</v>
      </c>
    </row>
    <row r="22" spans="1:9" x14ac:dyDescent="0.2">
      <c r="A22" s="64" t="s">
        <v>138</v>
      </c>
      <c r="B22" s="57">
        <v>274295</v>
      </c>
      <c r="C22" s="104">
        <v>11577821</v>
      </c>
      <c r="D22" s="104">
        <f t="shared" si="0"/>
        <v>42.209376765890738</v>
      </c>
      <c r="E22" s="104">
        <v>0</v>
      </c>
      <c r="F22" s="104">
        <f t="shared" si="1"/>
        <v>0</v>
      </c>
      <c r="G22" s="104">
        <f t="shared" si="3"/>
        <v>11577821</v>
      </c>
      <c r="H22" s="104">
        <f t="shared" si="2"/>
        <v>42.209376765890738</v>
      </c>
      <c r="I22" s="105">
        <f t="shared" si="4"/>
        <v>0</v>
      </c>
    </row>
    <row r="23" spans="1:9" x14ac:dyDescent="0.2">
      <c r="A23" s="64" t="s">
        <v>139</v>
      </c>
      <c r="B23" s="57">
        <v>309137</v>
      </c>
      <c r="C23" s="104">
        <v>54720984</v>
      </c>
      <c r="D23" s="104">
        <f t="shared" si="0"/>
        <v>177.01208202188673</v>
      </c>
      <c r="E23" s="104">
        <v>3668809</v>
      </c>
      <c r="F23" s="104">
        <f t="shared" si="1"/>
        <v>11.867906462183432</v>
      </c>
      <c r="G23" s="104">
        <f t="shared" si="3"/>
        <v>58389793</v>
      </c>
      <c r="H23" s="104">
        <f t="shared" si="2"/>
        <v>188.87998848407017</v>
      </c>
      <c r="I23" s="105">
        <f t="shared" si="4"/>
        <v>6.7045742452292154E-2</v>
      </c>
    </row>
    <row r="24" spans="1:9" x14ac:dyDescent="0.2">
      <c r="A24" s="64" t="s">
        <v>140</v>
      </c>
      <c r="B24" s="57">
        <v>377963</v>
      </c>
      <c r="C24" s="104">
        <v>46872185</v>
      </c>
      <c r="D24" s="104">
        <f t="shared" si="0"/>
        <v>124.01262822022261</v>
      </c>
      <c r="E24" s="104">
        <v>0</v>
      </c>
      <c r="F24" s="104">
        <f t="shared" si="1"/>
        <v>0</v>
      </c>
      <c r="G24" s="104">
        <f t="shared" si="3"/>
        <v>46872185</v>
      </c>
      <c r="H24" s="104">
        <f t="shared" si="2"/>
        <v>124.01262822022261</v>
      </c>
      <c r="I24" s="105">
        <f t="shared" si="4"/>
        <v>0</v>
      </c>
    </row>
    <row r="25" spans="1:9" x14ac:dyDescent="0.2">
      <c r="A25" s="64" t="s">
        <v>141</v>
      </c>
      <c r="B25" s="57">
        <v>479619</v>
      </c>
      <c r="C25" s="104">
        <v>32262182</v>
      </c>
      <c r="D25" s="104">
        <f t="shared" si="0"/>
        <v>67.266271769884014</v>
      </c>
      <c r="E25" s="104">
        <v>0</v>
      </c>
      <c r="F25" s="104">
        <f t="shared" si="1"/>
        <v>0</v>
      </c>
      <c r="G25" s="104">
        <f t="shared" si="3"/>
        <v>32262182</v>
      </c>
      <c r="H25" s="104">
        <f t="shared" si="2"/>
        <v>67.266271769884014</v>
      </c>
      <c r="I25" s="105">
        <f t="shared" si="4"/>
        <v>0</v>
      </c>
    </row>
    <row r="26" spans="1:9" x14ac:dyDescent="0.2">
      <c r="A26" s="64" t="s">
        <v>142</v>
      </c>
      <c r="B26" s="57">
        <v>883875</v>
      </c>
      <c r="C26" s="104">
        <v>72830002</v>
      </c>
      <c r="D26" s="104">
        <f t="shared" si="0"/>
        <v>82.398531466553536</v>
      </c>
      <c r="E26" s="104">
        <v>0</v>
      </c>
      <c r="F26" s="104">
        <f t="shared" si="1"/>
        <v>0</v>
      </c>
      <c r="G26" s="104">
        <f t="shared" si="3"/>
        <v>72830002</v>
      </c>
      <c r="H26" s="104">
        <f t="shared" si="2"/>
        <v>82.398531466553536</v>
      </c>
      <c r="I26" s="105">
        <f t="shared" si="4"/>
        <v>0</v>
      </c>
    </row>
    <row r="27" spans="1:9" x14ac:dyDescent="0.2">
      <c r="A27" s="64" t="s">
        <v>143</v>
      </c>
      <c r="B27" s="57">
        <v>334834</v>
      </c>
      <c r="C27" s="104">
        <v>15357030</v>
      </c>
      <c r="D27" s="104">
        <f t="shared" si="0"/>
        <v>45.864607536869016</v>
      </c>
      <c r="E27" s="104">
        <v>0</v>
      </c>
      <c r="F27" s="104">
        <f t="shared" si="1"/>
        <v>0</v>
      </c>
      <c r="G27" s="104">
        <f t="shared" si="3"/>
        <v>15357030</v>
      </c>
      <c r="H27" s="104">
        <f t="shared" si="2"/>
        <v>45.864607536869016</v>
      </c>
      <c r="I27" s="105">
        <f t="shared" si="4"/>
        <v>0</v>
      </c>
    </row>
    <row r="28" spans="1:9" x14ac:dyDescent="0.2">
      <c r="A28" s="64" t="s">
        <v>144</v>
      </c>
      <c r="B28" s="57">
        <v>1378903</v>
      </c>
      <c r="C28" s="104">
        <v>121162211</v>
      </c>
      <c r="D28" s="104">
        <f t="shared" si="0"/>
        <v>87.868552755342478</v>
      </c>
      <c r="E28" s="104">
        <v>10061647</v>
      </c>
      <c r="F28" s="104">
        <f t="shared" si="1"/>
        <v>7.2968490169359264</v>
      </c>
      <c r="G28" s="104">
        <f t="shared" si="3"/>
        <v>131223858</v>
      </c>
      <c r="H28" s="104">
        <f t="shared" si="2"/>
        <v>95.1654017722784</v>
      </c>
      <c r="I28" s="105">
        <f t="shared" si="4"/>
        <v>8.3042781383380337E-2</v>
      </c>
    </row>
    <row r="29" spans="1:9" x14ac:dyDescent="0.2">
      <c r="A29" s="64" t="s">
        <v>145</v>
      </c>
      <c r="B29" s="57">
        <v>730640</v>
      </c>
      <c r="C29" s="104">
        <v>112348993</v>
      </c>
      <c r="D29" s="104">
        <f t="shared" si="0"/>
        <v>153.76791990583598</v>
      </c>
      <c r="E29" s="104">
        <v>1456415</v>
      </c>
      <c r="F29" s="104">
        <f t="shared" si="1"/>
        <v>1.9933414540676666</v>
      </c>
      <c r="G29" s="104">
        <f t="shared" si="3"/>
        <v>113805408</v>
      </c>
      <c r="H29" s="104">
        <f t="shared" si="2"/>
        <v>155.76126135990364</v>
      </c>
      <c r="I29" s="105">
        <f t="shared" si="4"/>
        <v>1.2963311562570036E-2</v>
      </c>
    </row>
    <row r="30" spans="1:9" x14ac:dyDescent="0.2">
      <c r="A30" s="64" t="s">
        <v>496</v>
      </c>
      <c r="B30" s="57">
        <v>229062</v>
      </c>
      <c r="C30" s="104">
        <v>24280993</v>
      </c>
      <c r="D30" s="104">
        <f t="shared" si="0"/>
        <v>106.00183793034201</v>
      </c>
      <c r="E30" s="104">
        <v>3898167</v>
      </c>
      <c r="F30" s="104">
        <f t="shared" si="1"/>
        <v>17.01795583728423</v>
      </c>
      <c r="G30" s="104">
        <f t="shared" si="3"/>
        <v>28179160</v>
      </c>
      <c r="H30" s="104">
        <f t="shared" si="2"/>
        <v>123.01979376762623</v>
      </c>
      <c r="I30" s="105">
        <f t="shared" si="4"/>
        <v>0.16054396951557953</v>
      </c>
    </row>
    <row r="31" spans="1:9" x14ac:dyDescent="0.2">
      <c r="A31" s="64" t="s">
        <v>146</v>
      </c>
      <c r="B31" s="57">
        <v>660960</v>
      </c>
      <c r="C31" s="104">
        <v>52030207</v>
      </c>
      <c r="D31" s="104">
        <f t="shared" si="0"/>
        <v>78.719146393125158</v>
      </c>
      <c r="E31" s="104">
        <v>11241288</v>
      </c>
      <c r="F31" s="104">
        <f t="shared" si="1"/>
        <v>17.00751633986928</v>
      </c>
      <c r="G31" s="104">
        <f t="shared" si="3"/>
        <v>63271495</v>
      </c>
      <c r="H31" s="104">
        <f t="shared" si="2"/>
        <v>95.726662732994427</v>
      </c>
      <c r="I31" s="105">
        <f t="shared" si="4"/>
        <v>0.21605310930244809</v>
      </c>
    </row>
    <row r="32" spans="1:9" x14ac:dyDescent="0.2">
      <c r="A32" s="64" t="s">
        <v>147</v>
      </c>
      <c r="B32" s="57">
        <v>275758</v>
      </c>
      <c r="C32" s="104">
        <v>28704013</v>
      </c>
      <c r="D32" s="104">
        <f t="shared" si="0"/>
        <v>104.09131557380022</v>
      </c>
      <c r="E32" s="104">
        <v>35509</v>
      </c>
      <c r="F32" s="104">
        <f t="shared" si="1"/>
        <v>0.1287687029932042</v>
      </c>
      <c r="G32" s="104">
        <f t="shared" si="3"/>
        <v>28739522</v>
      </c>
      <c r="H32" s="104">
        <f t="shared" si="2"/>
        <v>104.22008427679341</v>
      </c>
      <c r="I32" s="105">
        <f t="shared" si="4"/>
        <v>1.2370744118601117E-3</v>
      </c>
    </row>
    <row r="33" spans="1:9" x14ac:dyDescent="0.2">
      <c r="A33" s="64" t="s">
        <v>148</v>
      </c>
      <c r="B33" s="57">
        <v>698613</v>
      </c>
      <c r="C33" s="104">
        <v>34491550</v>
      </c>
      <c r="D33" s="104">
        <f t="shared" si="0"/>
        <v>49.371468896227242</v>
      </c>
      <c r="E33" s="104">
        <v>0</v>
      </c>
      <c r="F33" s="104">
        <f t="shared" si="1"/>
        <v>0</v>
      </c>
      <c r="G33" s="104">
        <f t="shared" si="3"/>
        <v>34491550</v>
      </c>
      <c r="H33" s="104">
        <f t="shared" si="2"/>
        <v>49.371468896227242</v>
      </c>
      <c r="I33" s="105">
        <f t="shared" si="4"/>
        <v>0</v>
      </c>
    </row>
    <row r="34" spans="1:9" x14ac:dyDescent="0.2">
      <c r="A34" s="64" t="s">
        <v>149</v>
      </c>
      <c r="B34" s="57" t="s">
        <v>489</v>
      </c>
      <c r="C34" s="104" t="s">
        <v>489</v>
      </c>
      <c r="D34" s="104" t="s">
        <v>489</v>
      </c>
      <c r="E34" s="104" t="s">
        <v>489</v>
      </c>
      <c r="F34" s="104" t="s">
        <v>489</v>
      </c>
      <c r="G34" s="104" t="s">
        <v>489</v>
      </c>
      <c r="H34" s="104" t="s">
        <v>489</v>
      </c>
      <c r="I34" s="104" t="s">
        <v>489</v>
      </c>
    </row>
    <row r="35" spans="1:9" x14ac:dyDescent="0.2">
      <c r="A35" s="64" t="s">
        <v>150</v>
      </c>
      <c r="B35" s="57">
        <v>906054</v>
      </c>
      <c r="C35" s="104">
        <v>32906985</v>
      </c>
      <c r="D35" s="104">
        <f t="shared" si="0"/>
        <v>36.319010787436511</v>
      </c>
      <c r="E35" s="104">
        <v>895224</v>
      </c>
      <c r="F35" s="104">
        <f t="shared" si="1"/>
        <v>0.98804707004218295</v>
      </c>
      <c r="G35" s="104">
        <f t="shared" si="3"/>
        <v>33802209</v>
      </c>
      <c r="H35" s="104">
        <f t="shared" si="2"/>
        <v>37.307057857478696</v>
      </c>
      <c r="I35" s="105">
        <f t="shared" si="4"/>
        <v>2.7204680100592626E-2</v>
      </c>
    </row>
    <row r="36" spans="1:9" x14ac:dyDescent="0.2">
      <c r="A36" s="64" t="s">
        <v>151</v>
      </c>
      <c r="B36" s="57">
        <v>230962</v>
      </c>
      <c r="C36" s="104">
        <v>34041910</v>
      </c>
      <c r="D36" s="104">
        <f t="shared" si="0"/>
        <v>147.39182203132984</v>
      </c>
      <c r="E36" s="104">
        <v>0</v>
      </c>
      <c r="F36" s="104">
        <f t="shared" si="1"/>
        <v>0</v>
      </c>
      <c r="G36" s="104">
        <f t="shared" si="3"/>
        <v>34041910</v>
      </c>
      <c r="H36" s="104">
        <f t="shared" si="2"/>
        <v>147.39182203132984</v>
      </c>
      <c r="I36" s="105">
        <f t="shared" si="4"/>
        <v>0</v>
      </c>
    </row>
    <row r="37" spans="1:9" x14ac:dyDescent="0.2">
      <c r="A37" s="64" t="s">
        <v>152</v>
      </c>
      <c r="B37" s="57">
        <v>530829</v>
      </c>
      <c r="C37" s="104">
        <v>31767100</v>
      </c>
      <c r="D37" s="104">
        <f t="shared" si="0"/>
        <v>59.844318980311925</v>
      </c>
      <c r="E37" s="104">
        <v>0</v>
      </c>
      <c r="F37" s="104">
        <f t="shared" si="1"/>
        <v>0</v>
      </c>
      <c r="G37" s="104">
        <f t="shared" si="3"/>
        <v>31767100</v>
      </c>
      <c r="H37" s="104">
        <f t="shared" si="2"/>
        <v>59.844318980311925</v>
      </c>
      <c r="I37" s="105">
        <f t="shared" si="4"/>
        <v>0</v>
      </c>
    </row>
    <row r="38" spans="1:9" x14ac:dyDescent="0.2">
      <c r="A38" s="64" t="s">
        <v>153</v>
      </c>
      <c r="B38" s="57">
        <v>248363</v>
      </c>
      <c r="C38" s="104">
        <v>11484740</v>
      </c>
      <c r="D38" s="104">
        <f t="shared" si="0"/>
        <v>46.241750985452747</v>
      </c>
      <c r="E38" s="104">
        <v>0</v>
      </c>
      <c r="F38" s="104">
        <f t="shared" si="1"/>
        <v>0</v>
      </c>
      <c r="G38" s="104">
        <f t="shared" si="3"/>
        <v>11484740</v>
      </c>
      <c r="H38" s="104">
        <f t="shared" si="2"/>
        <v>46.241750985452747</v>
      </c>
      <c r="I38" s="105">
        <f t="shared" si="4"/>
        <v>0</v>
      </c>
    </row>
    <row r="39" spans="1:9" x14ac:dyDescent="0.2">
      <c r="A39" s="64" t="s">
        <v>154</v>
      </c>
      <c r="B39" s="57">
        <v>266971</v>
      </c>
      <c r="C39" s="104" t="s">
        <v>489</v>
      </c>
      <c r="D39" s="104" t="s">
        <v>489</v>
      </c>
      <c r="E39" s="104" t="s">
        <v>489</v>
      </c>
      <c r="F39" s="104" t="s">
        <v>489</v>
      </c>
      <c r="G39" s="104" t="s">
        <v>489</v>
      </c>
      <c r="H39" s="104" t="s">
        <v>489</v>
      </c>
      <c r="I39" s="104" t="s">
        <v>489</v>
      </c>
    </row>
    <row r="40" spans="1:9" x14ac:dyDescent="0.2">
      <c r="A40" s="106" t="s">
        <v>155</v>
      </c>
      <c r="B40" s="107">
        <v>248060</v>
      </c>
      <c r="C40" s="108">
        <v>10897569</v>
      </c>
      <c r="D40" s="104">
        <f t="shared" si="0"/>
        <v>43.931181972103523</v>
      </c>
      <c r="E40" s="104">
        <v>0</v>
      </c>
      <c r="F40" s="104">
        <f t="shared" si="1"/>
        <v>0</v>
      </c>
      <c r="G40" s="104">
        <f t="shared" si="3"/>
        <v>10897569</v>
      </c>
      <c r="H40" s="104">
        <f t="shared" si="2"/>
        <v>43.931181972103523</v>
      </c>
      <c r="I40" s="105">
        <f t="shared" si="4"/>
        <v>0</v>
      </c>
    </row>
    <row r="41" spans="1:9" x14ac:dyDescent="0.2">
      <c r="A41" s="106" t="s">
        <v>156</v>
      </c>
      <c r="B41" s="107">
        <v>291209</v>
      </c>
      <c r="C41" s="108">
        <v>19525641</v>
      </c>
      <c r="D41" s="104">
        <f t="shared" si="0"/>
        <v>67.050266303582646</v>
      </c>
      <c r="E41" s="104">
        <v>476778</v>
      </c>
      <c r="F41" s="104">
        <f t="shared" si="1"/>
        <v>1.6372364865096889</v>
      </c>
      <c r="G41" s="104">
        <f t="shared" si="3"/>
        <v>20002419</v>
      </c>
      <c r="H41" s="104">
        <f t="shared" si="2"/>
        <v>68.687502790092339</v>
      </c>
      <c r="I41" s="105">
        <f t="shared" si="4"/>
        <v>2.4418045993982989E-2</v>
      </c>
    </row>
    <row r="42" spans="1:9" x14ac:dyDescent="0.2">
      <c r="A42" s="106" t="s">
        <v>157</v>
      </c>
      <c r="B42" s="109">
        <v>309203</v>
      </c>
      <c r="C42" s="108">
        <v>44105156</v>
      </c>
      <c r="D42" s="104">
        <f t="shared" si="0"/>
        <v>142.64142327208987</v>
      </c>
      <c r="E42" s="104">
        <v>0</v>
      </c>
      <c r="F42" s="104">
        <f t="shared" si="1"/>
        <v>0</v>
      </c>
      <c r="G42" s="104">
        <f t="shared" si="3"/>
        <v>44105156</v>
      </c>
      <c r="H42" s="104">
        <f t="shared" si="2"/>
        <v>142.64142327208987</v>
      </c>
      <c r="I42" s="105">
        <f t="shared" si="4"/>
        <v>0</v>
      </c>
    </row>
    <row r="43" spans="1:9" x14ac:dyDescent="0.2">
      <c r="A43" s="106" t="s">
        <v>158</v>
      </c>
      <c r="B43" s="109">
        <v>237526</v>
      </c>
      <c r="C43" s="108">
        <v>10347525</v>
      </c>
      <c r="D43" s="104">
        <f t="shared" si="0"/>
        <v>43.563757230787367</v>
      </c>
      <c r="E43" s="104">
        <v>0</v>
      </c>
      <c r="F43" s="104">
        <f t="shared" si="1"/>
        <v>0</v>
      </c>
      <c r="G43" s="104">
        <f t="shared" si="3"/>
        <v>10347525</v>
      </c>
      <c r="H43" s="104">
        <f t="shared" si="2"/>
        <v>43.563757230787367</v>
      </c>
      <c r="I43" s="105">
        <f t="shared" si="4"/>
        <v>0</v>
      </c>
    </row>
    <row r="44" spans="1:9" x14ac:dyDescent="0.2">
      <c r="A44" s="106" t="s">
        <v>159</v>
      </c>
      <c r="B44" s="109">
        <v>1006142</v>
      </c>
      <c r="C44" s="108">
        <v>80403622</v>
      </c>
      <c r="D44" s="104">
        <f t="shared" si="0"/>
        <v>79.91279759715826</v>
      </c>
      <c r="E44" s="104">
        <v>0</v>
      </c>
      <c r="F44" s="104">
        <f t="shared" si="1"/>
        <v>0</v>
      </c>
      <c r="G44" s="104">
        <f t="shared" si="3"/>
        <v>80403622</v>
      </c>
      <c r="H44" s="104">
        <f t="shared" si="2"/>
        <v>79.91279759715826</v>
      </c>
      <c r="I44" s="105">
        <f t="shared" si="4"/>
        <v>0</v>
      </c>
    </row>
    <row r="45" spans="1:9" x14ac:dyDescent="0.2">
      <c r="A45" s="106" t="s">
        <v>160</v>
      </c>
      <c r="B45" s="109">
        <v>2414978</v>
      </c>
      <c r="C45" s="108">
        <v>167217777</v>
      </c>
      <c r="D45" s="104">
        <f t="shared" si="0"/>
        <v>69.241946303444593</v>
      </c>
      <c r="E45" s="104">
        <v>32298453</v>
      </c>
      <c r="F45" s="104">
        <f t="shared" si="1"/>
        <v>13.374222456684906</v>
      </c>
      <c r="G45" s="104">
        <f t="shared" si="3"/>
        <v>199516230</v>
      </c>
      <c r="H45" s="104">
        <f t="shared" si="2"/>
        <v>82.616168760129497</v>
      </c>
      <c r="I45" s="105">
        <f t="shared" si="4"/>
        <v>0.19315202952375093</v>
      </c>
    </row>
    <row r="46" spans="1:9" x14ac:dyDescent="0.2">
      <c r="A46" s="106" t="s">
        <v>161</v>
      </c>
      <c r="B46" s="107" t="s">
        <v>489</v>
      </c>
      <c r="C46" s="108" t="s">
        <v>489</v>
      </c>
      <c r="D46" s="108" t="s">
        <v>489</v>
      </c>
      <c r="E46" s="108" t="s">
        <v>489</v>
      </c>
      <c r="F46" s="108" t="s">
        <v>489</v>
      </c>
      <c r="G46" s="108" t="s">
        <v>489</v>
      </c>
      <c r="H46" s="108" t="s">
        <v>489</v>
      </c>
      <c r="I46" s="108" t="s">
        <v>489</v>
      </c>
    </row>
    <row r="47" spans="1:9" x14ac:dyDescent="0.2">
      <c r="A47" s="106" t="s">
        <v>162</v>
      </c>
      <c r="B47" s="107">
        <v>275161</v>
      </c>
      <c r="C47" s="108">
        <v>30745085</v>
      </c>
      <c r="D47" s="104">
        <f t="shared" si="0"/>
        <v>111.73489338968822</v>
      </c>
      <c r="E47" s="104">
        <v>5854589</v>
      </c>
      <c r="F47" s="104">
        <f t="shared" si="1"/>
        <v>21.276957853765612</v>
      </c>
      <c r="G47" s="104">
        <f t="shared" si="3"/>
        <v>36599674</v>
      </c>
      <c r="H47" s="104">
        <f t="shared" si="2"/>
        <v>133.01185124345383</v>
      </c>
      <c r="I47" s="105">
        <f t="shared" si="4"/>
        <v>0.19042357502020241</v>
      </c>
    </row>
    <row r="48" spans="1:9" x14ac:dyDescent="0.2">
      <c r="A48" s="64" t="s">
        <v>163</v>
      </c>
      <c r="B48" s="57">
        <v>247615</v>
      </c>
      <c r="C48" s="104">
        <v>17590765</v>
      </c>
      <c r="D48" s="104">
        <f t="shared" si="0"/>
        <v>71.040789128283834</v>
      </c>
      <c r="E48" s="104">
        <v>0</v>
      </c>
      <c r="F48" s="104">
        <f t="shared" si="1"/>
        <v>0</v>
      </c>
      <c r="G48" s="104">
        <f t="shared" si="3"/>
        <v>17590765</v>
      </c>
      <c r="H48" s="104">
        <f t="shared" si="2"/>
        <v>71.040789128283834</v>
      </c>
      <c r="I48" s="105">
        <f t="shared" si="4"/>
        <v>0</v>
      </c>
    </row>
    <row r="49" spans="1:9" x14ac:dyDescent="0.2">
      <c r="A49" s="64" t="s">
        <v>164</v>
      </c>
      <c r="B49" s="57">
        <v>925142</v>
      </c>
      <c r="C49" s="104">
        <v>56866822</v>
      </c>
      <c r="D49" s="104">
        <f t="shared" si="0"/>
        <v>61.46820920464102</v>
      </c>
      <c r="E49" s="104">
        <v>178495</v>
      </c>
      <c r="F49" s="104">
        <f t="shared" si="1"/>
        <v>0.19293794898512878</v>
      </c>
      <c r="G49" s="104">
        <f t="shared" si="3"/>
        <v>57045317</v>
      </c>
      <c r="H49" s="104">
        <f t="shared" si="2"/>
        <v>61.661147153626146</v>
      </c>
      <c r="I49" s="105">
        <f t="shared" si="4"/>
        <v>3.1388249549095604E-3</v>
      </c>
    </row>
    <row r="50" spans="1:9" x14ac:dyDescent="0.2">
      <c r="A50" s="64" t="s">
        <v>165</v>
      </c>
      <c r="B50" s="57">
        <v>280263</v>
      </c>
      <c r="C50" s="104">
        <v>13200000</v>
      </c>
      <c r="D50" s="104">
        <f t="shared" si="0"/>
        <v>47.098618083728496</v>
      </c>
      <c r="E50" s="104">
        <v>0</v>
      </c>
      <c r="F50" s="104">
        <f t="shared" si="1"/>
        <v>0</v>
      </c>
      <c r="G50" s="104">
        <f t="shared" si="3"/>
        <v>13200000</v>
      </c>
      <c r="H50" s="104">
        <f t="shared" si="2"/>
        <v>47.098618083728496</v>
      </c>
      <c r="I50" s="105">
        <f t="shared" si="4"/>
        <v>0</v>
      </c>
    </row>
    <row r="51" spans="1:9" x14ac:dyDescent="0.2">
      <c r="A51" s="64" t="s">
        <v>166</v>
      </c>
      <c r="B51" s="57">
        <v>504761</v>
      </c>
      <c r="C51" s="104">
        <v>64421296</v>
      </c>
      <c r="D51" s="104">
        <f t="shared" si="0"/>
        <v>127.62732461501582</v>
      </c>
      <c r="E51" s="104">
        <v>1161190</v>
      </c>
      <c r="F51" s="104">
        <f t="shared" si="1"/>
        <v>2.3004748782096875</v>
      </c>
      <c r="G51" s="104">
        <f t="shared" si="3"/>
        <v>65582486</v>
      </c>
      <c r="H51" s="104">
        <f t="shared" si="2"/>
        <v>129.92779949322551</v>
      </c>
      <c r="I51" s="105">
        <f t="shared" si="4"/>
        <v>1.8024940075716575E-2</v>
      </c>
    </row>
    <row r="52" spans="1:9" x14ac:dyDescent="0.2">
      <c r="A52" s="64" t="s">
        <v>167</v>
      </c>
      <c r="B52" s="57">
        <v>268978</v>
      </c>
      <c r="C52" s="104">
        <v>15003310</v>
      </c>
      <c r="D52" s="104">
        <f t="shared" si="0"/>
        <v>55.778948464186662</v>
      </c>
      <c r="E52" s="104">
        <v>0</v>
      </c>
      <c r="F52" s="104">
        <f t="shared" si="1"/>
        <v>0</v>
      </c>
      <c r="G52" s="104">
        <f t="shared" si="3"/>
        <v>15003310</v>
      </c>
      <c r="H52" s="104">
        <f t="shared" si="2"/>
        <v>55.778948464186662</v>
      </c>
      <c r="I52" s="105">
        <f t="shared" si="4"/>
        <v>0</v>
      </c>
    </row>
    <row r="53" spans="1:9" x14ac:dyDescent="0.2">
      <c r="A53" s="64" t="s">
        <v>168</v>
      </c>
      <c r="B53" s="57">
        <v>652183</v>
      </c>
      <c r="C53" s="104">
        <v>47635664</v>
      </c>
      <c r="D53" s="104">
        <f t="shared" si="0"/>
        <v>73.040333771349452</v>
      </c>
      <c r="E53" s="104">
        <v>0</v>
      </c>
      <c r="F53" s="104">
        <f t="shared" si="1"/>
        <v>0</v>
      </c>
      <c r="G53" s="104">
        <f t="shared" si="3"/>
        <v>47635664</v>
      </c>
      <c r="H53" s="104">
        <f t="shared" si="2"/>
        <v>73.040333771349452</v>
      </c>
      <c r="I53" s="105">
        <f t="shared" si="4"/>
        <v>0</v>
      </c>
    </row>
    <row r="54" spans="1:9" x14ac:dyDescent="0.2">
      <c r="A54" s="64" t="s">
        <v>169</v>
      </c>
      <c r="B54" s="57">
        <v>325520</v>
      </c>
      <c r="C54" s="104">
        <v>23465631</v>
      </c>
      <c r="D54" s="104">
        <f t="shared" si="0"/>
        <v>72.086602973703606</v>
      </c>
      <c r="E54" s="104">
        <v>147521</v>
      </c>
      <c r="F54" s="104">
        <f t="shared" si="1"/>
        <v>0.45318567215532074</v>
      </c>
      <c r="G54" s="104">
        <f t="shared" si="3"/>
        <v>23613152</v>
      </c>
      <c r="H54" s="104">
        <f t="shared" si="2"/>
        <v>72.539788645858934</v>
      </c>
      <c r="I54" s="105">
        <f t="shared" si="4"/>
        <v>6.2866837034981074E-3</v>
      </c>
    </row>
    <row r="55" spans="1:9" x14ac:dyDescent="0.2">
      <c r="A55" s="64" t="s">
        <v>170</v>
      </c>
      <c r="B55" s="57">
        <v>291693</v>
      </c>
      <c r="C55" s="104">
        <v>27841845</v>
      </c>
      <c r="D55" s="104">
        <f t="shared" si="0"/>
        <v>95.4491365922391</v>
      </c>
      <c r="E55" s="104">
        <v>3109387</v>
      </c>
      <c r="F55" s="104">
        <f t="shared" si="1"/>
        <v>10.659793001546147</v>
      </c>
      <c r="G55" s="104">
        <f t="shared" si="3"/>
        <v>30951232</v>
      </c>
      <c r="H55" s="104">
        <f t="shared" si="2"/>
        <v>106.10892959378525</v>
      </c>
      <c r="I55" s="105">
        <f t="shared" si="4"/>
        <v>0.11168035020667631</v>
      </c>
    </row>
    <row r="56" spans="1:9" x14ac:dyDescent="0.2">
      <c r="A56" s="64" t="s">
        <v>171</v>
      </c>
      <c r="B56" s="57">
        <v>478249</v>
      </c>
      <c r="C56" s="104">
        <v>75987035</v>
      </c>
      <c r="D56" s="104">
        <f t="shared" si="0"/>
        <v>158.8859255325155</v>
      </c>
      <c r="E56" s="104">
        <v>545817</v>
      </c>
      <c r="F56" s="104">
        <f t="shared" si="1"/>
        <v>1.1412820518181952</v>
      </c>
      <c r="G56" s="104">
        <f t="shared" si="3"/>
        <v>76532852</v>
      </c>
      <c r="H56" s="104">
        <f t="shared" si="2"/>
        <v>160.02720758433369</v>
      </c>
      <c r="I56" s="105">
        <f t="shared" si="4"/>
        <v>7.1830279994475376E-3</v>
      </c>
    </row>
    <row r="57" spans="1:9" x14ac:dyDescent="0.2">
      <c r="A57" s="64" t="s">
        <v>172</v>
      </c>
      <c r="B57" s="57">
        <v>3992763</v>
      </c>
      <c r="C57" s="104">
        <v>428692453</v>
      </c>
      <c r="D57" s="104">
        <f t="shared" si="0"/>
        <v>107.36736765993875</v>
      </c>
      <c r="E57" s="104">
        <v>11278716</v>
      </c>
      <c r="F57" s="104">
        <f t="shared" si="1"/>
        <v>2.8247897508567377</v>
      </c>
      <c r="G57" s="104">
        <f t="shared" si="3"/>
        <v>439971169</v>
      </c>
      <c r="H57" s="104">
        <f t="shared" si="2"/>
        <v>110.19215741079549</v>
      </c>
      <c r="I57" s="105">
        <f t="shared" si="4"/>
        <v>2.6309574430506712E-2</v>
      </c>
    </row>
    <row r="58" spans="1:9" x14ac:dyDescent="0.2">
      <c r="A58" s="64" t="s">
        <v>173</v>
      </c>
      <c r="B58" s="57">
        <v>377998</v>
      </c>
      <c r="C58" s="104">
        <v>43619157</v>
      </c>
      <c r="D58" s="104">
        <f t="shared" si="0"/>
        <v>115.39520579473965</v>
      </c>
      <c r="E58" s="104">
        <v>2129236</v>
      </c>
      <c r="F58" s="104">
        <f t="shared" si="1"/>
        <v>5.6329292747580677</v>
      </c>
      <c r="G58" s="104">
        <f t="shared" si="3"/>
        <v>45748393</v>
      </c>
      <c r="H58" s="104">
        <f t="shared" si="2"/>
        <v>121.02813506949772</v>
      </c>
      <c r="I58" s="105">
        <f t="shared" si="4"/>
        <v>4.8814240036780171E-2</v>
      </c>
    </row>
    <row r="59" spans="1:9" x14ac:dyDescent="0.2">
      <c r="A59" s="64" t="s">
        <v>174</v>
      </c>
      <c r="B59" s="57">
        <v>263923</v>
      </c>
      <c r="C59" s="104">
        <v>8311000</v>
      </c>
      <c r="D59" s="104">
        <f t="shared" si="0"/>
        <v>31.490245260928376</v>
      </c>
      <c r="E59" s="104">
        <v>25011</v>
      </c>
      <c r="F59" s="104">
        <f t="shared" si="1"/>
        <v>9.4766276527623594E-2</v>
      </c>
      <c r="G59" s="104">
        <f t="shared" si="3"/>
        <v>8336011</v>
      </c>
      <c r="H59" s="104">
        <f t="shared" si="2"/>
        <v>31.585011537456001</v>
      </c>
      <c r="I59" s="105">
        <f t="shared" si="4"/>
        <v>3.0093851522079171E-3</v>
      </c>
    </row>
    <row r="60" spans="1:9" x14ac:dyDescent="0.2">
      <c r="A60" s="64" t="s">
        <v>175</v>
      </c>
      <c r="B60" s="57">
        <v>262418</v>
      </c>
      <c r="C60" s="104">
        <v>36220431</v>
      </c>
      <c r="D60" s="104">
        <f t="shared" si="0"/>
        <v>138.02571088873478</v>
      </c>
      <c r="E60" s="104">
        <v>344329</v>
      </c>
      <c r="F60" s="104">
        <f t="shared" si="1"/>
        <v>1.3121394111684412</v>
      </c>
      <c r="G60" s="104">
        <f t="shared" si="3"/>
        <v>36564760</v>
      </c>
      <c r="H60" s="104">
        <f t="shared" si="2"/>
        <v>139.33785029990321</v>
      </c>
      <c r="I60" s="105">
        <f t="shared" si="4"/>
        <v>9.5064854418767126E-3</v>
      </c>
    </row>
    <row r="61" spans="1:9" x14ac:dyDescent="0.2">
      <c r="A61" s="64" t="s">
        <v>176</v>
      </c>
      <c r="B61" s="57">
        <v>655061</v>
      </c>
      <c r="C61" s="104">
        <v>21751107</v>
      </c>
      <c r="D61" s="104">
        <f t="shared" si="0"/>
        <v>33.204704600029615</v>
      </c>
      <c r="E61" s="104">
        <v>12387194</v>
      </c>
      <c r="F61" s="104">
        <f t="shared" si="1"/>
        <v>18.909985482268063</v>
      </c>
      <c r="G61" s="104">
        <f t="shared" si="3"/>
        <v>34138301</v>
      </c>
      <c r="H61" s="104">
        <f t="shared" si="2"/>
        <v>52.114690082297678</v>
      </c>
      <c r="I61" s="105">
        <f t="shared" si="4"/>
        <v>0.56949717547709178</v>
      </c>
    </row>
    <row r="62" spans="1:9" x14ac:dyDescent="0.2">
      <c r="A62" s="64" t="s">
        <v>177</v>
      </c>
      <c r="B62" s="57">
        <v>511334</v>
      </c>
      <c r="C62" s="104">
        <v>31821755</v>
      </c>
      <c r="D62" s="104">
        <f t="shared" si="0"/>
        <v>62.232816515232706</v>
      </c>
      <c r="E62" s="104">
        <v>26500</v>
      </c>
      <c r="F62" s="104">
        <f t="shared" si="1"/>
        <v>5.182522578197421E-2</v>
      </c>
      <c r="G62" s="104">
        <f t="shared" si="3"/>
        <v>31848255</v>
      </c>
      <c r="H62" s="104">
        <f t="shared" si="2"/>
        <v>62.284641741014681</v>
      </c>
      <c r="I62" s="105">
        <f t="shared" si="4"/>
        <v>8.3276362350222352E-4</v>
      </c>
    </row>
    <row r="63" spans="1:9" x14ac:dyDescent="0.2">
      <c r="A63" s="64" t="s">
        <v>178</v>
      </c>
      <c r="B63" s="57">
        <v>458376</v>
      </c>
      <c r="C63" s="104" t="s">
        <v>489</v>
      </c>
      <c r="D63" s="104" t="s">
        <v>489</v>
      </c>
      <c r="E63" s="104" t="s">
        <v>489</v>
      </c>
      <c r="F63" s="104" t="s">
        <v>489</v>
      </c>
      <c r="G63" s="104" t="s">
        <v>489</v>
      </c>
      <c r="H63" s="104" t="s">
        <v>489</v>
      </c>
      <c r="I63" s="104" t="s">
        <v>489</v>
      </c>
    </row>
    <row r="64" spans="1:9" x14ac:dyDescent="0.2">
      <c r="A64" s="64" t="s">
        <v>179</v>
      </c>
      <c r="B64" s="57">
        <v>585612</v>
      </c>
      <c r="C64" s="104">
        <v>64250296</v>
      </c>
      <c r="D64" s="104">
        <f t="shared" si="0"/>
        <v>109.71478726528828</v>
      </c>
      <c r="E64" s="104">
        <v>0</v>
      </c>
      <c r="F64" s="104">
        <f t="shared" si="1"/>
        <v>0</v>
      </c>
      <c r="G64" s="104">
        <f t="shared" si="3"/>
        <v>64250296</v>
      </c>
      <c r="H64" s="104">
        <f t="shared" si="2"/>
        <v>109.71478726528828</v>
      </c>
      <c r="I64" s="105">
        <f t="shared" si="4"/>
        <v>0</v>
      </c>
    </row>
    <row r="65" spans="1:9" x14ac:dyDescent="0.2">
      <c r="A65" s="64" t="s">
        <v>180</v>
      </c>
      <c r="B65" s="57">
        <v>421339</v>
      </c>
      <c r="C65" s="104">
        <v>122789619</v>
      </c>
      <c r="D65" s="104">
        <f t="shared" si="0"/>
        <v>291.42713824260272</v>
      </c>
      <c r="E65" s="104">
        <v>4019527</v>
      </c>
      <c r="F65" s="104">
        <f t="shared" si="1"/>
        <v>9.5398883084642065</v>
      </c>
      <c r="G65" s="104">
        <f t="shared" si="3"/>
        <v>126809146</v>
      </c>
      <c r="H65" s="104">
        <f t="shared" si="2"/>
        <v>300.96702655106697</v>
      </c>
      <c r="I65" s="105">
        <f t="shared" si="4"/>
        <v>3.2735071846749522E-2</v>
      </c>
    </row>
    <row r="66" spans="1:9" x14ac:dyDescent="0.2">
      <c r="A66" s="64" t="s">
        <v>181</v>
      </c>
      <c r="B66" s="57">
        <v>693994</v>
      </c>
      <c r="C66" s="104">
        <v>42000000</v>
      </c>
      <c r="D66" s="104">
        <f t="shared" si="0"/>
        <v>60.519255209699217</v>
      </c>
      <c r="E66" s="104">
        <v>1429653</v>
      </c>
      <c r="F66" s="104">
        <f t="shared" si="1"/>
        <v>2.0600365421026696</v>
      </c>
      <c r="G66" s="104">
        <f t="shared" si="3"/>
        <v>43429653</v>
      </c>
      <c r="H66" s="104">
        <f t="shared" si="2"/>
        <v>62.57929175180189</v>
      </c>
      <c r="I66" s="105">
        <f t="shared" si="4"/>
        <v>3.4039357142857142E-2</v>
      </c>
    </row>
    <row r="67" spans="1:9" x14ac:dyDescent="0.2">
      <c r="A67" s="64" t="s">
        <v>113</v>
      </c>
      <c r="B67" s="57">
        <v>386105</v>
      </c>
      <c r="C67" s="104">
        <v>45403041</v>
      </c>
      <c r="D67" s="104">
        <f t="shared" si="0"/>
        <v>117.59247095997203</v>
      </c>
      <c r="E67" s="104">
        <v>196989</v>
      </c>
      <c r="F67" s="104">
        <f t="shared" si="1"/>
        <v>0.51019541316481265</v>
      </c>
      <c r="G67" s="104">
        <f t="shared" si="3"/>
        <v>45600030</v>
      </c>
      <c r="H67" s="104">
        <f t="shared" si="2"/>
        <v>118.10266637313684</v>
      </c>
      <c r="I67" s="105">
        <f t="shared" si="4"/>
        <v>4.3386741429940782E-3</v>
      </c>
    </row>
    <row r="68" spans="1:9" x14ac:dyDescent="0.2">
      <c r="A68" s="64" t="s">
        <v>182</v>
      </c>
      <c r="B68" s="57">
        <v>8627852</v>
      </c>
      <c r="C68" s="104">
        <v>1708453710</v>
      </c>
      <c r="D68" s="104">
        <f t="shared" si="0"/>
        <v>198.01611223743754</v>
      </c>
      <c r="E68" s="104">
        <v>232430601</v>
      </c>
      <c r="F68" s="104">
        <f t="shared" si="1"/>
        <v>26.939567461287005</v>
      </c>
      <c r="G68" s="104">
        <f t="shared" si="3"/>
        <v>1940884311</v>
      </c>
      <c r="H68" s="104">
        <f t="shared" si="2"/>
        <v>224.95567969872454</v>
      </c>
      <c r="I68" s="105">
        <f t="shared" si="4"/>
        <v>0.13604735067712195</v>
      </c>
    </row>
    <row r="69" spans="1:9" x14ac:dyDescent="0.2">
      <c r="A69" s="64" t="s">
        <v>183</v>
      </c>
      <c r="B69" s="57">
        <v>284134</v>
      </c>
      <c r="C69" s="104">
        <v>11805496</v>
      </c>
      <c r="D69" s="104">
        <f t="shared" ref="D69:D103" si="5">C69/B69</f>
        <v>41.549043761042327</v>
      </c>
      <c r="E69" s="104">
        <v>29486</v>
      </c>
      <c r="F69" s="104">
        <f t="shared" ref="F69:F103" si="6">E69/B69</f>
        <v>0.10377497941112292</v>
      </c>
      <c r="G69" s="104">
        <f t="shared" ref="G69:G103" si="7">C69+E69</f>
        <v>11834982</v>
      </c>
      <c r="H69" s="104">
        <f t="shared" ref="H69:H103" si="8">G69/B69</f>
        <v>41.652818740453448</v>
      </c>
      <c r="I69" s="105">
        <f t="shared" si="4"/>
        <v>2.4976502469697165E-3</v>
      </c>
    </row>
    <row r="70" spans="1:9" x14ac:dyDescent="0.2">
      <c r="A70" s="64" t="s">
        <v>184</v>
      </c>
      <c r="B70" s="57">
        <v>249865</v>
      </c>
      <c r="C70" s="104">
        <v>21153875</v>
      </c>
      <c r="D70" s="104">
        <f t="shared" si="5"/>
        <v>84.661217057210891</v>
      </c>
      <c r="E70" s="104">
        <v>0</v>
      </c>
      <c r="F70" s="104">
        <f t="shared" si="6"/>
        <v>0</v>
      </c>
      <c r="G70" s="104">
        <f t="shared" si="7"/>
        <v>21153875</v>
      </c>
      <c r="H70" s="104">
        <f t="shared" si="8"/>
        <v>84.661217057210891</v>
      </c>
      <c r="I70" s="105">
        <f t="shared" ref="I70:I103" si="9">E70/C70</f>
        <v>0</v>
      </c>
    </row>
    <row r="71" spans="1:9" x14ac:dyDescent="0.2">
      <c r="A71" s="64" t="s">
        <v>185</v>
      </c>
      <c r="B71" s="57">
        <v>248433</v>
      </c>
      <c r="C71" s="104" t="s">
        <v>489</v>
      </c>
      <c r="D71" s="104" t="s">
        <v>489</v>
      </c>
      <c r="E71" s="104">
        <v>0</v>
      </c>
      <c r="F71" s="104" t="s">
        <v>489</v>
      </c>
      <c r="G71" s="104" t="e">
        <f t="shared" si="7"/>
        <v>#VALUE!</v>
      </c>
      <c r="H71" s="104" t="s">
        <v>489</v>
      </c>
      <c r="I71" s="104" t="s">
        <v>489</v>
      </c>
    </row>
    <row r="72" spans="1:9" x14ac:dyDescent="0.2">
      <c r="A72" s="64" t="s">
        <v>186</v>
      </c>
      <c r="B72" s="57">
        <v>416712</v>
      </c>
      <c r="C72" s="104">
        <v>5593104</v>
      </c>
      <c r="D72" s="104">
        <f t="shared" si="5"/>
        <v>13.421989287565513</v>
      </c>
      <c r="E72" s="104">
        <v>1688282</v>
      </c>
      <c r="F72" s="104">
        <f t="shared" si="6"/>
        <v>4.0514360037627908</v>
      </c>
      <c r="G72" s="104">
        <f t="shared" si="7"/>
        <v>7281386</v>
      </c>
      <c r="H72" s="104">
        <f t="shared" si="8"/>
        <v>17.473425291328304</v>
      </c>
      <c r="I72" s="105">
        <f t="shared" si="9"/>
        <v>0.30185063606898782</v>
      </c>
    </row>
    <row r="73" spans="1:9" x14ac:dyDescent="0.2">
      <c r="A73" s="64" t="s">
        <v>187</v>
      </c>
      <c r="B73" s="57">
        <v>671100</v>
      </c>
      <c r="C73" s="104">
        <v>76838826</v>
      </c>
      <c r="D73" s="104">
        <f t="shared" si="5"/>
        <v>114.49683504693786</v>
      </c>
      <c r="E73" s="104">
        <v>4101490</v>
      </c>
      <c r="F73" s="104">
        <f t="shared" si="6"/>
        <v>6.1115929071673376</v>
      </c>
      <c r="G73" s="104">
        <f t="shared" si="7"/>
        <v>80940316</v>
      </c>
      <c r="H73" s="104">
        <f t="shared" si="8"/>
        <v>120.6084279541052</v>
      </c>
      <c r="I73" s="105">
        <f t="shared" si="9"/>
        <v>5.3377832711811603E-2</v>
      </c>
    </row>
    <row r="74" spans="1:9" x14ac:dyDescent="0.2">
      <c r="A74" s="64" t="s">
        <v>188</v>
      </c>
      <c r="B74" s="57">
        <v>483455</v>
      </c>
      <c r="C74" s="104">
        <v>34587470</v>
      </c>
      <c r="D74" s="104">
        <f t="shared" si="5"/>
        <v>71.542273841412339</v>
      </c>
      <c r="E74" s="104">
        <v>288244</v>
      </c>
      <c r="F74" s="104">
        <f t="shared" si="6"/>
        <v>0.59621681438810226</v>
      </c>
      <c r="G74" s="104">
        <f t="shared" si="7"/>
        <v>34875714</v>
      </c>
      <c r="H74" s="104">
        <f t="shared" si="8"/>
        <v>72.138490655800439</v>
      </c>
      <c r="I74" s="105">
        <f t="shared" si="9"/>
        <v>8.3337694257486893E-3</v>
      </c>
    </row>
    <row r="75" spans="1:9" x14ac:dyDescent="0.2">
      <c r="A75" s="64" t="s">
        <v>189</v>
      </c>
      <c r="B75" s="57">
        <v>294265</v>
      </c>
      <c r="C75" s="104">
        <v>33898847</v>
      </c>
      <c r="D75" s="104">
        <f t="shared" si="5"/>
        <v>115.19836541892512</v>
      </c>
      <c r="E75" s="104">
        <v>0</v>
      </c>
      <c r="F75" s="104">
        <f t="shared" si="6"/>
        <v>0</v>
      </c>
      <c r="G75" s="104">
        <f t="shared" si="7"/>
        <v>33898847</v>
      </c>
      <c r="H75" s="104">
        <f t="shared" si="8"/>
        <v>115.19836541892512</v>
      </c>
      <c r="I75" s="105">
        <f t="shared" si="9"/>
        <v>0</v>
      </c>
    </row>
    <row r="76" spans="1:9" x14ac:dyDescent="0.2">
      <c r="A76" s="64" t="s">
        <v>190</v>
      </c>
      <c r="B76" s="57">
        <v>1598385</v>
      </c>
      <c r="C76" s="104">
        <v>76838826</v>
      </c>
      <c r="D76" s="104">
        <f t="shared" si="5"/>
        <v>48.072789722125769</v>
      </c>
      <c r="E76" s="104">
        <v>35401750</v>
      </c>
      <c r="F76" s="104">
        <f t="shared" si="6"/>
        <v>22.148449841558822</v>
      </c>
      <c r="G76" s="104">
        <f t="shared" si="7"/>
        <v>112240576</v>
      </c>
      <c r="H76" s="104">
        <f t="shared" si="8"/>
        <v>70.221239563684591</v>
      </c>
      <c r="I76" s="105">
        <f t="shared" si="9"/>
        <v>0.46072736717762969</v>
      </c>
    </row>
    <row r="77" spans="1:9" x14ac:dyDescent="0.2">
      <c r="A77" s="64" t="s">
        <v>191</v>
      </c>
      <c r="B77" s="57">
        <v>1628096</v>
      </c>
      <c r="C77" s="104">
        <v>129049194</v>
      </c>
      <c r="D77" s="104">
        <f t="shared" si="5"/>
        <v>79.263872646330441</v>
      </c>
      <c r="E77" s="104">
        <v>190903</v>
      </c>
      <c r="F77" s="104">
        <f t="shared" si="6"/>
        <v>0.11725537069067181</v>
      </c>
      <c r="G77" s="104">
        <f t="shared" si="7"/>
        <v>129240097</v>
      </c>
      <c r="H77" s="104">
        <f t="shared" si="8"/>
        <v>79.381128017021112</v>
      </c>
      <c r="I77" s="105">
        <f t="shared" si="9"/>
        <v>1.4793040861611271E-3</v>
      </c>
    </row>
    <row r="78" spans="1:9" x14ac:dyDescent="0.2">
      <c r="A78" s="64" t="s">
        <v>114</v>
      </c>
      <c r="B78" s="57">
        <v>308882</v>
      </c>
      <c r="C78" s="104">
        <v>27965686</v>
      </c>
      <c r="D78" s="104">
        <f t="shared" si="5"/>
        <v>90.53841272719032</v>
      </c>
      <c r="E78" s="104">
        <v>5495740</v>
      </c>
      <c r="F78" s="104">
        <f t="shared" si="6"/>
        <v>17.792360836824418</v>
      </c>
      <c r="G78" s="104">
        <f t="shared" si="7"/>
        <v>33461426</v>
      </c>
      <c r="H78" s="104">
        <f t="shared" si="8"/>
        <v>108.33077356401473</v>
      </c>
      <c r="I78" s="105">
        <f t="shared" si="9"/>
        <v>0.19651726047413964</v>
      </c>
    </row>
    <row r="79" spans="1:9" x14ac:dyDescent="0.2">
      <c r="A79" s="64" t="s">
        <v>192</v>
      </c>
      <c r="B79" s="57">
        <v>302806</v>
      </c>
      <c r="C79" s="104">
        <v>71057316</v>
      </c>
      <c r="D79" s="104">
        <f t="shared" si="5"/>
        <v>234.66284023434147</v>
      </c>
      <c r="E79" s="104">
        <v>11247</v>
      </c>
      <c r="F79" s="104">
        <f t="shared" si="6"/>
        <v>3.7142592947299588E-2</v>
      </c>
      <c r="G79" s="104">
        <f t="shared" si="7"/>
        <v>71068563</v>
      </c>
      <c r="H79" s="104">
        <f t="shared" si="8"/>
        <v>234.69998282728875</v>
      </c>
      <c r="I79" s="105">
        <f t="shared" si="9"/>
        <v>1.5828067584202027E-4</v>
      </c>
    </row>
    <row r="80" spans="1:9" x14ac:dyDescent="0.2">
      <c r="A80" s="64" t="s">
        <v>115</v>
      </c>
      <c r="B80" s="57">
        <v>657424</v>
      </c>
      <c r="C80" s="104">
        <v>151765560</v>
      </c>
      <c r="D80" s="104">
        <f t="shared" si="5"/>
        <v>230.8488281535204</v>
      </c>
      <c r="E80" s="104">
        <v>1377831</v>
      </c>
      <c r="F80" s="104">
        <f t="shared" si="6"/>
        <v>2.0958027087541677</v>
      </c>
      <c r="G80" s="104">
        <f t="shared" si="7"/>
        <v>153143391</v>
      </c>
      <c r="H80" s="104">
        <f t="shared" si="8"/>
        <v>232.94463086227458</v>
      </c>
      <c r="I80" s="105">
        <f t="shared" si="9"/>
        <v>9.0786803013806292E-3</v>
      </c>
    </row>
    <row r="81" spans="1:9" x14ac:dyDescent="0.2">
      <c r="A81" s="64" t="s">
        <v>193</v>
      </c>
      <c r="B81" s="57">
        <v>471317</v>
      </c>
      <c r="C81" s="104">
        <v>79881194</v>
      </c>
      <c r="D81" s="104">
        <f t="shared" si="5"/>
        <v>169.48506843589345</v>
      </c>
      <c r="E81" s="104">
        <v>0</v>
      </c>
      <c r="F81" s="104">
        <f t="shared" si="6"/>
        <v>0</v>
      </c>
      <c r="G81" s="104">
        <f t="shared" si="7"/>
        <v>79881194</v>
      </c>
      <c r="H81" s="104">
        <f t="shared" si="8"/>
        <v>169.48506843589345</v>
      </c>
      <c r="I81" s="105">
        <f t="shared" si="9"/>
        <v>0</v>
      </c>
    </row>
    <row r="82" spans="1:9" x14ac:dyDescent="0.2">
      <c r="A82" s="64" t="s">
        <v>194</v>
      </c>
      <c r="B82" s="57">
        <v>260427</v>
      </c>
      <c r="C82" s="104">
        <v>12099987</v>
      </c>
      <c r="D82" s="104">
        <f t="shared" si="5"/>
        <v>46.462106463615527</v>
      </c>
      <c r="E82" s="104">
        <v>980110</v>
      </c>
      <c r="F82" s="104">
        <f t="shared" si="6"/>
        <v>3.7634730653887654</v>
      </c>
      <c r="G82" s="104">
        <f t="shared" si="7"/>
        <v>13080097</v>
      </c>
      <c r="H82" s="104">
        <f t="shared" si="8"/>
        <v>50.225579529004293</v>
      </c>
      <c r="I82" s="105">
        <f t="shared" si="9"/>
        <v>8.1000913472055791E-2</v>
      </c>
    </row>
    <row r="83" spans="1:9" x14ac:dyDescent="0.2">
      <c r="A83" s="64" t="s">
        <v>195</v>
      </c>
      <c r="B83" s="57">
        <v>323406</v>
      </c>
      <c r="C83" s="104">
        <v>25656659</v>
      </c>
      <c r="D83" s="104">
        <f t="shared" si="5"/>
        <v>79.332662350111008</v>
      </c>
      <c r="E83" s="104">
        <v>0</v>
      </c>
      <c r="F83" s="104">
        <f t="shared" si="6"/>
        <v>0</v>
      </c>
      <c r="G83" s="104">
        <f t="shared" si="7"/>
        <v>25656659</v>
      </c>
      <c r="H83" s="104">
        <f t="shared" si="8"/>
        <v>79.332662350111008</v>
      </c>
      <c r="I83" s="105">
        <f t="shared" si="9"/>
        <v>0</v>
      </c>
    </row>
    <row r="84" spans="1:9" x14ac:dyDescent="0.2">
      <c r="A84" s="64" t="s">
        <v>196</v>
      </c>
      <c r="B84" s="57">
        <v>506514</v>
      </c>
      <c r="C84" s="104">
        <v>50173175</v>
      </c>
      <c r="D84" s="104">
        <f t="shared" si="5"/>
        <v>99.055850381233299</v>
      </c>
      <c r="E84" s="104">
        <v>553116</v>
      </c>
      <c r="F84" s="104">
        <f t="shared" si="6"/>
        <v>1.0920053542448975</v>
      </c>
      <c r="G84" s="104">
        <f t="shared" si="7"/>
        <v>50726291</v>
      </c>
      <c r="H84" s="104">
        <f t="shared" si="8"/>
        <v>100.14785573547819</v>
      </c>
      <c r="I84" s="105">
        <f t="shared" si="9"/>
        <v>1.1024137898388931E-2</v>
      </c>
    </row>
    <row r="85" spans="1:9" x14ac:dyDescent="0.2">
      <c r="A85" s="64" t="s">
        <v>197</v>
      </c>
      <c r="B85" s="57">
        <v>1465079</v>
      </c>
      <c r="C85" s="104">
        <v>139967678</v>
      </c>
      <c r="D85" s="104">
        <f t="shared" si="5"/>
        <v>95.535925366481948</v>
      </c>
      <c r="E85" s="104">
        <v>2405084</v>
      </c>
      <c r="F85" s="104">
        <f t="shared" si="6"/>
        <v>1.641607039620389</v>
      </c>
      <c r="G85" s="104">
        <f t="shared" si="7"/>
        <v>142372762</v>
      </c>
      <c r="H85" s="104">
        <f t="shared" si="8"/>
        <v>97.17753240610233</v>
      </c>
      <c r="I85" s="105">
        <f t="shared" si="9"/>
        <v>1.7183138524309877E-2</v>
      </c>
    </row>
    <row r="86" spans="1:9" x14ac:dyDescent="0.2">
      <c r="A86" s="64" t="s">
        <v>198</v>
      </c>
      <c r="B86" s="57">
        <v>1399844</v>
      </c>
      <c r="C86" s="104">
        <v>163370463</v>
      </c>
      <c r="D86" s="104">
        <f t="shared" si="5"/>
        <v>116.70619226142341</v>
      </c>
      <c r="E86" s="104">
        <v>5055518</v>
      </c>
      <c r="F86" s="104">
        <f t="shared" si="6"/>
        <v>3.611486708518949</v>
      </c>
      <c r="G86" s="104">
        <f t="shared" si="7"/>
        <v>168425981</v>
      </c>
      <c r="H86" s="104">
        <f t="shared" si="8"/>
        <v>120.31767896994236</v>
      </c>
      <c r="I86" s="105">
        <f t="shared" si="9"/>
        <v>3.094511643760231E-2</v>
      </c>
    </row>
    <row r="87" spans="1:9" x14ac:dyDescent="0.2">
      <c r="A87" s="64" t="s">
        <v>199</v>
      </c>
      <c r="B87" s="57">
        <v>884353</v>
      </c>
      <c r="C87" s="104">
        <v>233380842</v>
      </c>
      <c r="D87" s="104">
        <f t="shared" si="5"/>
        <v>263.90009645469627</v>
      </c>
      <c r="E87" s="104">
        <v>57539975</v>
      </c>
      <c r="F87" s="104">
        <f t="shared" si="6"/>
        <v>65.064487823301334</v>
      </c>
      <c r="G87" s="104">
        <f t="shared" si="7"/>
        <v>290920817</v>
      </c>
      <c r="H87" s="104">
        <f t="shared" si="8"/>
        <v>328.96458427799757</v>
      </c>
      <c r="I87" s="105">
        <f t="shared" si="9"/>
        <v>0.24654969322631889</v>
      </c>
    </row>
    <row r="88" spans="1:9" x14ac:dyDescent="0.2">
      <c r="A88" s="64" t="s">
        <v>200</v>
      </c>
      <c r="B88" s="57">
        <v>1032435</v>
      </c>
      <c r="C88" s="104">
        <v>93364846</v>
      </c>
      <c r="D88" s="104">
        <f t="shared" si="5"/>
        <v>90.431694004949463</v>
      </c>
      <c r="E88" s="104">
        <v>1054308</v>
      </c>
      <c r="F88" s="104">
        <f t="shared" si="6"/>
        <v>1.0211858373650642</v>
      </c>
      <c r="G88" s="104">
        <f t="shared" si="7"/>
        <v>94419154</v>
      </c>
      <c r="H88" s="104">
        <f t="shared" si="8"/>
        <v>91.45287984231453</v>
      </c>
      <c r="I88" s="105">
        <f t="shared" si="9"/>
        <v>1.1292344444074807E-2</v>
      </c>
    </row>
    <row r="89" spans="1:9" x14ac:dyDescent="0.2">
      <c r="A89" s="64" t="s">
        <v>201</v>
      </c>
      <c r="B89" s="57">
        <v>340599</v>
      </c>
      <c r="C89" s="104">
        <v>19198821</v>
      </c>
      <c r="D89" s="104">
        <f t="shared" si="5"/>
        <v>56.367813763399191</v>
      </c>
      <c r="E89" s="104">
        <v>0</v>
      </c>
      <c r="F89" s="104">
        <f t="shared" si="6"/>
        <v>0</v>
      </c>
      <c r="G89" s="104">
        <f t="shared" si="7"/>
        <v>19198821</v>
      </c>
      <c r="H89" s="104">
        <f t="shared" si="8"/>
        <v>56.367813763399191</v>
      </c>
      <c r="I89" s="105">
        <f t="shared" si="9"/>
        <v>0</v>
      </c>
    </row>
    <row r="90" spans="1:9" x14ac:dyDescent="0.2">
      <c r="A90" s="64" t="s">
        <v>202</v>
      </c>
      <c r="B90" s="57">
        <v>251227</v>
      </c>
      <c r="C90" s="104">
        <v>26200000</v>
      </c>
      <c r="D90" s="104">
        <f t="shared" si="5"/>
        <v>104.28815374143703</v>
      </c>
      <c r="E90" s="104">
        <v>0</v>
      </c>
      <c r="F90" s="104">
        <f t="shared" si="6"/>
        <v>0</v>
      </c>
      <c r="G90" s="104">
        <f t="shared" si="7"/>
        <v>26200000</v>
      </c>
      <c r="H90" s="104">
        <f t="shared" si="8"/>
        <v>104.28815374143703</v>
      </c>
      <c r="I90" s="105">
        <f t="shared" si="9"/>
        <v>0</v>
      </c>
    </row>
    <row r="91" spans="1:9" x14ac:dyDescent="0.2">
      <c r="A91" s="64" t="s">
        <v>203</v>
      </c>
      <c r="B91" s="57">
        <v>721685</v>
      </c>
      <c r="C91" s="104">
        <v>230851261</v>
      </c>
      <c r="D91" s="104">
        <f t="shared" si="5"/>
        <v>319.87814766830405</v>
      </c>
      <c r="E91" s="104">
        <v>22707768</v>
      </c>
      <c r="F91" s="104">
        <f t="shared" si="6"/>
        <v>31.464929990231195</v>
      </c>
      <c r="G91" s="104">
        <f t="shared" si="7"/>
        <v>253559029</v>
      </c>
      <c r="H91" s="104">
        <f t="shared" si="8"/>
        <v>351.34307765853521</v>
      </c>
      <c r="I91" s="105">
        <f t="shared" si="9"/>
        <v>9.8365362621952501E-2</v>
      </c>
    </row>
    <row r="92" spans="1:9" x14ac:dyDescent="0.2">
      <c r="A92" s="64" t="s">
        <v>204</v>
      </c>
      <c r="B92" s="57">
        <v>310144</v>
      </c>
      <c r="C92" s="104">
        <v>27566148</v>
      </c>
      <c r="D92" s="104">
        <f t="shared" si="5"/>
        <v>88.881771048287249</v>
      </c>
      <c r="E92" s="104">
        <v>20797473</v>
      </c>
      <c r="F92" s="104">
        <f t="shared" si="6"/>
        <v>67.057473302723892</v>
      </c>
      <c r="G92" s="104">
        <f t="shared" si="7"/>
        <v>48363621</v>
      </c>
      <c r="H92" s="104">
        <f t="shared" si="8"/>
        <v>155.93924435101115</v>
      </c>
      <c r="I92" s="105">
        <f t="shared" si="9"/>
        <v>0.75445698833221098</v>
      </c>
    </row>
    <row r="93" spans="1:9" x14ac:dyDescent="0.2">
      <c r="A93" s="64" t="s">
        <v>205</v>
      </c>
      <c r="B93" s="57">
        <v>304624</v>
      </c>
      <c r="C93" s="104">
        <v>61182101</v>
      </c>
      <c r="D93" s="104">
        <f t="shared" si="5"/>
        <v>200.84465111087766</v>
      </c>
      <c r="E93" s="104">
        <v>825690</v>
      </c>
      <c r="F93" s="104">
        <f t="shared" si="6"/>
        <v>2.7105218236251902</v>
      </c>
      <c r="G93" s="104">
        <f t="shared" si="7"/>
        <v>62007791</v>
      </c>
      <c r="H93" s="104">
        <f t="shared" si="8"/>
        <v>203.55517293450285</v>
      </c>
      <c r="I93" s="105">
        <f t="shared" si="9"/>
        <v>1.3495613692638636E-2</v>
      </c>
    </row>
    <row r="94" spans="1:9" x14ac:dyDescent="0.2">
      <c r="A94" s="64" t="s">
        <v>206</v>
      </c>
      <c r="B94" s="57">
        <v>263815</v>
      </c>
      <c r="C94" s="104">
        <v>40452317</v>
      </c>
      <c r="D94" s="104">
        <f t="shared" si="5"/>
        <v>153.33592479578493</v>
      </c>
      <c r="E94" s="104">
        <v>0</v>
      </c>
      <c r="F94" s="104">
        <f t="shared" si="6"/>
        <v>0</v>
      </c>
      <c r="G94" s="104">
        <f t="shared" si="7"/>
        <v>40452317</v>
      </c>
      <c r="H94" s="104">
        <f t="shared" si="8"/>
        <v>153.33592479578493</v>
      </c>
      <c r="I94" s="105">
        <f t="shared" si="9"/>
        <v>0</v>
      </c>
    </row>
    <row r="95" spans="1:9" x14ac:dyDescent="0.2">
      <c r="A95" s="64" t="s">
        <v>207</v>
      </c>
      <c r="B95" s="57">
        <v>313110</v>
      </c>
      <c r="C95" s="104">
        <v>4568418</v>
      </c>
      <c r="D95" s="104">
        <f t="shared" si="5"/>
        <v>14.590457027881575</v>
      </c>
      <c r="E95" s="104">
        <v>0</v>
      </c>
      <c r="F95" s="104">
        <f t="shared" si="6"/>
        <v>0</v>
      </c>
      <c r="G95" s="104">
        <f t="shared" si="7"/>
        <v>4568418</v>
      </c>
      <c r="H95" s="104">
        <f t="shared" si="8"/>
        <v>14.590457027881575</v>
      </c>
      <c r="I95" s="105">
        <f t="shared" si="9"/>
        <v>0</v>
      </c>
    </row>
    <row r="96" spans="1:9" x14ac:dyDescent="0.2">
      <c r="A96" s="64" t="s">
        <v>208</v>
      </c>
      <c r="B96" s="57">
        <v>386341</v>
      </c>
      <c r="C96" s="104">
        <v>18498692</v>
      </c>
      <c r="D96" s="104">
        <f t="shared" si="5"/>
        <v>47.881772837985096</v>
      </c>
      <c r="E96" s="104">
        <v>213537</v>
      </c>
      <c r="F96" s="104">
        <f t="shared" si="6"/>
        <v>0.55271638267747925</v>
      </c>
      <c r="G96" s="104">
        <f t="shared" si="7"/>
        <v>18712229</v>
      </c>
      <c r="H96" s="104">
        <f t="shared" si="8"/>
        <v>48.434489220662577</v>
      </c>
      <c r="I96" s="105">
        <f t="shared" si="9"/>
        <v>1.1543356687056576E-2</v>
      </c>
    </row>
    <row r="97" spans="1:9" x14ac:dyDescent="0.2">
      <c r="A97" s="64" t="s">
        <v>209</v>
      </c>
      <c r="B97" s="57">
        <v>277467</v>
      </c>
      <c r="C97" s="104">
        <v>10748816</v>
      </c>
      <c r="D97" s="104">
        <f t="shared" si="5"/>
        <v>38.739078881452571</v>
      </c>
      <c r="E97" s="104">
        <v>0</v>
      </c>
      <c r="F97" s="104">
        <f t="shared" si="6"/>
        <v>0</v>
      </c>
      <c r="G97" s="104">
        <f t="shared" si="7"/>
        <v>10748816</v>
      </c>
      <c r="H97" s="104">
        <f t="shared" si="8"/>
        <v>38.739078881452571</v>
      </c>
      <c r="I97" s="105">
        <f t="shared" si="9"/>
        <v>0</v>
      </c>
    </row>
    <row r="98" spans="1:9" x14ac:dyDescent="0.2">
      <c r="A98" s="64" t="s">
        <v>210</v>
      </c>
      <c r="B98" s="57">
        <v>551988</v>
      </c>
      <c r="C98" s="104">
        <v>31465541</v>
      </c>
      <c r="D98" s="104">
        <f t="shared" si="5"/>
        <v>57.004030884729382</v>
      </c>
      <c r="E98" s="104">
        <v>127723</v>
      </c>
      <c r="F98" s="104">
        <f t="shared" si="6"/>
        <v>0.23138727653499713</v>
      </c>
      <c r="G98" s="104">
        <f t="shared" si="7"/>
        <v>31593264</v>
      </c>
      <c r="H98" s="104">
        <f t="shared" si="8"/>
        <v>57.235418161264377</v>
      </c>
      <c r="I98" s="105">
        <f t="shared" si="9"/>
        <v>4.0591388528803621E-3</v>
      </c>
    </row>
    <row r="99" spans="1:9" x14ac:dyDescent="0.2">
      <c r="A99" s="64" t="s">
        <v>211</v>
      </c>
      <c r="B99" s="57">
        <v>411490</v>
      </c>
      <c r="C99" s="104">
        <v>27641494</v>
      </c>
      <c r="D99" s="104">
        <f t="shared" si="5"/>
        <v>67.174157330676323</v>
      </c>
      <c r="E99" s="104">
        <v>16024442</v>
      </c>
      <c r="F99" s="104">
        <f t="shared" si="6"/>
        <v>38.94248219883837</v>
      </c>
      <c r="G99" s="104">
        <f t="shared" si="7"/>
        <v>43665936</v>
      </c>
      <c r="H99" s="104">
        <f t="shared" si="8"/>
        <v>106.11663952951469</v>
      </c>
      <c r="I99" s="105">
        <f t="shared" si="9"/>
        <v>0.57972416396885063</v>
      </c>
    </row>
    <row r="100" spans="1:9" x14ac:dyDescent="0.2">
      <c r="A100" s="64" t="s">
        <v>212</v>
      </c>
      <c r="B100" s="57">
        <v>457832</v>
      </c>
      <c r="C100" s="104">
        <v>81289342</v>
      </c>
      <c r="D100" s="104">
        <f t="shared" si="5"/>
        <v>177.55277481696342</v>
      </c>
      <c r="E100" s="104">
        <v>33101</v>
      </c>
      <c r="F100" s="104">
        <f t="shared" si="6"/>
        <v>7.2299446085026822E-2</v>
      </c>
      <c r="G100" s="104">
        <f t="shared" si="7"/>
        <v>81322443</v>
      </c>
      <c r="H100" s="104">
        <f t="shared" si="8"/>
        <v>177.62507426304845</v>
      </c>
      <c r="I100" s="105">
        <f t="shared" si="9"/>
        <v>4.071997531976578E-4</v>
      </c>
    </row>
    <row r="101" spans="1:9" x14ac:dyDescent="0.2">
      <c r="A101" s="64" t="s">
        <v>213</v>
      </c>
      <c r="B101" s="57">
        <v>702321</v>
      </c>
      <c r="C101" s="104">
        <v>162001480</v>
      </c>
      <c r="D101" s="104">
        <f t="shared" si="5"/>
        <v>230.66586361507061</v>
      </c>
      <c r="E101" s="104">
        <v>12064182</v>
      </c>
      <c r="F101" s="104">
        <f t="shared" si="6"/>
        <v>17.177589734608535</v>
      </c>
      <c r="G101" s="104">
        <f t="shared" si="7"/>
        <v>174065662</v>
      </c>
      <c r="H101" s="104">
        <f t="shared" si="8"/>
        <v>247.84345334967912</v>
      </c>
      <c r="I101" s="105">
        <f t="shared" si="9"/>
        <v>7.4469578919896293E-2</v>
      </c>
    </row>
    <row r="102" spans="1:9" x14ac:dyDescent="0.2">
      <c r="A102" s="64" t="s">
        <v>214</v>
      </c>
      <c r="B102" s="57">
        <v>400193</v>
      </c>
      <c r="C102" s="104">
        <v>32232278</v>
      </c>
      <c r="D102" s="104">
        <f t="shared" si="5"/>
        <v>80.541833565304742</v>
      </c>
      <c r="E102" s="104">
        <v>281720</v>
      </c>
      <c r="F102" s="104">
        <f t="shared" si="6"/>
        <v>0.70396033913636669</v>
      </c>
      <c r="G102" s="104">
        <f t="shared" si="7"/>
        <v>32513998</v>
      </c>
      <c r="H102" s="104">
        <f t="shared" si="8"/>
        <v>81.245793904441101</v>
      </c>
      <c r="I102" s="105">
        <f t="shared" si="9"/>
        <v>8.7403068439655431E-3</v>
      </c>
    </row>
    <row r="103" spans="1:9" x14ac:dyDescent="0.2">
      <c r="A103" s="64" t="s">
        <v>215</v>
      </c>
      <c r="B103" s="57">
        <v>248839</v>
      </c>
      <c r="C103" s="104">
        <v>11849907</v>
      </c>
      <c r="D103" s="104">
        <f t="shared" si="5"/>
        <v>47.620778897198591</v>
      </c>
      <c r="E103" s="104">
        <v>217005</v>
      </c>
      <c r="F103" s="104">
        <f t="shared" si="6"/>
        <v>0.87206989258114687</v>
      </c>
      <c r="G103" s="104">
        <f t="shared" si="7"/>
        <v>12066912</v>
      </c>
      <c r="H103" s="104">
        <f t="shared" si="8"/>
        <v>48.492848789779735</v>
      </c>
      <c r="I103" s="105">
        <f t="shared" si="9"/>
        <v>1.8312801948572256E-2</v>
      </c>
    </row>
    <row r="105" spans="1:9" x14ac:dyDescent="0.2">
      <c r="A105" s="9" t="s">
        <v>412</v>
      </c>
      <c r="B105" s="57">
        <f>SUM(B4:B103)</f>
        <v>64731692</v>
      </c>
      <c r="C105" s="104">
        <f>SUM(C4:C103)</f>
        <v>7488013728</v>
      </c>
      <c r="D105" s="104"/>
      <c r="E105" s="104">
        <f>SUM(E4:E103)</f>
        <v>607927285</v>
      </c>
      <c r="F105" s="104"/>
      <c r="I105" s="104"/>
    </row>
    <row r="106" spans="1:9" x14ac:dyDescent="0.2">
      <c r="A106" s="9" t="s">
        <v>413</v>
      </c>
      <c r="D106" s="104">
        <f>MEDIAN(D4:D103)</f>
        <v>87.512009577270035</v>
      </c>
      <c r="E106" s="104"/>
      <c r="F106" s="104">
        <f>MEDIAN(F4:F103)</f>
        <v>0.48169054266006672</v>
      </c>
      <c r="H106" s="104">
        <f>MEDIAN(H4:H103)</f>
        <v>95.446032252636414</v>
      </c>
    </row>
    <row r="123" spans="1:1" x14ac:dyDescent="0.2">
      <c r="A123" s="110"/>
    </row>
    <row r="124" spans="1:1" x14ac:dyDescent="0.2">
      <c r="A124" s="110"/>
    </row>
    <row r="125" spans="1:1" x14ac:dyDescent="0.2">
      <c r="A125" s="110"/>
    </row>
    <row r="126" spans="1:1" x14ac:dyDescent="0.2">
      <c r="A126" s="110"/>
    </row>
    <row r="161" spans="1:1" x14ac:dyDescent="0.2">
      <c r="A161" s="111"/>
    </row>
    <row r="162" spans="1:1" x14ac:dyDescent="0.2">
      <c r="A162" s="111"/>
    </row>
    <row r="163" spans="1:1" x14ac:dyDescent="0.2">
      <c r="A163" s="111"/>
    </row>
    <row r="164" spans="1:1" x14ac:dyDescent="0.2">
      <c r="A164" s="111"/>
    </row>
    <row r="165" spans="1:1" x14ac:dyDescent="0.2">
      <c r="A165" s="111"/>
    </row>
    <row r="166" spans="1:1" x14ac:dyDescent="0.2">
      <c r="A166" s="111"/>
    </row>
    <row r="167" spans="1:1" x14ac:dyDescent="0.2">
      <c r="A167" s="111"/>
    </row>
    <row r="168" spans="1:1" x14ac:dyDescent="0.2">
      <c r="A168" s="110"/>
    </row>
    <row r="169" spans="1:1" x14ac:dyDescent="0.2">
      <c r="A169" s="110"/>
    </row>
    <row r="174" spans="1:1" x14ac:dyDescent="0.2">
      <c r="A174" s="111"/>
    </row>
    <row r="179" spans="1:1" x14ac:dyDescent="0.2">
      <c r="A179" s="111"/>
    </row>
    <row r="190" spans="1:1" x14ac:dyDescent="0.2">
      <c r="A190" s="112"/>
    </row>
    <row r="191" spans="1:1" x14ac:dyDescent="0.2">
      <c r="A191" s="110"/>
    </row>
    <row r="192" spans="1:1" x14ac:dyDescent="0.2">
      <c r="A192" s="113"/>
    </row>
    <row r="193" spans="1:1" x14ac:dyDescent="0.2">
      <c r="A193" s="110"/>
    </row>
    <row r="194" spans="1:1" x14ac:dyDescent="0.2">
      <c r="A194" s="110"/>
    </row>
    <row r="195" spans="1:1" x14ac:dyDescent="0.2">
      <c r="A195" s="110"/>
    </row>
    <row r="205" spans="1:1" x14ac:dyDescent="0.2">
      <c r="A205" s="111"/>
    </row>
    <row r="206" spans="1:1" x14ac:dyDescent="0.2">
      <c r="A206" s="111"/>
    </row>
    <row r="209" spans="1:1" x14ac:dyDescent="0.2">
      <c r="A209" s="114"/>
    </row>
    <row r="210" spans="1:1" x14ac:dyDescent="0.2">
      <c r="A210" s="111"/>
    </row>
    <row r="225" spans="1:1" x14ac:dyDescent="0.2">
      <c r="A225" s="110"/>
    </row>
    <row r="226" spans="1:1" x14ac:dyDescent="0.2">
      <c r="A226" s="110"/>
    </row>
    <row r="227" spans="1:1" x14ac:dyDescent="0.2">
      <c r="A227" s="113"/>
    </row>
    <row r="228" spans="1:1" x14ac:dyDescent="0.2">
      <c r="A228" s="110"/>
    </row>
    <row r="229" spans="1:1" x14ac:dyDescent="0.2">
      <c r="A229" s="110"/>
    </row>
    <row r="232" spans="1:1" x14ac:dyDescent="0.2">
      <c r="A232" s="111"/>
    </row>
    <row r="233" spans="1:1" x14ac:dyDescent="0.2">
      <c r="A233" s="111"/>
    </row>
    <row r="237" spans="1:1" x14ac:dyDescent="0.2">
      <c r="A237" s="111"/>
    </row>
    <row r="238" spans="1:1" x14ac:dyDescent="0.2">
      <c r="A238" s="111"/>
    </row>
    <row r="239" spans="1:1" x14ac:dyDescent="0.2">
      <c r="A239" s="111"/>
    </row>
    <row r="240" spans="1:1" x14ac:dyDescent="0.2">
      <c r="A240" s="111"/>
    </row>
    <row r="252" spans="1:1" x14ac:dyDescent="0.2">
      <c r="A252" s="111"/>
    </row>
    <row r="255" spans="1:1" x14ac:dyDescent="0.2">
      <c r="A255" s="110"/>
    </row>
    <row r="256" spans="1:1" x14ac:dyDescent="0.2">
      <c r="A256" s="110"/>
    </row>
    <row r="292" spans="1:1" x14ac:dyDescent="0.2">
      <c r="A292" s="111"/>
    </row>
    <row r="293" spans="1:1" x14ac:dyDescent="0.2">
      <c r="A293" s="111"/>
    </row>
    <row r="294" spans="1:1" x14ac:dyDescent="0.2">
      <c r="A294" s="111"/>
    </row>
    <row r="295" spans="1:1" x14ac:dyDescent="0.2">
      <c r="A295" s="111"/>
    </row>
    <row r="296" spans="1:1" x14ac:dyDescent="0.2">
      <c r="A296" s="111"/>
    </row>
    <row r="297" spans="1:1" x14ac:dyDescent="0.2">
      <c r="A297" s="111"/>
    </row>
    <row r="298" spans="1:1" x14ac:dyDescent="0.2">
      <c r="A298" s="111"/>
    </row>
    <row r="299" spans="1:1" x14ac:dyDescent="0.2">
      <c r="A299" s="111"/>
    </row>
    <row r="303" spans="1:1" x14ac:dyDescent="0.2">
      <c r="A303" s="111"/>
    </row>
    <row r="318" spans="1:1" x14ac:dyDescent="0.2">
      <c r="A318" s="111"/>
    </row>
    <row r="323" spans="1:1" x14ac:dyDescent="0.2">
      <c r="A323" s="111"/>
    </row>
    <row r="334" spans="1:1" x14ac:dyDescent="0.2">
      <c r="A334" s="111"/>
    </row>
    <row r="354" spans="1:1" x14ac:dyDescent="0.2">
      <c r="A354" s="110"/>
    </row>
    <row r="355" spans="1:1" x14ac:dyDescent="0.2">
      <c r="A355" s="110"/>
    </row>
    <row r="356" spans="1:1" x14ac:dyDescent="0.2">
      <c r="A356" s="110"/>
    </row>
    <row r="357" spans="1:1" x14ac:dyDescent="0.2">
      <c r="A357" s="110"/>
    </row>
    <row r="366" spans="1:1" x14ac:dyDescent="0.2">
      <c r="A366" s="111"/>
    </row>
    <row r="371" spans="1:1" x14ac:dyDescent="0.2">
      <c r="A371" s="111"/>
    </row>
    <row r="375" spans="1:1" x14ac:dyDescent="0.2">
      <c r="A375" s="115"/>
    </row>
    <row r="376" spans="1:1" x14ac:dyDescent="0.2">
      <c r="A376" s="116"/>
    </row>
    <row r="377" spans="1:1" x14ac:dyDescent="0.2">
      <c r="A377" s="116"/>
    </row>
    <row r="380" spans="1:1" x14ac:dyDescent="0.2">
      <c r="A380" s="111"/>
    </row>
    <row r="386" spans="1:1" x14ac:dyDescent="0.2">
      <c r="A386" s="110"/>
    </row>
    <row r="394" spans="1:1" x14ac:dyDescent="0.2">
      <c r="A394" s="114"/>
    </row>
    <row r="395" spans="1:1" x14ac:dyDescent="0.2">
      <c r="A395" s="114"/>
    </row>
    <row r="401" spans="1:1" x14ac:dyDescent="0.2">
      <c r="A401" s="110"/>
    </row>
    <row r="402" spans="1:1" x14ac:dyDescent="0.2">
      <c r="A402" s="110"/>
    </row>
    <row r="413" spans="1:1" x14ac:dyDescent="0.2">
      <c r="A413" s="111"/>
    </row>
    <row r="431" spans="1:1" x14ac:dyDescent="0.2">
      <c r="A431" s="110"/>
    </row>
    <row r="432" spans="1:1" x14ac:dyDescent="0.2">
      <c r="A432" s="110"/>
    </row>
    <row r="433" spans="1:1" x14ac:dyDescent="0.2">
      <c r="A433" s="110"/>
    </row>
    <row r="438" spans="1:1" x14ac:dyDescent="0.2">
      <c r="A438" s="110"/>
    </row>
    <row r="439" spans="1:1" x14ac:dyDescent="0.2">
      <c r="A439" s="110"/>
    </row>
    <row r="440" spans="1:1" x14ac:dyDescent="0.2">
      <c r="A440" s="110"/>
    </row>
    <row r="441" spans="1:1" x14ac:dyDescent="0.2">
      <c r="A441" s="110"/>
    </row>
    <row r="442" spans="1:1" x14ac:dyDescent="0.2">
      <c r="A442" s="110"/>
    </row>
    <row r="443" spans="1:1" x14ac:dyDescent="0.2">
      <c r="A443" s="110"/>
    </row>
    <row r="444" spans="1:1" x14ac:dyDescent="0.2">
      <c r="A444" s="110"/>
    </row>
    <row r="445" spans="1:1" x14ac:dyDescent="0.2">
      <c r="A445" s="110"/>
    </row>
    <row r="461" spans="1:1" x14ac:dyDescent="0.2">
      <c r="A461" s="111"/>
    </row>
    <row r="462" spans="1:1" x14ac:dyDescent="0.2">
      <c r="A462" s="117"/>
    </row>
    <row r="468" spans="1:1" x14ac:dyDescent="0.2">
      <c r="A468" s="111"/>
    </row>
    <row r="476" spans="1:1" x14ac:dyDescent="0.2">
      <c r="A476" s="115"/>
    </row>
    <row r="477" spans="1:1" x14ac:dyDescent="0.2">
      <c r="A477" s="115"/>
    </row>
    <row r="478" spans="1:1" x14ac:dyDescent="0.2">
      <c r="A478" s="111"/>
    </row>
    <row r="479" spans="1:1" x14ac:dyDescent="0.2">
      <c r="A479" s="111"/>
    </row>
    <row r="480" spans="1:1" x14ac:dyDescent="0.2">
      <c r="A480" s="111"/>
    </row>
    <row r="484" spans="1:1" x14ac:dyDescent="0.2">
      <c r="A484" s="111"/>
    </row>
    <row r="488" spans="1:1" x14ac:dyDescent="0.2">
      <c r="A488" s="111"/>
    </row>
    <row r="489" spans="1:1" x14ac:dyDescent="0.2">
      <c r="A489" s="111"/>
    </row>
    <row r="490" spans="1:1" x14ac:dyDescent="0.2">
      <c r="A490" s="111"/>
    </row>
    <row r="493" spans="1:1" x14ac:dyDescent="0.2">
      <c r="A493" s="111"/>
    </row>
    <row r="498" spans="1:1" x14ac:dyDescent="0.2">
      <c r="A498" s="111"/>
    </row>
    <row r="499" spans="1:1" x14ac:dyDescent="0.2">
      <c r="A499" s="111"/>
    </row>
    <row r="507" spans="1:1" x14ac:dyDescent="0.2">
      <c r="A507" s="111"/>
    </row>
    <row r="518" spans="1:1" x14ac:dyDescent="0.2">
      <c r="A518" s="111"/>
    </row>
    <row r="525" spans="1:1" x14ac:dyDescent="0.2">
      <c r="A525" s="111"/>
    </row>
    <row r="526" spans="1:1" x14ac:dyDescent="0.2">
      <c r="A526" s="111"/>
    </row>
    <row r="527" spans="1:1" x14ac:dyDescent="0.2">
      <c r="A527" s="111"/>
    </row>
    <row r="532" spans="1:1" x14ac:dyDescent="0.2">
      <c r="A532" s="115"/>
    </row>
    <row r="533" spans="1:1" x14ac:dyDescent="0.2">
      <c r="A533" s="115"/>
    </row>
    <row r="535" spans="1:1" x14ac:dyDescent="0.2">
      <c r="A535" s="111"/>
    </row>
    <row r="536" spans="1:1" x14ac:dyDescent="0.2">
      <c r="A536" s="111"/>
    </row>
    <row r="537" spans="1:1" x14ac:dyDescent="0.2">
      <c r="A537" s="111"/>
    </row>
    <row r="538" spans="1:1" x14ac:dyDescent="0.2">
      <c r="A538" s="111"/>
    </row>
    <row r="553" spans="1:1" x14ac:dyDescent="0.2">
      <c r="A553" s="111"/>
    </row>
    <row r="554" spans="1:1" x14ac:dyDescent="0.2">
      <c r="A554" s="111"/>
    </row>
    <row r="563" spans="1:1" x14ac:dyDescent="0.2">
      <c r="A563" s="111"/>
    </row>
    <row r="564" spans="1:1" x14ac:dyDescent="0.2">
      <c r="A564" s="111"/>
    </row>
    <row r="565" spans="1:1" x14ac:dyDescent="0.2">
      <c r="A565" s="111"/>
    </row>
    <row r="568" spans="1:1" x14ac:dyDescent="0.2">
      <c r="A568" s="115"/>
    </row>
    <row r="569" spans="1:1" x14ac:dyDescent="0.2">
      <c r="A569" s="115"/>
    </row>
    <row r="571" spans="1:1" x14ac:dyDescent="0.2">
      <c r="A571" s="111"/>
    </row>
    <row r="576" spans="1:1" x14ac:dyDescent="0.2">
      <c r="A576" s="111"/>
    </row>
    <row r="577" spans="1:1" x14ac:dyDescent="0.2">
      <c r="A577" s="111"/>
    </row>
    <row r="596" spans="1:1" x14ac:dyDescent="0.2">
      <c r="A596" s="111"/>
    </row>
    <row r="601" spans="1:1" x14ac:dyDescent="0.2">
      <c r="A601" s="111"/>
    </row>
    <row r="608" spans="1:1" x14ac:dyDescent="0.2">
      <c r="A608" s="111"/>
    </row>
    <row r="615" spans="1:1" x14ac:dyDescent="0.2">
      <c r="A615" s="111"/>
    </row>
    <row r="616" spans="1:1" x14ac:dyDescent="0.2">
      <c r="A616" s="111"/>
    </row>
    <row r="617" spans="1:1" x14ac:dyDescent="0.2">
      <c r="A617" s="111"/>
    </row>
    <row r="618" spans="1:1" x14ac:dyDescent="0.2">
      <c r="A618" s="111"/>
    </row>
    <row r="619" spans="1:1" x14ac:dyDescent="0.2">
      <c r="A619" s="111"/>
    </row>
    <row r="620" spans="1:1" x14ac:dyDescent="0.2">
      <c r="A620" s="111"/>
    </row>
    <row r="621" spans="1:1" x14ac:dyDescent="0.2">
      <c r="A621" s="111"/>
    </row>
  </sheetData>
  <mergeCells count="1">
    <mergeCell ref="A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Employees</vt:lpstr>
      <vt:lpstr>Volunteer Hours</vt:lpstr>
      <vt:lpstr>Value of Volunteer Time</vt:lpstr>
      <vt:lpstr>Spending by Agency </vt:lpstr>
      <vt:lpstr>Spending per Resident</vt:lpstr>
      <vt:lpstr>Public and Private Spending</vt:lpstr>
    </vt:vector>
  </TitlesOfParts>
  <Company>Trust for Public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Alexandra Hiple</cp:lastModifiedBy>
  <dcterms:created xsi:type="dcterms:W3CDTF">2018-03-23T12:52:37Z</dcterms:created>
  <dcterms:modified xsi:type="dcterms:W3CDTF">2020-05-13T21:08:04Z</dcterms:modified>
</cp:coreProperties>
</file>