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33600" windowHeight="210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A20" i="1"/>
  <c r="C18" i="1"/>
  <c r="B16" i="1"/>
  <c r="C15" i="1"/>
  <c r="B26" i="1"/>
  <c r="A41" i="1"/>
  <c r="B25" i="1"/>
  <c r="A40" i="1"/>
  <c r="A37" i="1"/>
  <c r="A36" i="1"/>
  <c r="A33" i="1"/>
  <c r="A32" i="1"/>
  <c r="A29" i="1"/>
  <c r="A28" i="1"/>
  <c r="D26" i="1"/>
  <c r="B29" i="1"/>
  <c r="D25" i="1"/>
  <c r="B28" i="1"/>
  <c r="B42" i="1"/>
  <c r="B38" i="1"/>
  <c r="A30" i="1"/>
  <c r="A34" i="1"/>
  <c r="B34" i="1"/>
  <c r="B30" i="1"/>
  <c r="B32" i="1"/>
  <c r="B36" i="1"/>
  <c r="B40" i="1"/>
  <c r="B33" i="1"/>
  <c r="B37" i="1"/>
  <c r="B41" i="1"/>
  <c r="A42" i="1"/>
  <c r="A38" i="1"/>
  <c r="C16" i="1"/>
  <c r="B15" i="1"/>
  <c r="A18" i="1"/>
  <c r="C20" i="1"/>
  <c r="A22" i="1" a="1"/>
  <c r="A22" i="1"/>
  <c r="B23" i="1"/>
  <c r="C22" i="1"/>
  <c r="A23" i="1"/>
  <c r="C23" i="1"/>
  <c r="B22" i="1"/>
  <c r="A24" i="1"/>
  <c r="B24" i="1"/>
  <c r="C24" i="1"/>
  <c r="B56" i="1" a="1"/>
  <c r="B52" i="1" a="1"/>
  <c r="B52" i="1"/>
  <c r="B56" i="1"/>
  <c r="B58" i="1"/>
  <c r="B57" i="1"/>
  <c r="B72" i="1"/>
  <c r="B44" i="1" a="1"/>
  <c r="A56" i="1" a="1"/>
  <c r="A56" i="1"/>
  <c r="A44" i="1" a="1"/>
  <c r="B53" i="1"/>
  <c r="B54" i="1"/>
  <c r="A73" i="1"/>
  <c r="B44" i="1"/>
  <c r="B45" i="1"/>
  <c r="B46" i="1"/>
  <c r="A72" i="1"/>
  <c r="A57" i="1"/>
  <c r="A58" i="1"/>
  <c r="A64" i="1"/>
  <c r="A44" i="1"/>
  <c r="A45" i="1"/>
  <c r="A46" i="1"/>
  <c r="B73" i="1"/>
  <c r="B75" i="1"/>
  <c r="B71" i="1"/>
  <c r="A75" i="1"/>
  <c r="A71" i="1"/>
  <c r="B64" i="1"/>
  <c r="B67" i="1"/>
  <c r="B63" i="1"/>
  <c r="A67" i="1"/>
  <c r="A63" i="1"/>
  <c r="A48" i="1" a="1"/>
  <c r="A48" i="1"/>
  <c r="A50" i="1"/>
  <c r="A66" i="1"/>
  <c r="A49" i="1"/>
  <c r="A52" i="1" a="1"/>
  <c r="A52" i="1"/>
  <c r="A54" i="1"/>
  <c r="A65" i="1"/>
  <c r="A53" i="1"/>
  <c r="B65" i="1"/>
  <c r="B66" i="1"/>
  <c r="B48" i="1" a="1"/>
  <c r="B48" i="1"/>
  <c r="B50" i="1"/>
  <c r="A74" i="1"/>
  <c r="B49" i="1"/>
  <c r="B74" i="1"/>
</calcChain>
</file>

<file path=xl/sharedStrings.xml><?xml version="1.0" encoding="utf-8"?>
<sst xmlns="http://schemas.openxmlformats.org/spreadsheetml/2006/main" count="39" uniqueCount="39">
  <si>
    <t>Inputs</t>
    <phoneticPr fontId="1" type="noConversion"/>
  </si>
  <si>
    <t>Height</t>
    <phoneticPr fontId="1" type="noConversion"/>
  </si>
  <si>
    <t>Average height</t>
    <phoneticPr fontId="1" type="noConversion"/>
  </si>
  <si>
    <t>Unit</t>
    <phoneticPr fontId="1" type="noConversion"/>
  </si>
  <si>
    <t>Meters</t>
    <phoneticPr fontId="1" type="noConversion"/>
  </si>
  <si>
    <t>Inches</t>
    <phoneticPr fontId="1" type="noConversion"/>
  </si>
  <si>
    <t>Coordinate</t>
    <phoneticPr fontId="1" type="noConversion"/>
  </si>
  <si>
    <t>Constant</t>
    <phoneticPr fontId="1" type="noConversion"/>
  </si>
  <si>
    <t>θ1</t>
    <phoneticPr fontId="1" type="noConversion"/>
  </si>
  <si>
    <t>θ2</t>
    <phoneticPr fontId="1" type="noConversion"/>
  </si>
  <si>
    <t>β</t>
    <phoneticPr fontId="1" type="noConversion"/>
  </si>
  <si>
    <t>α</t>
    <phoneticPr fontId="1" type="noConversion"/>
  </si>
  <si>
    <t>X axis</t>
    <phoneticPr fontId="1" type="noConversion"/>
  </si>
  <si>
    <t>Y axis</t>
    <phoneticPr fontId="1" type="noConversion"/>
  </si>
  <si>
    <t>Meters</t>
  </si>
  <si>
    <t>Rx</t>
    <phoneticPr fontId="1" type="noConversion"/>
  </si>
  <si>
    <t>θ`(radians)</t>
    <phoneticPr fontId="1" type="noConversion"/>
  </si>
  <si>
    <t>Ry</t>
    <phoneticPr fontId="1" type="noConversion"/>
  </si>
  <si>
    <t>R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</si>
  <si>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</si>
  <si>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</si>
  <si>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</si>
  <si>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</si>
  <si>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</si>
  <si>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</si>
  <si>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A`</t>
    <phoneticPr fontId="1" type="noConversion"/>
  </si>
  <si>
    <t>B`</t>
    <phoneticPr fontId="1" type="noConversion"/>
  </si>
  <si>
    <t>C`</t>
    <phoneticPr fontId="1" type="noConversion"/>
  </si>
  <si>
    <t>D`</t>
    <phoneticPr fontId="1" type="noConversion"/>
  </si>
  <si>
    <t>A(valid)</t>
    <phoneticPr fontId="1" type="noConversion"/>
  </si>
  <si>
    <t>B(valid)</t>
    <phoneticPr fontId="1" type="noConversion"/>
  </si>
  <si>
    <t>C(valid)</t>
    <phoneticPr fontId="1" type="noConversion"/>
  </si>
  <si>
    <t>D(valid)</t>
    <phoneticPr fontId="1" type="noConversion"/>
  </si>
  <si>
    <t>A`(valid)</t>
    <phoneticPr fontId="1" type="noConversion"/>
  </si>
  <si>
    <t>B`(valid)</t>
    <phoneticPr fontId="1" type="noConversion"/>
  </si>
  <si>
    <t>C`(valid)</t>
    <phoneticPr fontId="1" type="noConversion"/>
  </si>
  <si>
    <t>D`(valid)</t>
    <phoneticPr fontId="1" type="noConversion"/>
  </si>
  <si>
    <t>a(valid)</t>
    <phoneticPr fontId="1" type="noConversion"/>
  </si>
  <si>
    <t>b(valid)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</si>
</sst>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Protection="1">
      <protection hidden="1"/>
    </xf>
    <xf numFmtId="0" fontId="0" fillId="0" borderId="0" xfId="0" applyAlignment="1">
      <alignment horizontal="right"/>
    </xf>
    <xf numFmtId="0" fontId="3" fillId="0" borderId="0" xfId="0" applyFont="1"/>
    <xf numFmtId="176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Coverage Area</a:t>
            </a:r>
          </a:p>
        </c:rich>
      </c:tx>
      <c:layout>
        <c:manualLayout>
          <c:xMode val="edge"/>
          <c:yMode val="edge"/>
          <c:x val="0.33525678040244999"/>
          <c:y val="4.1666666666666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6"/>
            <c:marker>
              <c:symbol val="square"/>
              <c:size val="5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 cap="rnd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5E3-416C-BD1D-57FADDC523A4}"/>
              </c:ext>
            </c:extLst>
          </c:dPt>
          <c:dLbls>
            <c:dLbl>
              <c:idx val="1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238689443480599"/>
                      <c:h val="0.1381858407079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BBFF-45B5-8B6A-12DB4EDA7A3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E3-416C-BD1D-57FADDC523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Sheet1!$A$63:$A$75</c:f>
              <c:numCache>
                <c:formatCode>0.00_ </c:formatCode>
                <c:ptCount val="13"/>
                <c:pt idx="0">
                  <c:v>4.1048579537334868</c:v>
                </c:pt>
                <c:pt idx="1">
                  <c:v>4.1048579537334868</c:v>
                </c:pt>
                <c:pt idx="2">
                  <c:v>-2.005886517472967</c:v>
                </c:pt>
                <c:pt idx="3">
                  <c:v>-2.005886517472967</c:v>
                </c:pt>
                <c:pt idx="4">
                  <c:v>4.1048579537334868</c:v>
                </c:pt>
                <c:pt idx="6" formatCode="General">
                  <c:v>0</c:v>
                </c:pt>
                <c:pt idx="8">
                  <c:v>1.5787915206667256</c:v>
                </c:pt>
                <c:pt idx="9">
                  <c:v>1.5787915206667256</c:v>
                </c:pt>
                <c:pt idx="10">
                  <c:v>-0.77149481441267975</c:v>
                </c:pt>
                <c:pt idx="11">
                  <c:v>-0.77149481441267975</c:v>
                </c:pt>
                <c:pt idx="12">
                  <c:v>1.5787915206667256</c:v>
                </c:pt>
              </c:numCache>
            </c:numRef>
          </c:xVal>
          <c:yVal>
            <c:numRef>
              <c:f>Sheet1!$B$63:$B$75</c:f>
              <c:numCache>
                <c:formatCode>0.00_ </c:formatCode>
                <c:ptCount val="13"/>
                <c:pt idx="0">
                  <c:v>2.6601397764346939</c:v>
                </c:pt>
                <c:pt idx="1">
                  <c:v>-2.6601397764346939</c:v>
                </c:pt>
                <c:pt idx="2">
                  <c:v>-1.7977912355976777</c:v>
                </c:pt>
                <c:pt idx="3">
                  <c:v>1.7977912355976777</c:v>
                </c:pt>
                <c:pt idx="4">
                  <c:v>2.6601397764346939</c:v>
                </c:pt>
                <c:pt idx="6" formatCode="General">
                  <c:v>0</c:v>
                </c:pt>
                <c:pt idx="8">
                  <c:v>1.0231306832441132</c:v>
                </c:pt>
                <c:pt idx="9">
                  <c:v>-1.0231306832441132</c:v>
                </c:pt>
                <c:pt idx="10">
                  <c:v>-0.69145816753756839</c:v>
                </c:pt>
                <c:pt idx="11">
                  <c:v>0.69145816753756839</c:v>
                </c:pt>
                <c:pt idx="12">
                  <c:v>1.0231306832441132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E3-416C-BD1D-57FADDC52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13623776"/>
        <c:axId val="-1513621456"/>
      </c:scatterChart>
      <c:valAx>
        <c:axId val="-15136237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crossAx val="-1513621456"/>
        <c:crosses val="autoZero"/>
        <c:crossBetween val="midCat"/>
      </c:valAx>
      <c:valAx>
        <c:axId val="-15136214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crossAx val="-151362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5</xdr:row>
      <xdr:rowOff>152400</xdr:rowOff>
    </xdr:from>
    <xdr:to>
      <xdr:col>16</xdr:col>
      <xdr:colOff>12700</xdr:colOff>
      <xdr:row>20</xdr:row>
      <xdr:rowOff>101600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2D6F69CB-9866-41CB-AD74-A13357EC9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E5" sqref="E5"/>
    </sheetView>
  </sheetViews>
  <sheetFormatPr defaultColWidth="8.875" defaultRowHeight="14.25" x14ac:dyDescent="0.2"/>
  <cols>
    <col min="1" max="1" width="13.625" customWidth="1"/>
    <col min="2" max="2" width="10.125" customWidth="1"/>
    <col min="4" max="4" width="12.625" customWidth="1"/>
    <col min="12" max="12" width="0" hidden="1" customWidth="1"/>
  </cols>
  <sheetData>
    <row r="1" spans="1:12" x14ac:dyDescent="0.2">
      <c r="L1" s="3" t="s">
        <v>4</v>
      </c>
    </row>
    <row r="2" spans="1:12" ht="19.5" customHeight="1" x14ac:dyDescent="0.2">
      <c r="A2" s="1" t="s">
        <v>0</v>
      </c>
      <c r="L2" s="3" t="s">
        <v>5</v>
      </c>
    </row>
    <row r="3" spans="1:12" x14ac:dyDescent="0.2">
      <c r="A3" t="s">
        <v>1</v>
      </c>
      <c r="B3">
        <v>2.6</v>
      </c>
    </row>
    <row r="4" spans="1:12" x14ac:dyDescent="0.2">
      <c r="A4" t="s">
        <v>2</v>
      </c>
      <c r="B4">
        <v>1.6</v>
      </c>
    </row>
    <row r="5" spans="1:12" x14ac:dyDescent="0.2">
      <c r="A5" t="s">
        <v>8</v>
      </c>
      <c r="B5">
        <v>10</v>
      </c>
    </row>
    <row r="6" spans="1:12" x14ac:dyDescent="0.2">
      <c r="A6" t="s">
        <v>9</v>
      </c>
      <c r="B6">
        <v>0</v>
      </c>
    </row>
    <row r="7" spans="1:12" x14ac:dyDescent="0.2">
      <c r="A7" t="s">
        <v>3</v>
      </c>
      <c r="B7" s="3" t="s">
        <v>14</v>
      </c>
    </row>
    <row r="8" spans="1:12" x14ac:dyDescent="0.2">
      <c r="B8" s="2"/>
    </row>
    <row r="9" spans="1:12" ht="22.5" customHeight="1" x14ac:dyDescent="0.2">
      <c r="A9" s="1" t="s">
        <v>7</v>
      </c>
    </row>
    <row r="10" spans="1:12" ht="15" x14ac:dyDescent="0.25">
      <c r="A10" s="6" t="s">
        <v>11</v>
      </c>
      <c r="B10">
        <v>95.3</v>
      </c>
    </row>
    <row r="11" spans="1:12" ht="15" x14ac:dyDescent="0.25">
      <c r="A11" s="6" t="s">
        <v>10</v>
      </c>
      <c r="B11">
        <v>78.2</v>
      </c>
    </row>
    <row r="12" spans="1:12" x14ac:dyDescent="0.2">
      <c r="A12" s="4" t="s">
        <v>16</v>
      </c>
      <c r="B12">
        <f xml:space="preserve"> ACOS(SQRT(POWER(TAN(B6*PI()/180), 2) + 1) / SQRT(POWER(TAN(B5*PI()/180), 2) + POWER(TAN(B6*PI()/180), 2) + 1))</f>
        <v>0.17453292519943253</v>
      </c>
    </row>
    <row r="13" spans="1:12" x14ac:dyDescent="0.2">
      <c r="A13" s="4" t="s">
        <v>15</v>
      </c>
    </row>
    <row r="14" spans="1:12" x14ac:dyDescent="0.2">
      <c r="A14">
        <v>1</v>
      </c>
      <c r="B14">
        <v>0</v>
      </c>
      <c r="C14">
        <v>0</v>
      </c>
    </row>
    <row r="15" spans="1:12" ht="13.5" customHeight="1" x14ac:dyDescent="0.2">
      <c r="A15">
        <v>0</v>
      </c>
      <c r="B15">
        <f>COS(B6 * PI() / 180)</f>
        <v>1</v>
      </c>
      <c r="C15">
        <f>SIN(B6 * PI() / 180)</f>
        <v>0</v>
      </c>
    </row>
    <row r="16" spans="1:12" x14ac:dyDescent="0.2">
      <c r="A16">
        <v>0</v>
      </c>
      <c r="B16">
        <f>-SIN(B6 * PI() / 180)</f>
        <v>0</v>
      </c>
      <c r="C16">
        <f>COS(B6 * PI() / 180)</f>
        <v>1</v>
      </c>
    </row>
    <row r="17" spans="1:4" x14ac:dyDescent="0.2">
      <c r="A17" s="4" t="s">
        <v>17</v>
      </c>
    </row>
    <row r="18" spans="1:4" x14ac:dyDescent="0.2">
      <c r="A18">
        <f>COS(B12)</f>
        <v>0.98480775301220813</v>
      </c>
      <c r="B18">
        <v>0</v>
      </c>
      <c r="C18">
        <f>SIN(B12)</f>
        <v>0.17364817766692994</v>
      </c>
    </row>
    <row r="19" spans="1:4" x14ac:dyDescent="0.2">
      <c r="A19">
        <v>0</v>
      </c>
      <c r="B19">
        <v>1</v>
      </c>
      <c r="C19">
        <v>0</v>
      </c>
    </row>
    <row r="20" spans="1:4" x14ac:dyDescent="0.2">
      <c r="A20">
        <f>-SIN(B12)</f>
        <v>-0.17364817766692994</v>
      </c>
      <c r="B20">
        <v>0</v>
      </c>
      <c r="C20">
        <f>COS(B12)</f>
        <v>0.98480775301220813</v>
      </c>
    </row>
    <row r="21" spans="1:4" x14ac:dyDescent="0.2">
      <c r="A21" s="4" t="s">
        <v>18</v>
      </c>
    </row>
    <row r="22" spans="1:4" x14ac:dyDescent="0.2">
      <c r="A22">
        <f t="array" ref="A22:C24">MMULT(A18:C20, A14:C16)</f>
        <v>0.98480775301220813</v>
      </c>
      <c r="B22">
        <v>0</v>
      </c>
      <c r="C22">
        <v>0.17364817766692994</v>
      </c>
    </row>
    <row r="23" spans="1:4" x14ac:dyDescent="0.2">
      <c r="A23">
        <v>0</v>
      </c>
      <c r="B23">
        <v>1</v>
      </c>
      <c r="C23">
        <v>0</v>
      </c>
    </row>
    <row r="24" spans="1:4" x14ac:dyDescent="0.2">
      <c r="A24">
        <v>-0.17364817766692994</v>
      </c>
      <c r="B24">
        <v>0</v>
      </c>
      <c r="C24">
        <v>0.98480775301220813</v>
      </c>
    </row>
    <row r="25" spans="1:4" x14ac:dyDescent="0.2">
      <c r="A25" s="4" t="s">
        <v>19</v>
      </c>
      <c r="B25">
        <f xml:space="preserve"> B3 * TAN(B10 * PI() / 180 / 2)</f>
        <v>2.8523582196356903</v>
      </c>
      <c r="C25" s="4" t="s">
        <v>37</v>
      </c>
      <c r="D25">
        <f xml:space="preserve"> (B3-B4) * TAN(B10 * PI() / 180 / 2)</f>
        <v>1.0970608537060347</v>
      </c>
    </row>
    <row r="26" spans="1:4" x14ac:dyDescent="0.2">
      <c r="A26" s="4" t="s">
        <v>20</v>
      </c>
      <c r="B26">
        <f xml:space="preserve"> B3 * TAN(B11 * PI() / 180 / 2)</f>
        <v>2.1129626841771265</v>
      </c>
      <c r="C26" s="4" t="s">
        <v>38</v>
      </c>
      <c r="D26">
        <f xml:space="preserve"> (B3-B4) * TAN(B11 * PI() / 180 / 2)</f>
        <v>0.81267795545274102</v>
      </c>
    </row>
    <row r="27" spans="1:4" x14ac:dyDescent="0.2">
      <c r="A27" s="4" t="s">
        <v>21</v>
      </c>
      <c r="B27" s="4" t="s">
        <v>29</v>
      </c>
    </row>
    <row r="28" spans="1:4" x14ac:dyDescent="0.2">
      <c r="A28">
        <f>B25</f>
        <v>2.8523582196356903</v>
      </c>
      <c r="B28">
        <f>D25</f>
        <v>1.0970608537060347</v>
      </c>
    </row>
    <row r="29" spans="1:4" x14ac:dyDescent="0.2">
      <c r="A29">
        <f>B26</f>
        <v>2.1129626841771265</v>
      </c>
      <c r="B29">
        <f>D26</f>
        <v>0.81267795545274102</v>
      </c>
    </row>
    <row r="30" spans="1:4" x14ac:dyDescent="0.2">
      <c r="A30">
        <f>B3</f>
        <v>2.6</v>
      </c>
      <c r="B30">
        <f>B3-B4</f>
        <v>1</v>
      </c>
    </row>
    <row r="31" spans="1:4" x14ac:dyDescent="0.2">
      <c r="A31" s="4" t="s">
        <v>22</v>
      </c>
      <c r="B31" s="4" t="s">
        <v>30</v>
      </c>
    </row>
    <row r="32" spans="1:4" x14ac:dyDescent="0.2">
      <c r="A32">
        <f>-B25</f>
        <v>-2.8523582196356903</v>
      </c>
      <c r="B32">
        <f>-D25</f>
        <v>-1.0970608537060347</v>
      </c>
    </row>
    <row r="33" spans="1:2" x14ac:dyDescent="0.2">
      <c r="A33">
        <f>B26</f>
        <v>2.1129626841771265</v>
      </c>
      <c r="B33">
        <f>D26</f>
        <v>0.81267795545274102</v>
      </c>
    </row>
    <row r="34" spans="1:2" x14ac:dyDescent="0.2">
      <c r="A34">
        <f>B3</f>
        <v>2.6</v>
      </c>
      <c r="B34">
        <f>B3-B4</f>
        <v>1</v>
      </c>
    </row>
    <row r="35" spans="1:2" x14ac:dyDescent="0.2">
      <c r="A35" s="4" t="s">
        <v>23</v>
      </c>
      <c r="B35" s="4" t="s">
        <v>31</v>
      </c>
    </row>
    <row r="36" spans="1:2" x14ac:dyDescent="0.2">
      <c r="A36">
        <f>-B25</f>
        <v>-2.8523582196356903</v>
      </c>
      <c r="B36">
        <f>-D25</f>
        <v>-1.0970608537060347</v>
      </c>
    </row>
    <row r="37" spans="1:2" x14ac:dyDescent="0.2">
      <c r="A37">
        <f>-B26</f>
        <v>-2.1129626841771265</v>
      </c>
      <c r="B37">
        <f>-D26</f>
        <v>-0.81267795545274102</v>
      </c>
    </row>
    <row r="38" spans="1:2" x14ac:dyDescent="0.2">
      <c r="A38">
        <f>B3</f>
        <v>2.6</v>
      </c>
      <c r="B38">
        <f>B3-B4</f>
        <v>1</v>
      </c>
    </row>
    <row r="39" spans="1:2" x14ac:dyDescent="0.2">
      <c r="A39" s="4" t="s">
        <v>24</v>
      </c>
      <c r="B39" s="4" t="s">
        <v>32</v>
      </c>
    </row>
    <row r="40" spans="1:2" x14ac:dyDescent="0.2">
      <c r="A40">
        <f>B25</f>
        <v>2.8523582196356903</v>
      </c>
      <c r="B40">
        <f>D25</f>
        <v>1.0970608537060347</v>
      </c>
    </row>
    <row r="41" spans="1:2" x14ac:dyDescent="0.2">
      <c r="A41">
        <f>-B26</f>
        <v>-2.1129626841771265</v>
      </c>
      <c r="B41">
        <f>-D26</f>
        <v>-0.81267795545274102</v>
      </c>
    </row>
    <row r="42" spans="1:2" x14ac:dyDescent="0.2">
      <c r="A42">
        <f>B3</f>
        <v>2.6</v>
      </c>
      <c r="B42">
        <f>B3-B4</f>
        <v>1</v>
      </c>
    </row>
    <row r="43" spans="1:2" x14ac:dyDescent="0.2">
      <c r="A43" s="4" t="s">
        <v>25</v>
      </c>
      <c r="B43" s="4" t="s">
        <v>33</v>
      </c>
    </row>
    <row r="44" spans="1:2" x14ac:dyDescent="0.2">
      <c r="A44">
        <f t="array" ref="A44:A46">MMULT(A22:C24, A28:A30)</f>
        <v>3.2605097509993444</v>
      </c>
      <c r="B44">
        <f t="array" ref="B44:B46">MMULT(A22:C24, B28:B30)</f>
        <v>1.2540422119228247</v>
      </c>
    </row>
    <row r="45" spans="1:2" x14ac:dyDescent="0.2">
      <c r="A45">
        <v>2.1129626841771265</v>
      </c>
      <c r="B45">
        <v>0.81267795545274102</v>
      </c>
    </row>
    <row r="46" spans="1:2" x14ac:dyDescent="0.2">
      <c r="A46">
        <v>2.0651933509387148</v>
      </c>
      <c r="B46">
        <v>0.79430513497642874</v>
      </c>
    </row>
    <row r="47" spans="1:2" x14ac:dyDescent="0.2">
      <c r="A47" s="4" t="s">
        <v>26</v>
      </c>
      <c r="B47" s="4" t="s">
        <v>34</v>
      </c>
    </row>
    <row r="48" spans="1:2" x14ac:dyDescent="0.2">
      <c r="A48">
        <f t="array" ref="A48:A50">MMULT(A22:C24, A32:A34)</f>
        <v>-2.3575392271313085</v>
      </c>
      <c r="B48">
        <f t="array" ref="B48:B50">MMULT(A22:C24, B32:B34)</f>
        <v>-0.90674585658896489</v>
      </c>
    </row>
    <row r="49" spans="1:2" x14ac:dyDescent="0.2">
      <c r="A49">
        <v>2.1129626841771265</v>
      </c>
      <c r="B49">
        <v>0.81267795545274102</v>
      </c>
    </row>
    <row r="50" spans="1:2" x14ac:dyDescent="0.2">
      <c r="A50">
        <v>3.0558069647247676</v>
      </c>
      <c r="B50">
        <v>1.1753103710479875</v>
      </c>
    </row>
    <row r="51" spans="1:2" x14ac:dyDescent="0.2">
      <c r="A51" s="4" t="s">
        <v>27</v>
      </c>
      <c r="B51" s="4" t="s">
        <v>35</v>
      </c>
    </row>
    <row r="52" spans="1:2" x14ac:dyDescent="0.2">
      <c r="A52">
        <f t="array" ref="A52:A54">MMULT(A22:C24, A36:A38)</f>
        <v>-2.3575392271313085</v>
      </c>
      <c r="B52">
        <f t="array" ref="B52:B54">MMULT(A22:C24, B36:B38)</f>
        <v>-0.90674585658896489</v>
      </c>
    </row>
    <row r="53" spans="1:2" x14ac:dyDescent="0.2">
      <c r="A53">
        <v>-2.1129626841771265</v>
      </c>
      <c r="B53">
        <v>-0.81267795545274102</v>
      </c>
    </row>
    <row r="54" spans="1:2" x14ac:dyDescent="0.2">
      <c r="A54">
        <v>3.0558069647247676</v>
      </c>
      <c r="B54">
        <v>1.1753103710479875</v>
      </c>
    </row>
    <row r="55" spans="1:2" x14ac:dyDescent="0.2">
      <c r="A55" s="4" t="s">
        <v>28</v>
      </c>
      <c r="B55" s="4" t="s">
        <v>36</v>
      </c>
    </row>
    <row r="56" spans="1:2" x14ac:dyDescent="0.2">
      <c r="A56">
        <f t="array" ref="A56:A58">MMULT(A22:C24, A40:A42)</f>
        <v>3.2605097509993444</v>
      </c>
      <c r="B56">
        <f t="array" ref="B56:B58">MMULT(A22:C24, B40:B42)</f>
        <v>1.2540422119228247</v>
      </c>
    </row>
    <row r="57" spans="1:2" x14ac:dyDescent="0.2">
      <c r="A57">
        <v>-2.1129626841771265</v>
      </c>
      <c r="B57">
        <v>-0.81267795545274102</v>
      </c>
    </row>
    <row r="58" spans="1:2" x14ac:dyDescent="0.2">
      <c r="A58">
        <v>2.0651933509387148</v>
      </c>
      <c r="B58">
        <v>0.79430513497642874</v>
      </c>
    </row>
    <row r="61" spans="1:2" x14ac:dyDescent="0.2">
      <c r="A61" s="1" t="s">
        <v>6</v>
      </c>
      <c r="B61" s="2"/>
    </row>
    <row r="62" spans="1:2" x14ac:dyDescent="0.2">
      <c r="A62" s="4" t="s">
        <v>12</v>
      </c>
      <c r="B62" s="4" t="s">
        <v>13</v>
      </c>
    </row>
    <row r="63" spans="1:2" x14ac:dyDescent="0.2">
      <c r="A63" s="5">
        <f>IF(B7 = "Meters", A44 * B3 / A46, 39.37 * A44 * B3 / A46)</f>
        <v>4.1048579537334868</v>
      </c>
      <c r="B63" s="5">
        <f>IF(B7="Meters", A45 * B3 / A46, 39.37 * A45 * B3 / A46)</f>
        <v>2.6601397764346939</v>
      </c>
    </row>
    <row r="64" spans="1:2" x14ac:dyDescent="0.2">
      <c r="A64" s="5">
        <f>IF(B7 = "Meters", A56 * B3 / A58, 39.37 * A56 * B3 / A58)</f>
        <v>4.1048579537334868</v>
      </c>
      <c r="B64" s="5">
        <f>IF(B7 = "Meters", A57 * B3 / A58, 39.37 * A57 * B3 / A58)</f>
        <v>-2.6601397764346939</v>
      </c>
    </row>
    <row r="65" spans="1:2" x14ac:dyDescent="0.2">
      <c r="A65" s="5">
        <f>IF(B7 = "Meters", A52 * B3 / A54, 39.37 * A52 * B3 / A54)</f>
        <v>-2.005886517472967</v>
      </c>
      <c r="B65" s="5">
        <f>IF(B7 = "Meters", A53 * B3 / A54, 39.37 * A53 * B3 / A54)</f>
        <v>-1.7977912355976777</v>
      </c>
    </row>
    <row r="66" spans="1:2" x14ac:dyDescent="0.2">
      <c r="A66" s="5">
        <f>IF(B7 = "Meters", A48 * B3 / A50, 39.37 * A48 * B3 / A50)</f>
        <v>-2.005886517472967</v>
      </c>
      <c r="B66" s="5">
        <f>IF(B7 = "Meters", A49 * B3 / A50, 39.37 * A49 * B3 / A50)</f>
        <v>1.7977912355976777</v>
      </c>
    </row>
    <row r="67" spans="1:2" x14ac:dyDescent="0.2">
      <c r="A67" s="5">
        <f>IF(B7 = "Meters", A44 * B3 / A46, 39.37 * A44 * B3 / A46)</f>
        <v>4.1048579537334868</v>
      </c>
      <c r="B67" s="5">
        <f>IF(B7="Meters", A45 * B3 / A46, 39.37 * A45 * B3 / A46)</f>
        <v>2.6601397764346939</v>
      </c>
    </row>
    <row r="69" spans="1:2" x14ac:dyDescent="0.2">
      <c r="A69">
        <v>0</v>
      </c>
      <c r="B69">
        <v>0</v>
      </c>
    </row>
    <row r="71" spans="1:2" x14ac:dyDescent="0.2">
      <c r="A71" s="5">
        <f>IF(B7 = "Meters", B44 * (B3-B4) / B46, 39.37 * B44 * (B3-B4) / B46)</f>
        <v>1.5787915206667256</v>
      </c>
      <c r="B71" s="5">
        <f>IF(B7 = "Meters", B45 * (B3-B4) / B46, 39.37 * B45 * (B3-B4) / B46)</f>
        <v>1.0231306832441132</v>
      </c>
    </row>
    <row r="72" spans="1:2" x14ac:dyDescent="0.2">
      <c r="A72" s="5">
        <f>IF(B7 = "Meters", B56 * (B3-B4) / B58, 39.37 * B56 * (B3-B4) / B58)</f>
        <v>1.5787915206667256</v>
      </c>
      <c r="B72" s="5">
        <f>IF(B7 = "Meters", B57 * (B3-B4) / B58, 39.37 * B57 * (B3-B4) / B58)</f>
        <v>-1.0231306832441132</v>
      </c>
    </row>
    <row r="73" spans="1:2" x14ac:dyDescent="0.2">
      <c r="A73" s="5">
        <f>IF(B7 = "Meters", B52 * (B3-B4) / B54, 39.37 * B52 * (B3-B4) / B54)</f>
        <v>-0.77149481441267975</v>
      </c>
      <c r="B73" s="5">
        <f>IF(B7 = "Meters", B53 * (B3-B4) / B54, 39.37 * B53 * (B3-B4) / B54)</f>
        <v>-0.69145816753756839</v>
      </c>
    </row>
    <row r="74" spans="1:2" x14ac:dyDescent="0.2">
      <c r="A74" s="5">
        <f>IF(B7 = "Meters", B48 * (B3-B4) / B50, 39.37 * B48 * (B3-B4) / B50)</f>
        <v>-0.77149481441267975</v>
      </c>
      <c r="B74" s="5">
        <f>IF(B7 = "Meters", B49 * (B3-B4) / B50, 39.37 * B49 * (B3-B4) / B50)</f>
        <v>0.69145816753756839</v>
      </c>
    </row>
    <row r="75" spans="1:2" x14ac:dyDescent="0.2">
      <c r="A75" s="5">
        <f>IF(B7 = "Meters", B44 * (B3-B4) / B46, 39.37 * B44 * (B3-B4) / B46)</f>
        <v>1.5787915206667256</v>
      </c>
      <c r="B75" s="5">
        <f>IF(B7 = "Meters", B45 * (B3-B4) / B46, 39.37 * B45 * (B3-B4) / B46)</f>
        <v>1.0231306832441132</v>
      </c>
    </row>
  </sheetData>
  <sheetProtection formatCells="0"/>
  <phoneticPr fontId="1" type="noConversion"/>
  <dataValidations count="5">
    <dataValidation type="decimal" allowBlank="1" showInputMessage="1" showErrorMessage="1" promptTitle="Height from the ground" prompt="Please enter a number from 2 to 5" sqref="B3">
      <formula1>2</formula1>
      <formula2>5</formula2>
    </dataValidation>
    <dataValidation type="decimal" allowBlank="1" showInputMessage="1" showErrorMessage="1" promptTitle="Average height of the subject" prompt="Please enter a number from 1 to 2" sqref="B4">
      <formula1>1</formula1>
      <formula2>2</formula2>
    </dataValidation>
    <dataValidation type="decimal" allowBlank="1" showInputMessage="1" showErrorMessage="1" promptTitle="Horizontal deflection angle" prompt="Please enter a number from -40 to 40" sqref="B5">
      <formula1>-40</formula1>
      <formula2>40</formula2>
    </dataValidation>
    <dataValidation type="decimal" allowBlank="1" showInputMessage="1" showErrorMessage="1" promptTitle="Vertical deflection angle" prompt="Please enter a number from -40 to 40" sqref="B6">
      <formula1>-40</formula1>
      <formula2>40</formula2>
    </dataValidation>
    <dataValidation type="list" allowBlank="1" showInputMessage="1" showErrorMessage="1" sqref="B7">
      <formula1>$L$1:$L$2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2018-11-09T08:22:12Z</dcterms:modified>
</cp:coreProperties>
</file>