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895B082B-9E08-4268-B416-2E1A63AD82C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OC_mortality_details" sheetId="2" r:id="rId1"/>
    <sheet name="OC_exp" sheetId="1" r:id="rId2"/>
  </sheets>
  <definedNames>
    <definedName name="All_cause_mort_BC">OC_mortality_details!$T$28:$AN$30</definedName>
    <definedName name="All_cause_mort_KC">OC_mortality_details!$T$35:$AN$37</definedName>
    <definedName name="Death_table" localSheetId="0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01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1" i="1"/>
  <c r="P6" i="2"/>
  <c r="O6" i="2"/>
  <c r="O4" i="2"/>
  <c r="P4" i="2"/>
  <c r="O5" i="2"/>
  <c r="P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O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N3" i="2"/>
  <c r="L3" i="2"/>
  <c r="M3" i="2"/>
  <c r="K3" i="2"/>
  <c r="G3" i="2"/>
  <c r="G2" i="2"/>
  <c r="F2" i="2"/>
  <c r="W36" i="2"/>
  <c r="V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V29" i="2"/>
  <c r="V37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G83" i="2"/>
  <c r="F82" i="2"/>
  <c r="G81" i="2"/>
  <c r="E81" i="2"/>
  <c r="G80" i="2"/>
  <c r="G79" i="2"/>
  <c r="E78" i="2"/>
  <c r="E79" i="2" s="1"/>
  <c r="E80" i="2" s="1"/>
  <c r="D78" i="2"/>
  <c r="D79" i="2" s="1"/>
  <c r="G78" i="2"/>
  <c r="F77" i="2"/>
  <c r="G76" i="2"/>
  <c r="G75" i="2"/>
  <c r="G74" i="2"/>
  <c r="E73" i="2"/>
  <c r="E74" i="2" s="1"/>
  <c r="E75" i="2" s="1"/>
  <c r="E76" i="2" s="1"/>
  <c r="D73" i="2"/>
  <c r="D74" i="2" s="1"/>
  <c r="G73" i="2"/>
  <c r="F72" i="2"/>
  <c r="G71" i="2"/>
  <c r="G70" i="2"/>
  <c r="D69" i="2"/>
  <c r="D70" i="2" s="1"/>
  <c r="G69" i="2"/>
  <c r="F68" i="2"/>
  <c r="E68" i="2"/>
  <c r="E69" i="2" s="1"/>
  <c r="E70" i="2" s="1"/>
  <c r="E71" i="2" s="1"/>
  <c r="D68" i="2"/>
  <c r="G68" i="2"/>
  <c r="F67" i="2"/>
  <c r="G66" i="2"/>
  <c r="E66" i="2"/>
  <c r="G65" i="2"/>
  <c r="D64" i="2"/>
  <c r="D65" i="2" s="1"/>
  <c r="G64" i="2"/>
  <c r="F63" i="2"/>
  <c r="E63" i="2"/>
  <c r="E64" i="2" s="1"/>
  <c r="E65" i="2" s="1"/>
  <c r="D63" i="2"/>
  <c r="G63" i="2"/>
  <c r="F62" i="2"/>
  <c r="G61" i="2"/>
  <c r="G60" i="2"/>
  <c r="D59" i="2"/>
  <c r="D60" i="2" s="1"/>
  <c r="G59" i="2"/>
  <c r="F58" i="2"/>
  <c r="E58" i="2"/>
  <c r="E59" i="2" s="1"/>
  <c r="E60" i="2" s="1"/>
  <c r="E61" i="2" s="1"/>
  <c r="D58" i="2"/>
  <c r="G58" i="2"/>
  <c r="F57" i="2"/>
  <c r="G56" i="2"/>
  <c r="E56" i="2"/>
  <c r="G55" i="2"/>
  <c r="D54" i="2"/>
  <c r="D55" i="2" s="1"/>
  <c r="G54" i="2"/>
  <c r="F53" i="2"/>
  <c r="E53" i="2"/>
  <c r="E54" i="2" s="1"/>
  <c r="E55" i="2" s="1"/>
  <c r="D53" i="2"/>
  <c r="G53" i="2"/>
  <c r="F52" i="2"/>
  <c r="G51" i="2"/>
  <c r="G50" i="2"/>
  <c r="D49" i="2"/>
  <c r="D50" i="2" s="1"/>
  <c r="G49" i="2"/>
  <c r="F48" i="2"/>
  <c r="E48" i="2"/>
  <c r="E49" i="2" s="1"/>
  <c r="E50" i="2" s="1"/>
  <c r="E51" i="2" s="1"/>
  <c r="D48" i="2"/>
  <c r="G48" i="2"/>
  <c r="F47" i="2"/>
  <c r="G46" i="2"/>
  <c r="E46" i="2"/>
  <c r="G45" i="2"/>
  <c r="D44" i="2"/>
  <c r="D45" i="2" s="1"/>
  <c r="G44" i="2"/>
  <c r="F43" i="2"/>
  <c r="E43" i="2"/>
  <c r="E44" i="2" s="1"/>
  <c r="E45" i="2" s="1"/>
  <c r="D43" i="2"/>
  <c r="G43" i="2"/>
  <c r="F42" i="2"/>
  <c r="G41" i="2"/>
  <c r="G40" i="2"/>
  <c r="D39" i="2"/>
  <c r="D40" i="2" s="1"/>
  <c r="G39" i="2"/>
  <c r="F38" i="2"/>
  <c r="E38" i="2"/>
  <c r="E39" i="2" s="1"/>
  <c r="E40" i="2" s="1"/>
  <c r="E41" i="2" s="1"/>
  <c r="D38" i="2"/>
  <c r="G38" i="2"/>
  <c r="F37" i="2"/>
  <c r="G36" i="2"/>
  <c r="E36" i="2"/>
  <c r="G35" i="2"/>
  <c r="D34" i="2"/>
  <c r="D35" i="2" s="1"/>
  <c r="G34" i="2"/>
  <c r="F33" i="2"/>
  <c r="E33" i="2"/>
  <c r="E34" i="2" s="1"/>
  <c r="E35" i="2" s="1"/>
  <c r="D33" i="2"/>
  <c r="G33" i="2"/>
  <c r="F32" i="2"/>
  <c r="F31" i="2"/>
  <c r="F30" i="2"/>
  <c r="F29" i="2"/>
  <c r="AN30" i="2"/>
  <c r="L99" i="2" s="1"/>
  <c r="AM30" i="2"/>
  <c r="L91" i="2" s="1"/>
  <c r="AL30" i="2"/>
  <c r="L83" i="2" s="1"/>
  <c r="AK30" i="2"/>
  <c r="L79" i="2" s="1"/>
  <c r="AJ30" i="2"/>
  <c r="L73" i="2" s="1"/>
  <c r="AI30" i="2"/>
  <c r="L68" i="2" s="1"/>
  <c r="AH30" i="2"/>
  <c r="L64" i="2" s="1"/>
  <c r="AG30" i="2"/>
  <c r="L58" i="2" s="1"/>
  <c r="AF30" i="2"/>
  <c r="L53" i="2" s="1"/>
  <c r="AE30" i="2"/>
  <c r="L48" i="2" s="1"/>
  <c r="AD30" i="2"/>
  <c r="L43" i="2" s="1"/>
  <c r="AC30" i="2"/>
  <c r="AB30" i="2"/>
  <c r="L33" i="2" s="1"/>
  <c r="AA30" i="2"/>
  <c r="L31" i="2" s="1"/>
  <c r="Z30" i="2"/>
  <c r="Y30" i="2"/>
  <c r="X30" i="2"/>
  <c r="L15" i="2" s="1"/>
  <c r="W30" i="2"/>
  <c r="L7" i="2" s="1"/>
  <c r="V30" i="2"/>
  <c r="G28" i="2"/>
  <c r="F28" i="2"/>
  <c r="AN29" i="2"/>
  <c r="AM29" i="2"/>
  <c r="K91" i="2" s="1"/>
  <c r="AL29" i="2"/>
  <c r="K83" i="2" s="1"/>
  <c r="AK29" i="2"/>
  <c r="AJ29" i="2"/>
  <c r="AI29" i="2"/>
  <c r="K68" i="2" s="1"/>
  <c r="AH29" i="2"/>
  <c r="K63" i="2" s="1"/>
  <c r="AG29" i="2"/>
  <c r="K58" i="2" s="1"/>
  <c r="AF29" i="2"/>
  <c r="AE29" i="2"/>
  <c r="K48" i="2" s="1"/>
  <c r="AD29" i="2"/>
  <c r="K43" i="2" s="1"/>
  <c r="AC29" i="2"/>
  <c r="AB29" i="2"/>
  <c r="AA29" i="2"/>
  <c r="K30" i="2" s="1"/>
  <c r="Z29" i="2"/>
  <c r="K26" i="2" s="1"/>
  <c r="Y29" i="2"/>
  <c r="X29" i="2"/>
  <c r="K13" i="2" s="1"/>
  <c r="W29" i="2"/>
  <c r="K8" i="2" s="1"/>
  <c r="F27" i="2"/>
  <c r="G27" i="2"/>
  <c r="F26" i="2"/>
  <c r="G26" i="2"/>
  <c r="F25" i="2"/>
  <c r="G25" i="2"/>
  <c r="F24" i="2"/>
  <c r="G24" i="2"/>
  <c r="L23" i="2"/>
  <c r="F23" i="2"/>
  <c r="G23" i="2"/>
  <c r="L22" i="2"/>
  <c r="F22" i="2"/>
  <c r="G22" i="2"/>
  <c r="L21" i="2"/>
  <c r="K21" i="2"/>
  <c r="F21" i="2"/>
  <c r="G21" i="2"/>
  <c r="L20" i="2"/>
  <c r="K20" i="2"/>
  <c r="F20" i="2"/>
  <c r="G20" i="2"/>
  <c r="L19" i="2"/>
  <c r="K19" i="2"/>
  <c r="F19" i="2"/>
  <c r="G19" i="2"/>
  <c r="L18" i="2"/>
  <c r="K18" i="2"/>
  <c r="F18" i="2"/>
  <c r="G18" i="2"/>
  <c r="L17" i="2"/>
  <c r="K17" i="2"/>
  <c r="F17" i="2"/>
  <c r="G17" i="2"/>
  <c r="L16" i="2"/>
  <c r="K16" i="2"/>
  <c r="G16" i="2"/>
  <c r="F16" i="2"/>
  <c r="K15" i="2"/>
  <c r="G15" i="2"/>
  <c r="F15" i="2"/>
  <c r="L14" i="2"/>
  <c r="G14" i="2"/>
  <c r="F14" i="2"/>
  <c r="L13" i="2"/>
  <c r="G13" i="2"/>
  <c r="F13" i="2"/>
  <c r="L12" i="2"/>
  <c r="K12" i="2"/>
  <c r="G12" i="2"/>
  <c r="F12" i="2"/>
  <c r="K11" i="2"/>
  <c r="G11" i="2"/>
  <c r="F11" i="2"/>
  <c r="G10" i="2"/>
  <c r="F10" i="2"/>
  <c r="G9" i="2"/>
  <c r="F9" i="2"/>
  <c r="G8" i="2"/>
  <c r="F8" i="2"/>
  <c r="K7" i="2"/>
  <c r="G7" i="2"/>
  <c r="F7" i="2"/>
  <c r="L6" i="2"/>
  <c r="K6" i="2"/>
  <c r="G6" i="2"/>
  <c r="F6" i="2"/>
  <c r="L5" i="2"/>
  <c r="K5" i="2"/>
  <c r="G5" i="2"/>
  <c r="F5" i="2"/>
  <c r="L4" i="2"/>
  <c r="K4" i="2"/>
  <c r="G4" i="2"/>
  <c r="F4" i="2"/>
  <c r="F3" i="2"/>
  <c r="K23" i="2" l="1"/>
  <c r="K25" i="2"/>
  <c r="K27" i="2"/>
  <c r="L27" i="2"/>
  <c r="K22" i="2"/>
  <c r="K24" i="2"/>
  <c r="L8" i="2"/>
  <c r="L11" i="2"/>
  <c r="L88" i="2"/>
  <c r="K10" i="2"/>
  <c r="L10" i="2"/>
  <c r="K14" i="2"/>
  <c r="K9" i="2"/>
  <c r="L9" i="2"/>
  <c r="K28" i="2"/>
  <c r="K29" i="2"/>
  <c r="K31" i="2"/>
  <c r="L44" i="2"/>
  <c r="L59" i="2"/>
  <c r="L100" i="2"/>
  <c r="L28" i="2"/>
  <c r="L92" i="2"/>
  <c r="L49" i="2"/>
  <c r="L34" i="2"/>
  <c r="L69" i="2"/>
  <c r="L74" i="2"/>
  <c r="L84" i="2"/>
  <c r="L54" i="2"/>
  <c r="L96" i="2"/>
  <c r="K53" i="2"/>
  <c r="K56" i="2"/>
  <c r="K52" i="2"/>
  <c r="K55" i="2"/>
  <c r="K54" i="2"/>
  <c r="K99" i="2"/>
  <c r="K95" i="2"/>
  <c r="K102" i="2"/>
  <c r="K98" i="2"/>
  <c r="K94" i="2"/>
  <c r="K101" i="2"/>
  <c r="K97" i="2"/>
  <c r="K93" i="2"/>
  <c r="K100" i="2"/>
  <c r="K96" i="2"/>
  <c r="K92" i="2"/>
  <c r="D85" i="2"/>
  <c r="F84" i="2"/>
  <c r="D36" i="2"/>
  <c r="F36" i="2" s="1"/>
  <c r="F35" i="2"/>
  <c r="D46" i="2"/>
  <c r="F46" i="2" s="1"/>
  <c r="F45" i="2"/>
  <c r="D56" i="2"/>
  <c r="F56" i="2" s="1"/>
  <c r="F55" i="2"/>
  <c r="D66" i="2"/>
  <c r="F66" i="2" s="1"/>
  <c r="F65" i="2"/>
  <c r="K33" i="2"/>
  <c r="K36" i="2"/>
  <c r="K32" i="2"/>
  <c r="K35" i="2"/>
  <c r="K34" i="2"/>
  <c r="K73" i="2"/>
  <c r="K76" i="2"/>
  <c r="K72" i="2"/>
  <c r="K75" i="2"/>
  <c r="K74" i="2"/>
  <c r="L26" i="2"/>
  <c r="L25" i="2"/>
  <c r="L24" i="2"/>
  <c r="L63" i="2"/>
  <c r="L66" i="2"/>
  <c r="L62" i="2"/>
  <c r="L65" i="2"/>
  <c r="D75" i="2"/>
  <c r="F74" i="2"/>
  <c r="K38" i="2"/>
  <c r="K41" i="2"/>
  <c r="K37" i="2"/>
  <c r="K40" i="2"/>
  <c r="K39" i="2"/>
  <c r="K78" i="2"/>
  <c r="K81" i="2"/>
  <c r="K77" i="2"/>
  <c r="K80" i="2"/>
  <c r="K79" i="2"/>
  <c r="D41" i="2"/>
  <c r="F41" i="2" s="1"/>
  <c r="F40" i="2"/>
  <c r="D51" i="2"/>
  <c r="F51" i="2" s="1"/>
  <c r="F50" i="2"/>
  <c r="D61" i="2"/>
  <c r="F61" i="2" s="1"/>
  <c r="F60" i="2"/>
  <c r="D71" i="2"/>
  <c r="F71" i="2" s="1"/>
  <c r="F70" i="2"/>
  <c r="D80" i="2"/>
  <c r="F79" i="2"/>
  <c r="L38" i="2"/>
  <c r="L41" i="2"/>
  <c r="L37" i="2"/>
  <c r="L40" i="2"/>
  <c r="L78" i="2"/>
  <c r="L81" i="2"/>
  <c r="L77" i="2"/>
  <c r="L80" i="2"/>
  <c r="L39" i="2"/>
  <c r="K44" i="2"/>
  <c r="K49" i="2"/>
  <c r="K59" i="2"/>
  <c r="K64" i="2"/>
  <c r="K69" i="2"/>
  <c r="K84" i="2"/>
  <c r="K88" i="2"/>
  <c r="K45" i="2"/>
  <c r="K50" i="2"/>
  <c r="K60" i="2"/>
  <c r="K65" i="2"/>
  <c r="K70" i="2"/>
  <c r="K85" i="2"/>
  <c r="K89" i="2"/>
  <c r="G29" i="2"/>
  <c r="G30" i="2"/>
  <c r="G31" i="2"/>
  <c r="G32" i="2"/>
  <c r="L35" i="2"/>
  <c r="G37" i="2"/>
  <c r="G42" i="2"/>
  <c r="L45" i="2"/>
  <c r="G47" i="2"/>
  <c r="L50" i="2"/>
  <c r="G52" i="2"/>
  <c r="L55" i="2"/>
  <c r="G57" i="2"/>
  <c r="L60" i="2"/>
  <c r="G62" i="2"/>
  <c r="G67" i="2"/>
  <c r="L70" i="2"/>
  <c r="G72" i="2"/>
  <c r="L75" i="2"/>
  <c r="G77" i="2"/>
  <c r="G82" i="2"/>
  <c r="L85" i="2"/>
  <c r="L89" i="2"/>
  <c r="L93" i="2"/>
  <c r="L97" i="2"/>
  <c r="L101" i="2"/>
  <c r="G102" i="2"/>
  <c r="K42" i="2"/>
  <c r="K46" i="2"/>
  <c r="K47" i="2"/>
  <c r="K51" i="2"/>
  <c r="K57" i="2"/>
  <c r="K61" i="2"/>
  <c r="K62" i="2"/>
  <c r="K66" i="2"/>
  <c r="K67" i="2"/>
  <c r="K71" i="2"/>
  <c r="F73" i="2"/>
  <c r="F78" i="2"/>
  <c r="K82" i="2"/>
  <c r="F83" i="2"/>
  <c r="K86" i="2"/>
  <c r="K90" i="2"/>
  <c r="L29" i="2"/>
  <c r="L30" i="2"/>
  <c r="L32" i="2"/>
  <c r="L36" i="2"/>
  <c r="L42" i="2"/>
  <c r="L46" i="2"/>
  <c r="L47" i="2"/>
  <c r="L51" i="2"/>
  <c r="L52" i="2"/>
  <c r="L56" i="2"/>
  <c r="L57" i="2"/>
  <c r="L61" i="2"/>
  <c r="L67" i="2"/>
  <c r="L71" i="2"/>
  <c r="L72" i="2"/>
  <c r="L76" i="2"/>
  <c r="L82" i="2"/>
  <c r="L86" i="2"/>
  <c r="L90" i="2"/>
  <c r="L94" i="2"/>
  <c r="L98" i="2"/>
  <c r="L102" i="2"/>
  <c r="F34" i="2"/>
  <c r="F39" i="2"/>
  <c r="F44" i="2"/>
  <c r="F49" i="2"/>
  <c r="F54" i="2"/>
  <c r="F59" i="2"/>
  <c r="F64" i="2"/>
  <c r="F69" i="2"/>
  <c r="K87" i="2"/>
  <c r="L87" i="2"/>
  <c r="L95" i="2"/>
  <c r="D81" i="2" l="1"/>
  <c r="F81" i="2" s="1"/>
  <c r="F80" i="2"/>
  <c r="D76" i="2"/>
  <c r="F76" i="2" s="1"/>
  <c r="F75" i="2"/>
  <c r="D86" i="2"/>
  <c r="F85" i="2"/>
  <c r="D87" i="2" l="1"/>
  <c r="F86" i="2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D101" i="2" l="1"/>
  <c r="F100" i="2"/>
  <c r="D102" i="2" l="1"/>
  <c r="F102" i="2" s="1"/>
  <c r="F101" i="2"/>
</calcChain>
</file>

<file path=xl/sharedStrings.xml><?xml version="1.0" encoding="utf-8"?>
<sst xmlns="http://schemas.openxmlformats.org/spreadsheetml/2006/main" count="88" uniqueCount="55">
  <si>
    <t>age</t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</si>
  <si>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</si>
  <si>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</si>
  <si>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</si>
  <si>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</si>
  <si>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</si>
  <si>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</si>
  <si>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Proportion of deaths due to BC by age</t>
  </si>
  <si>
    <t>OC_mortality_males</t>
  </si>
  <si>
    <t>OC_mortality_females</t>
  </si>
  <si>
    <t>RR former smoker</t>
  </si>
  <si>
    <t xml:space="preserve">1.20 (1.14–1.26) </t>
  </si>
  <si>
    <t>AGE</t>
  </si>
  <si>
    <t>Male</t>
  </si>
  <si>
    <t>Female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</si>
  <si>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</si>
  <si>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</si>
  <si>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</si>
  <si>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</si>
  <si>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</si>
  <si>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</si>
  <si>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</si>
  <si>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</si>
  <si>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</si>
  <si>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</si>
  <si>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</si>
  <si>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</si>
  <si>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</si>
  <si>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</si>
  <si>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</si>
  <si>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</si>
  <si>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</si>
  <si>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</si>
  <si>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</si>
  <si>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</si>
  <si>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</si>
  <si>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</si>
  <si>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</si>
  <si>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</si>
  <si>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</si>
  <si>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</si>
  <si>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</si>
  <si>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</si>
  <si>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</si>
  <si>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Male rates</t>
  </si>
  <si>
    <t>Female rates</t>
  </si>
  <si>
    <t>Age Start</t>
  </si>
  <si>
    <t>Proportion of deaths due to BC</t>
  </si>
  <si>
    <t>M</t>
  </si>
  <si>
    <t>F</t>
  </si>
  <si>
    <t>BLADDER: Average Number of Deaths Per Year and Age-Specific Mortality Rates per 100,000 Population, UK</t>
  </si>
  <si>
    <t>bladder cancer</t>
  </si>
  <si>
    <t>kidney cancer</t>
  </si>
  <si>
    <t>KIDNEY: Average Number of Deaths Per Year and Age-Specific Mortality Rates per 100,000 Population, UK</t>
  </si>
  <si>
    <t>Proportion of deaths due to KC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</si>
</sst>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0"/>
    <numFmt numFmtId="165" formatCode="0.000000000"/>
    <numFmt numFmtId="166" formatCode="0.00000000000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rgb="FFC8C8C8"/>
      </bottom>
      <diagonal/>
    </border>
    <border>
      <left/>
      <right style="medium">
        <color indexed="64"/>
      </right>
      <top/>
      <bottom style="thick">
        <color rgb="FFC8C8C8"/>
      </bottom>
      <diagonal/>
    </border>
    <border>
      <left style="thick">
        <color rgb="FFC8C8C8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/>
  </cellStyleXfs>
  <cellXfs count="92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 applyAlignment="1">
      <alignment wrapText="1"/>
    </xf>
    <xf numFmtId="0" fontId="0" fillId="2" borderId="6" xfId="0" applyFill="1" applyBorder="1"/>
    <xf numFmtId="164" fontId="0" fillId="2" borderId="0" xfId="0" applyNumberFormat="1" applyFill="1"/>
    <xf numFmtId="0" fontId="0" fillId="2" borderId="0" xfId="0" applyFill="1"/>
    <xf numFmtId="0" fontId="0" fillId="2" borderId="7" xfId="0" applyFill="1" applyBorder="1"/>
    <xf numFmtId="0" fontId="0" fillId="3" borderId="0" xfId="0" applyFill="1" applyAlignment="1">
      <alignment horizontal="right"/>
    </xf>
    <xf numFmtId="164" fontId="0" fillId="4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7" fillId="0" borderId="0" xfId="0" applyNumberFormat="1" applyFont="1" applyAlignment="1">
      <alignment horizontal="right"/>
    </xf>
    <xf numFmtId="0" fontId="0" fillId="5" borderId="0" xfId="0" applyFill="1"/>
    <xf numFmtId="0" fontId="0" fillId="6" borderId="10" xfId="0" applyFill="1" applyBorder="1"/>
    <xf numFmtId="0" fontId="0" fillId="6" borderId="4" xfId="0" applyFill="1" applyBorder="1"/>
    <xf numFmtId="167" fontId="7" fillId="6" borderId="4" xfId="0" applyNumberFormat="1" applyFont="1" applyFill="1" applyBorder="1" applyAlignment="1">
      <alignment horizontal="right"/>
    </xf>
    <xf numFmtId="167" fontId="7" fillId="6" borderId="5" xfId="0" applyNumberFormat="1" applyFont="1" applyFill="1" applyBorder="1" applyAlignment="1">
      <alignment horizontal="right"/>
    </xf>
    <xf numFmtId="0" fontId="0" fillId="6" borderId="6" xfId="0" applyFill="1" applyBorder="1"/>
    <xf numFmtId="0" fontId="0" fillId="6" borderId="0" xfId="0" applyFill="1"/>
    <xf numFmtId="167" fontId="7" fillId="6" borderId="9" xfId="0" applyNumberFormat="1" applyFont="1" applyFill="1" applyBorder="1" applyAlignment="1">
      <alignment horizontal="right"/>
    </xf>
    <xf numFmtId="167" fontId="7" fillId="6" borderId="11" xfId="0" applyNumberFormat="1" applyFont="1" applyFill="1" applyBorder="1" applyAlignment="1">
      <alignment horizontal="right"/>
    </xf>
    <xf numFmtId="0" fontId="0" fillId="7" borderId="6" xfId="0" applyFill="1" applyBorder="1"/>
    <xf numFmtId="0" fontId="0" fillId="7" borderId="0" xfId="0" applyFill="1"/>
    <xf numFmtId="0" fontId="0" fillId="7" borderId="7" xfId="0" applyFill="1" applyBorder="1"/>
    <xf numFmtId="49" fontId="8" fillId="6" borderId="0" xfId="2" applyNumberFormat="1" applyFont="1" applyFill="1"/>
    <xf numFmtId="0" fontId="0" fillId="6" borderId="7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8" borderId="10" xfId="0" applyFill="1" applyBorder="1"/>
    <xf numFmtId="0" fontId="0" fillId="8" borderId="4" xfId="0" applyFill="1" applyBorder="1"/>
    <xf numFmtId="167" fontId="7" fillId="8" borderId="4" xfId="0" applyNumberFormat="1" applyFont="1" applyFill="1" applyBorder="1" applyAlignment="1">
      <alignment horizontal="right"/>
    </xf>
    <xf numFmtId="167" fontId="7" fillId="8" borderId="5" xfId="0" applyNumberFormat="1" applyFont="1" applyFill="1" applyBorder="1" applyAlignment="1">
      <alignment horizontal="right"/>
    </xf>
    <xf numFmtId="0" fontId="0" fillId="8" borderId="6" xfId="0" applyFill="1" applyBorder="1"/>
    <xf numFmtId="0" fontId="0" fillId="8" borderId="0" xfId="0" applyFill="1"/>
    <xf numFmtId="167" fontId="7" fillId="8" borderId="9" xfId="0" applyNumberFormat="1" applyFont="1" applyFill="1" applyBorder="1" applyAlignment="1">
      <alignment horizontal="right"/>
    </xf>
    <xf numFmtId="167" fontId="7" fillId="8" borderId="11" xfId="0" applyNumberFormat="1" applyFont="1" applyFill="1" applyBorder="1" applyAlignment="1">
      <alignment horizontal="right"/>
    </xf>
    <xf numFmtId="0" fontId="0" fillId="8" borderId="7" xfId="0" applyFill="1" applyBorder="1"/>
    <xf numFmtId="49" fontId="8" fillId="8" borderId="0" xfId="2" applyNumberFormat="1" applyFont="1" applyFill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6" fillId="9" borderId="8" xfId="0" applyFont="1" applyFill="1" applyBorder="1" applyAlignment="1">
      <alignment horizontal="left" wrapText="1"/>
    </xf>
    <xf numFmtId="3" fontId="7" fillId="9" borderId="9" xfId="0" applyNumberFormat="1" applyFont="1" applyFill="1" applyBorder="1" applyAlignment="1">
      <alignment horizontal="right"/>
    </xf>
    <xf numFmtId="167" fontId="7" fillId="9" borderId="9" xfId="0" applyNumberFormat="1" applyFont="1" applyFill="1" applyBorder="1" applyAlignment="1">
      <alignment horizontal="right"/>
    </xf>
    <xf numFmtId="0" fontId="5" fillId="9" borderId="15" xfId="0" applyFont="1" applyFill="1" applyBorder="1" applyAlignment="1">
      <alignment horizontal="left" wrapText="1"/>
    </xf>
    <xf numFmtId="0" fontId="0" fillId="9" borderId="16" xfId="0" applyFill="1" applyBorder="1"/>
    <xf numFmtId="0" fontId="0" fillId="9" borderId="17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6" fillId="9" borderId="18" xfId="0" applyFont="1" applyFill="1" applyBorder="1" applyAlignment="1">
      <alignment horizontal="left" wrapText="1"/>
    </xf>
    <xf numFmtId="0" fontId="6" fillId="9" borderId="19" xfId="0" applyFont="1" applyFill="1" applyBorder="1" applyAlignment="1">
      <alignment horizontal="left" wrapText="1"/>
    </xf>
    <xf numFmtId="0" fontId="6" fillId="9" borderId="6" xfId="0" applyFont="1" applyFill="1" applyBorder="1" applyAlignment="1">
      <alignment horizontal="left"/>
    </xf>
    <xf numFmtId="3" fontId="7" fillId="9" borderId="0" xfId="0" applyNumberFormat="1" applyFont="1" applyFill="1" applyBorder="1" applyAlignment="1">
      <alignment horizontal="right"/>
    </xf>
    <xf numFmtId="167" fontId="7" fillId="9" borderId="7" xfId="0" applyNumberFormat="1" applyFont="1" applyFill="1" applyBorder="1" applyAlignment="1">
      <alignment horizontal="right"/>
    </xf>
    <xf numFmtId="0" fontId="6" fillId="9" borderId="12" xfId="0" applyFont="1" applyFill="1" applyBorder="1" applyAlignment="1">
      <alignment horizontal="left"/>
    </xf>
    <xf numFmtId="3" fontId="7" fillId="9" borderId="20" xfId="0" applyNumberFormat="1" applyFont="1" applyFill="1" applyBorder="1" applyAlignment="1">
      <alignment horizontal="right"/>
    </xf>
    <xf numFmtId="3" fontId="7" fillId="9" borderId="13" xfId="0" applyNumberFormat="1" applyFont="1" applyFill="1" applyBorder="1" applyAlignment="1">
      <alignment horizontal="right"/>
    </xf>
    <xf numFmtId="167" fontId="7" fillId="9" borderId="20" xfId="0" applyNumberFormat="1" applyFont="1" applyFill="1" applyBorder="1" applyAlignment="1">
      <alignment horizontal="right"/>
    </xf>
    <xf numFmtId="167" fontId="7" fillId="9" borderId="14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 wrapText="1"/>
    </xf>
    <xf numFmtId="0" fontId="0" fillId="10" borderId="16" xfId="0" applyFill="1" applyBorder="1"/>
    <xf numFmtId="0" fontId="0" fillId="10" borderId="17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6" fillId="10" borderId="18" xfId="0" applyFont="1" applyFill="1" applyBorder="1" applyAlignment="1">
      <alignment horizontal="left" wrapText="1"/>
    </xf>
    <xf numFmtId="0" fontId="6" fillId="10" borderId="8" xfId="0" applyFont="1" applyFill="1" applyBorder="1" applyAlignment="1">
      <alignment horizontal="left" wrapText="1"/>
    </xf>
    <xf numFmtId="0" fontId="6" fillId="10" borderId="19" xfId="0" applyFont="1" applyFill="1" applyBorder="1" applyAlignment="1">
      <alignment horizontal="left" wrapText="1"/>
    </xf>
    <xf numFmtId="0" fontId="6" fillId="10" borderId="6" xfId="0" applyFont="1" applyFill="1" applyBorder="1" applyAlignment="1">
      <alignment horizontal="left"/>
    </xf>
    <xf numFmtId="3" fontId="7" fillId="10" borderId="9" xfId="0" applyNumberFormat="1" applyFont="1" applyFill="1" applyBorder="1" applyAlignment="1">
      <alignment horizontal="right"/>
    </xf>
    <xf numFmtId="3" fontId="7" fillId="10" borderId="0" xfId="0" applyNumberFormat="1" applyFont="1" applyFill="1" applyBorder="1" applyAlignment="1">
      <alignment horizontal="right"/>
    </xf>
    <xf numFmtId="167" fontId="7" fillId="10" borderId="9" xfId="0" applyNumberFormat="1" applyFont="1" applyFill="1" applyBorder="1" applyAlignment="1">
      <alignment horizontal="right"/>
    </xf>
    <xf numFmtId="167" fontId="7" fillId="10" borderId="7" xfId="0" applyNumberFormat="1" applyFont="1" applyFill="1" applyBorder="1" applyAlignment="1">
      <alignment horizontal="right"/>
    </xf>
    <xf numFmtId="0" fontId="6" fillId="10" borderId="12" xfId="0" applyFont="1" applyFill="1" applyBorder="1" applyAlignment="1">
      <alignment horizontal="left"/>
    </xf>
    <xf numFmtId="3" fontId="7" fillId="10" borderId="20" xfId="0" applyNumberFormat="1" applyFont="1" applyFill="1" applyBorder="1" applyAlignment="1">
      <alignment horizontal="right"/>
    </xf>
    <xf numFmtId="3" fontId="7" fillId="10" borderId="13" xfId="0" applyNumberFormat="1" applyFont="1" applyFill="1" applyBorder="1" applyAlignment="1">
      <alignment horizontal="right"/>
    </xf>
    <xf numFmtId="167" fontId="7" fillId="10" borderId="20" xfId="0" applyNumberFormat="1" applyFont="1" applyFill="1" applyBorder="1" applyAlignment="1">
      <alignment horizontal="right"/>
    </xf>
    <xf numFmtId="167" fontId="7" fillId="10" borderId="14" xfId="0" applyNumberFormat="1" applyFont="1" applyFill="1" applyBorder="1" applyAlignment="1">
      <alignment horizontal="right"/>
    </xf>
    <xf numFmtId="0" fontId="2" fillId="0" borderId="1" xfId="1"/>
    <xf numFmtId="0" fontId="0" fillId="0" borderId="0" xfId="0" applyFill="1"/>
    <xf numFmtId="0" fontId="0" fillId="0" borderId="0" xfId="0" applyAlignment="1">
      <alignment horizontal="center" wrapText="1"/>
    </xf>
  </cellXfs>
  <cellStyles count="3">
    <cellStyle name="Heading 1" xfId="1" builtinId="16"/>
    <cellStyle name="Normal" xfId="0" builtinId="0"/>
    <cellStyle name="Normal 6" xfId="2" xr:uid="{6D9A45BE-0A5F-448E-B600-8B4F1EBA8472}"/>
  </cellStyles>
  <dxfs count="14"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</dxf>
    <dxf>
      <fill>
        <patternFill patternType="solid">
          <fgColor indexed="64"/>
          <bgColor theme="6" tint="0.59996337778862885"/>
        </patternFill>
      </fill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8D87C373-B202-431B-9AE3-784C26A948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D6EE6-846B-4652-B383-6A9792C7A2A2}" name="Table3" displayName="Table3" ref="R3:V22" totalsRowShown="0" headerRowDxfId="13" dataDxfId="12">
  <autoFilter ref="R3:V22" xr:uid="{28EBD15E-72A0-4224-9AA9-669CAF55C9ED}"/>
  <tableColumns count="5">
    <tableColumn id="1" xr3:uid="{0C5992CB-F530-49BD-AFA0-30724BCF93F8}" name="Age Range" dataDxfId="11"/>
    <tableColumn id="2" xr3:uid="{B64005ED-577A-4FE2-8899-6619AC2B13F6}" name="Female Deaths" dataDxfId="10"/>
    <tableColumn id="3" xr3:uid="{EE1E023F-3727-4F38-B8CC-3DA48F99E687}" name="Male Deaths" dataDxfId="9"/>
    <tableColumn id="4" xr3:uid="{F32601FF-468A-48B0-B1CE-1DA632267B16}" name="Female Rates" dataDxfId="8"/>
    <tableColumn id="5" xr3:uid="{8E413164-E894-4194-9D9F-FF3D6C4E3F43}" name="Male Rates" dataDxfId="7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14EF7-5B0F-41A7-9D5E-92E93C7F6DB8}" name="Table33" displayName="Table33" ref="X3:AB22" totalsRowShown="0" headerRowDxfId="1" dataDxfId="0">
  <autoFilter ref="X3:AB22" xr:uid="{43A14EF7-5B0F-41A7-9D5E-92E93C7F6DB8}"/>
  <tableColumns count="5">
    <tableColumn id="1" xr3:uid="{5F3811C6-4BCF-43CA-A2DD-2451C154747E}" name="Age Range" dataDxfId="6"/>
    <tableColumn id="2" xr3:uid="{23520DD8-D0CD-429C-87C5-D578F3311D96}" name="Female Deaths" dataDxfId="5"/>
    <tableColumn id="3" xr3:uid="{8FEAAA64-52A7-44FF-958C-054CB7F0E120}" name="Male Deaths" dataDxfId="4"/>
    <tableColumn id="4" xr3:uid="{27033B1C-27B6-4ACE-B6A3-6A6D2D3340DE}" name="Female Rates" dataDxfId="3"/>
    <tableColumn id="5" xr3:uid="{09D49896-A4B1-40F8-9AB6-D41D710557D2}" name="Male Rates" dataDxfId="2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B3E7-CCD6-4198-BEA2-00E8F3A32163}">
  <dimension ref="A1:AO102"/>
  <sheetViews>
    <sheetView workbookViewId="0">
      <selection activeCell="P8" sqref="P8"/>
    </sheetView>
  </sheetViews>
  <sheetFormatPr defaultRowHeight="15" x14ac:dyDescent="0.2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34" ht="7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 t="s">
        <v>7</v>
      </c>
      <c r="J1" s="6"/>
      <c r="K1" s="6"/>
      <c r="L1" s="6"/>
      <c r="M1" s="91" t="s">
        <v>54</v>
      </c>
      <c r="N1" s="91"/>
      <c r="O1" s="7" t="s">
        <v>8</v>
      </c>
      <c r="P1" s="7" t="s">
        <v>9</v>
      </c>
      <c r="R1" s="54" t="s">
        <v>50</v>
      </c>
      <c r="S1" s="55"/>
      <c r="T1" s="55"/>
      <c r="U1" s="55"/>
      <c r="V1" s="56"/>
      <c r="X1" s="70" t="s">
        <v>53</v>
      </c>
      <c r="Y1" s="71"/>
      <c r="Z1" s="71"/>
      <c r="AA1" s="71"/>
      <c r="AB1" s="72"/>
      <c r="AD1" s="17">
        <v>100000</v>
      </c>
      <c r="AE1" t="s">
        <v>10</v>
      </c>
      <c r="AF1">
        <v>1.2</v>
      </c>
      <c r="AG1" t="s">
        <v>11</v>
      </c>
    </row>
    <row r="2" spans="1:34" x14ac:dyDescent="0.25">
      <c r="A2" s="8">
        <v>0</v>
      </c>
      <c r="B2" s="9">
        <v>4.2440000000000004E-3</v>
      </c>
      <c r="C2" s="9">
        <v>3.519E-3</v>
      </c>
      <c r="D2" s="10">
        <v>0</v>
      </c>
      <c r="E2" s="10">
        <v>0</v>
      </c>
      <c r="F2" s="10">
        <f>1-SUM(D2:E2)</f>
        <v>1</v>
      </c>
      <c r="G2" s="11">
        <f>B2*$AF$5</f>
        <v>3.7347200000000004E-3</v>
      </c>
      <c r="I2" s="12" t="s">
        <v>12</v>
      </c>
      <c r="J2" s="6"/>
      <c r="K2" s="6" t="s">
        <v>13</v>
      </c>
      <c r="L2" s="6" t="s">
        <v>14</v>
      </c>
      <c r="M2" s="6" t="s">
        <v>13</v>
      </c>
      <c r="N2" s="6" t="s">
        <v>14</v>
      </c>
      <c r="O2" s="13"/>
      <c r="P2" s="13"/>
      <c r="R2" s="57"/>
      <c r="S2" s="58"/>
      <c r="T2" s="58"/>
      <c r="U2" s="58"/>
      <c r="V2" s="59"/>
      <c r="X2" s="73"/>
      <c r="Y2" s="74"/>
      <c r="Z2" s="74"/>
      <c r="AA2" s="74"/>
      <c r="AB2" s="75"/>
      <c r="AE2" t="s">
        <v>15</v>
      </c>
      <c r="AF2">
        <v>2.76</v>
      </c>
      <c r="AG2" t="s">
        <v>16</v>
      </c>
    </row>
    <row r="3" spans="1:34" ht="30.75" thickBot="1" x14ac:dyDescent="0.3">
      <c r="A3" s="8">
        <v>1</v>
      </c>
      <c r="B3" s="9">
        <v>2.31E-4</v>
      </c>
      <c r="C3" s="9">
        <v>2.1100000000000001E-4</v>
      </c>
      <c r="D3" s="10">
        <v>0</v>
      </c>
      <c r="E3" s="10">
        <v>0</v>
      </c>
      <c r="F3" s="10">
        <f t="shared" ref="F3:F66" si="0">1-SUM(D3:E3)</f>
        <v>1</v>
      </c>
      <c r="G3" s="11">
        <f>B3*$AF$5</f>
        <v>2.0327999999999999E-4</v>
      </c>
      <c r="I3" s="6">
        <v>1</v>
      </c>
      <c r="J3" s="6"/>
      <c r="K3" s="14">
        <f>HLOOKUP(I3,All_cause_mort_BC,2)</f>
        <v>0</v>
      </c>
      <c r="L3" s="15">
        <f>HLOOKUP(I3,All_cause_mort_BC,3)</f>
        <v>0</v>
      </c>
      <c r="M3">
        <f>HLOOKUP(I3,All_cause_mort_KC,2)</f>
        <v>9.9999999999999995E-7</v>
      </c>
      <c r="N3">
        <f>HLOOKUP(I3,All_cause_mort_KC,3)</f>
        <v>1.9999999999999999E-6</v>
      </c>
      <c r="O3" s="13">
        <f>B3*(1-K3-M3)</f>
        <v>2.3099976900000001E-4</v>
      </c>
      <c r="P3" s="13">
        <f>C3*(1-L3-N3)</f>
        <v>2.1099957800000001E-4</v>
      </c>
      <c r="R3" s="60" t="s">
        <v>17</v>
      </c>
      <c r="S3" s="51" t="s">
        <v>18</v>
      </c>
      <c r="T3" s="51" t="s">
        <v>19</v>
      </c>
      <c r="U3" s="51" t="s">
        <v>20</v>
      </c>
      <c r="V3" s="61" t="s">
        <v>21</v>
      </c>
      <c r="X3" s="76" t="s">
        <v>17</v>
      </c>
      <c r="Y3" s="77" t="s">
        <v>18</v>
      </c>
      <c r="Z3" s="77" t="s">
        <v>19</v>
      </c>
      <c r="AA3" s="77" t="s">
        <v>20</v>
      </c>
      <c r="AB3" s="78" t="s">
        <v>21</v>
      </c>
      <c r="AE3" t="s">
        <v>22</v>
      </c>
      <c r="AF3">
        <v>1</v>
      </c>
      <c r="AG3">
        <v>1</v>
      </c>
    </row>
    <row r="4" spans="1:34" ht="15.75" thickTop="1" x14ac:dyDescent="0.25">
      <c r="A4" s="8">
        <v>2</v>
      </c>
      <c r="B4" s="9">
        <v>1.2799999999999999E-4</v>
      </c>
      <c r="C4" s="9">
        <v>1.13E-4</v>
      </c>
      <c r="D4" s="10">
        <v>0</v>
      </c>
      <c r="E4" s="10">
        <v>0</v>
      </c>
      <c r="F4" s="10">
        <f t="shared" si="0"/>
        <v>1</v>
      </c>
      <c r="G4" s="11">
        <f>B4*$AF$5</f>
        <v>1.1263999999999999E-4</v>
      </c>
      <c r="I4" s="6">
        <v>2</v>
      </c>
      <c r="J4" s="6"/>
      <c r="K4" s="14">
        <f t="shared" ref="K4:K35" si="1">HLOOKUP(I4,All_cause_mort_BC,2)</f>
        <v>0</v>
      </c>
      <c r="L4" s="15">
        <f t="shared" ref="L3:L34" si="2">HLOOKUP(I4,All_cause_mort_BC,3)</f>
        <v>0</v>
      </c>
      <c r="M4">
        <f>HLOOKUP(I4,All_cause_mort_KC,2)</f>
        <v>9.9999999999999995E-7</v>
      </c>
      <c r="N4">
        <f>HLOOKUP(I4,All_cause_mort_KC,3)</f>
        <v>1.9999999999999999E-6</v>
      </c>
      <c r="O4" s="13">
        <f t="shared" ref="O4:O67" si="3">B4*(1-K4-M4)</f>
        <v>1.2799987199999999E-4</v>
      </c>
      <c r="P4" s="13">
        <f t="shared" ref="P4:P67" si="4">C4*(1-L4-N4)</f>
        <v>1.12999774E-4</v>
      </c>
      <c r="R4" s="62" t="s">
        <v>23</v>
      </c>
      <c r="S4" s="52">
        <v>0</v>
      </c>
      <c r="T4" s="63">
        <v>0</v>
      </c>
      <c r="U4" s="53">
        <v>0</v>
      </c>
      <c r="V4" s="64">
        <v>0</v>
      </c>
      <c r="X4" s="79" t="s">
        <v>23</v>
      </c>
      <c r="Y4" s="80">
        <v>3</v>
      </c>
      <c r="Z4" s="81">
        <v>1</v>
      </c>
      <c r="AA4" s="82">
        <v>0.2</v>
      </c>
      <c r="AB4" s="83">
        <v>0.1</v>
      </c>
      <c r="AE4" s="90"/>
      <c r="AF4" s="90"/>
      <c r="AG4" s="90"/>
      <c r="AH4" s="90"/>
    </row>
    <row r="5" spans="1:34" x14ac:dyDescent="0.25">
      <c r="A5" s="8">
        <v>3</v>
      </c>
      <c r="B5" s="9">
        <v>9.8999999999999994E-5</v>
      </c>
      <c r="C5" s="9">
        <v>9.2999999999999997E-5</v>
      </c>
      <c r="D5" s="10">
        <v>0</v>
      </c>
      <c r="E5" s="10">
        <v>0</v>
      </c>
      <c r="F5" s="10">
        <f t="shared" si="0"/>
        <v>1</v>
      </c>
      <c r="G5" s="11">
        <f>B5*$AF$5</f>
        <v>8.7119999999999993E-5</v>
      </c>
      <c r="I5" s="6">
        <v>3</v>
      </c>
      <c r="J5" s="6"/>
      <c r="K5" s="14">
        <f t="shared" si="1"/>
        <v>0</v>
      </c>
      <c r="L5" s="15">
        <f t="shared" si="2"/>
        <v>0</v>
      </c>
      <c r="M5">
        <f>HLOOKUP(I5,All_cause_mort_KC,2)</f>
        <v>9.9999999999999995E-7</v>
      </c>
      <c r="N5">
        <f>HLOOKUP(I5,All_cause_mort_KC,3)</f>
        <v>1.9999999999999999E-6</v>
      </c>
      <c r="O5" s="13">
        <f t="shared" si="3"/>
        <v>9.8999900999999997E-5</v>
      </c>
      <c r="P5" s="13">
        <f t="shared" si="4"/>
        <v>9.2999814000000009E-5</v>
      </c>
      <c r="R5" s="62" t="s">
        <v>24</v>
      </c>
      <c r="S5" s="52">
        <v>0</v>
      </c>
      <c r="T5" s="63">
        <v>0</v>
      </c>
      <c r="U5" s="53">
        <v>0</v>
      </c>
      <c r="V5" s="64">
        <v>0</v>
      </c>
      <c r="X5" s="79" t="s">
        <v>24</v>
      </c>
      <c r="Y5" s="80">
        <v>2</v>
      </c>
      <c r="Z5" s="81">
        <v>2</v>
      </c>
      <c r="AA5" s="82">
        <v>0.1</v>
      </c>
      <c r="AB5" s="83">
        <v>0.1</v>
      </c>
      <c r="AE5" s="90" t="s">
        <v>25</v>
      </c>
      <c r="AF5" s="90">
        <v>0.88</v>
      </c>
      <c r="AG5" s="90"/>
      <c r="AH5" s="90"/>
    </row>
    <row r="6" spans="1:34" x14ac:dyDescent="0.25">
      <c r="A6" s="8">
        <v>4</v>
      </c>
      <c r="B6" s="9">
        <v>9.0000000000000006E-5</v>
      </c>
      <c r="C6" s="9">
        <v>6.0999999999999999E-5</v>
      </c>
      <c r="D6" s="10">
        <v>0</v>
      </c>
      <c r="E6" s="10">
        <v>0</v>
      </c>
      <c r="F6" s="10">
        <f t="shared" si="0"/>
        <v>1</v>
      </c>
      <c r="G6" s="11">
        <f>B6*$AF$5</f>
        <v>7.9200000000000001E-5</v>
      </c>
      <c r="I6" s="6">
        <v>4</v>
      </c>
      <c r="J6" s="6"/>
      <c r="K6" s="14">
        <f t="shared" si="1"/>
        <v>0</v>
      </c>
      <c r="L6" s="15">
        <f t="shared" si="2"/>
        <v>0</v>
      </c>
      <c r="M6">
        <f>HLOOKUP(I6,All_cause_mort_KC,2)</f>
        <v>9.9999999999999995E-7</v>
      </c>
      <c r="N6">
        <f>HLOOKUP(I6,All_cause_mort_KC,3)</f>
        <v>1.9999999999999999E-6</v>
      </c>
      <c r="O6" s="13">
        <f>B6*(1-K6-M6)</f>
        <v>8.9999909999999999E-5</v>
      </c>
      <c r="P6" s="13">
        <f>C6*(1-L6-N6)</f>
        <v>6.0999878000000005E-5</v>
      </c>
      <c r="R6" s="62" t="s">
        <v>26</v>
      </c>
      <c r="S6" s="52">
        <v>0</v>
      </c>
      <c r="T6" s="63">
        <v>0</v>
      </c>
      <c r="U6" s="53">
        <v>0</v>
      </c>
      <c r="V6" s="64">
        <v>0</v>
      </c>
      <c r="X6" s="79" t="s">
        <v>26</v>
      </c>
      <c r="Y6" s="80">
        <v>2</v>
      </c>
      <c r="Z6" s="81">
        <v>1</v>
      </c>
      <c r="AA6" s="82">
        <v>0.1</v>
      </c>
      <c r="AB6" s="83">
        <v>0.1</v>
      </c>
      <c r="AE6" s="90"/>
      <c r="AF6" s="90"/>
      <c r="AG6" s="90"/>
      <c r="AH6" s="90"/>
    </row>
    <row r="7" spans="1:34" x14ac:dyDescent="0.25">
      <c r="A7" s="8">
        <v>5</v>
      </c>
      <c r="B7" s="9">
        <v>7.7000000000000001E-5</v>
      </c>
      <c r="C7" s="9">
        <v>7.8999999999999996E-5</v>
      </c>
      <c r="D7" s="10">
        <v>0</v>
      </c>
      <c r="E7" s="10">
        <v>0</v>
      </c>
      <c r="F7" s="10">
        <f t="shared" si="0"/>
        <v>1</v>
      </c>
      <c r="G7" s="11">
        <f>B7*$AF$5</f>
        <v>6.7760000000000002E-5</v>
      </c>
      <c r="I7" s="6">
        <v>5</v>
      </c>
      <c r="J7" s="6"/>
      <c r="K7" s="14">
        <f t="shared" si="1"/>
        <v>0</v>
      </c>
      <c r="L7" s="15">
        <f t="shared" si="2"/>
        <v>0</v>
      </c>
      <c r="M7">
        <f>HLOOKUP(I7,All_cause_mort_KC,2)</f>
        <v>9.9999999999999995E-7</v>
      </c>
      <c r="N7">
        <f>HLOOKUP(I7,All_cause_mort_KC,3)</f>
        <v>9.9999999999999995E-7</v>
      </c>
      <c r="O7" s="13">
        <f t="shared" si="3"/>
        <v>7.6999922999999997E-5</v>
      </c>
      <c r="P7" s="13">
        <f t="shared" si="4"/>
        <v>7.8999921E-5</v>
      </c>
      <c r="R7" s="62" t="s">
        <v>27</v>
      </c>
      <c r="S7" s="52">
        <v>0</v>
      </c>
      <c r="T7" s="63">
        <v>0</v>
      </c>
      <c r="U7" s="53">
        <v>0</v>
      </c>
      <c r="V7" s="64">
        <v>0</v>
      </c>
      <c r="X7" s="79" t="s">
        <v>27</v>
      </c>
      <c r="Y7" s="80">
        <v>2</v>
      </c>
      <c r="Z7" s="81">
        <v>0</v>
      </c>
      <c r="AA7" s="82">
        <v>0.1</v>
      </c>
      <c r="AB7" s="83">
        <v>0</v>
      </c>
      <c r="AE7" s="90"/>
      <c r="AF7" s="90"/>
      <c r="AG7" s="90"/>
      <c r="AH7" s="90"/>
    </row>
    <row r="8" spans="1:34" x14ac:dyDescent="0.25">
      <c r="A8" s="8">
        <v>6</v>
      </c>
      <c r="B8" s="9">
        <v>8.1000000000000004E-5</v>
      </c>
      <c r="C8" s="9">
        <v>6.8999999999999997E-5</v>
      </c>
      <c r="D8" s="10">
        <v>0</v>
      </c>
      <c r="E8" s="10">
        <v>0</v>
      </c>
      <c r="F8" s="10">
        <f t="shared" si="0"/>
        <v>1</v>
      </c>
      <c r="G8" s="11">
        <f>B8*$AF$5</f>
        <v>7.1280000000000009E-5</v>
      </c>
      <c r="I8" s="6">
        <v>6</v>
      </c>
      <c r="J8" s="6"/>
      <c r="K8" s="14">
        <f t="shared" si="1"/>
        <v>0</v>
      </c>
      <c r="L8" s="15">
        <f t="shared" si="2"/>
        <v>0</v>
      </c>
      <c r="M8">
        <f>HLOOKUP(I8,All_cause_mort_KC,2)</f>
        <v>9.9999999999999995E-7</v>
      </c>
      <c r="N8">
        <f>HLOOKUP(I8,All_cause_mort_KC,3)</f>
        <v>9.9999999999999995E-7</v>
      </c>
      <c r="O8" s="13">
        <f t="shared" si="3"/>
        <v>8.0999919000000002E-5</v>
      </c>
      <c r="P8" s="13">
        <f t="shared" si="4"/>
        <v>6.8999931000000001E-5</v>
      </c>
      <c r="R8" s="62" t="s">
        <v>28</v>
      </c>
      <c r="S8" s="52">
        <v>0</v>
      </c>
      <c r="T8" s="63">
        <v>0</v>
      </c>
      <c r="U8" s="53">
        <v>0</v>
      </c>
      <c r="V8" s="64">
        <v>0</v>
      </c>
      <c r="X8" s="79" t="s">
        <v>28</v>
      </c>
      <c r="Y8" s="80">
        <v>1</v>
      </c>
      <c r="Z8" s="81">
        <v>1</v>
      </c>
      <c r="AA8" s="82">
        <v>0</v>
      </c>
      <c r="AB8" s="83">
        <v>0</v>
      </c>
      <c r="AE8" s="90"/>
      <c r="AF8" s="90"/>
      <c r="AG8" s="90"/>
      <c r="AH8" s="90"/>
    </row>
    <row r="9" spans="1:34" x14ac:dyDescent="0.25">
      <c r="A9" s="8">
        <v>7</v>
      </c>
      <c r="B9" s="9">
        <v>6.7999999999999999E-5</v>
      </c>
      <c r="C9" s="9">
        <v>5.1E-5</v>
      </c>
      <c r="D9" s="10">
        <v>0</v>
      </c>
      <c r="E9" s="10">
        <v>0</v>
      </c>
      <c r="F9" s="10">
        <f t="shared" si="0"/>
        <v>1</v>
      </c>
      <c r="G9" s="11">
        <f>B9*$AF$5</f>
        <v>5.9840000000000003E-5</v>
      </c>
      <c r="I9" s="6">
        <v>7</v>
      </c>
      <c r="J9" s="6"/>
      <c r="K9" s="14">
        <f t="shared" si="1"/>
        <v>0</v>
      </c>
      <c r="L9" s="15">
        <f t="shared" si="2"/>
        <v>0</v>
      </c>
      <c r="M9">
        <f>HLOOKUP(I9,All_cause_mort_KC,2)</f>
        <v>9.9999999999999995E-7</v>
      </c>
      <c r="N9">
        <f>HLOOKUP(I9,All_cause_mort_KC,3)</f>
        <v>9.9999999999999995E-7</v>
      </c>
      <c r="O9" s="13">
        <f t="shared" si="3"/>
        <v>6.7999932E-5</v>
      </c>
      <c r="P9" s="13">
        <f t="shared" si="4"/>
        <v>5.0999949E-5</v>
      </c>
      <c r="R9" s="62" t="s">
        <v>29</v>
      </c>
      <c r="S9" s="52">
        <v>0</v>
      </c>
      <c r="T9" s="63">
        <v>0</v>
      </c>
      <c r="U9" s="53">
        <v>0</v>
      </c>
      <c r="V9" s="64">
        <v>0</v>
      </c>
      <c r="X9" s="79" t="s">
        <v>29</v>
      </c>
      <c r="Y9" s="80">
        <v>1</v>
      </c>
      <c r="Z9" s="81">
        <v>2</v>
      </c>
      <c r="AA9" s="82">
        <v>0.1</v>
      </c>
      <c r="AB9" s="83">
        <v>0.1</v>
      </c>
      <c r="AE9" s="90"/>
      <c r="AF9" s="90"/>
      <c r="AG9" s="90"/>
      <c r="AH9" s="90"/>
    </row>
    <row r="10" spans="1:34" x14ac:dyDescent="0.25">
      <c r="A10" s="8">
        <v>8</v>
      </c>
      <c r="B10" s="9">
        <v>6.4999999999999994E-5</v>
      </c>
      <c r="C10" s="9">
        <v>5.3000000000000001E-5</v>
      </c>
      <c r="D10" s="10">
        <v>0</v>
      </c>
      <c r="E10" s="10">
        <v>0</v>
      </c>
      <c r="F10" s="10">
        <f t="shared" si="0"/>
        <v>1</v>
      </c>
      <c r="G10" s="11">
        <f>B10*$AF$5</f>
        <v>5.7199999999999994E-5</v>
      </c>
      <c r="I10" s="6">
        <v>8</v>
      </c>
      <c r="J10" s="6"/>
      <c r="K10" s="14">
        <f t="shared" si="1"/>
        <v>0</v>
      </c>
      <c r="L10" s="15">
        <f t="shared" si="2"/>
        <v>0</v>
      </c>
      <c r="M10">
        <f>HLOOKUP(I10,All_cause_mort_KC,2)</f>
        <v>9.9999999999999995E-7</v>
      </c>
      <c r="N10">
        <f>HLOOKUP(I10,All_cause_mort_KC,3)</f>
        <v>9.9999999999999995E-7</v>
      </c>
      <c r="O10" s="13">
        <f t="shared" si="3"/>
        <v>6.4999934999999997E-5</v>
      </c>
      <c r="P10" s="13">
        <f t="shared" si="4"/>
        <v>5.2999947000000002E-5</v>
      </c>
      <c r="R10" s="62" t="s">
        <v>30</v>
      </c>
      <c r="S10" s="52">
        <v>2</v>
      </c>
      <c r="T10" s="63">
        <v>1</v>
      </c>
      <c r="U10" s="53">
        <v>0.1</v>
      </c>
      <c r="V10" s="64">
        <v>0</v>
      </c>
      <c r="X10" s="79" t="s">
        <v>30</v>
      </c>
      <c r="Y10" s="80">
        <v>2</v>
      </c>
      <c r="Z10" s="81">
        <v>5</v>
      </c>
      <c r="AA10" s="82">
        <v>0.1</v>
      </c>
      <c r="AB10" s="83">
        <v>0.2</v>
      </c>
    </row>
    <row r="11" spans="1:34" x14ac:dyDescent="0.25">
      <c r="A11" s="8">
        <v>9</v>
      </c>
      <c r="B11" s="9">
        <v>6.2000000000000003E-5</v>
      </c>
      <c r="C11" s="9">
        <v>5.5999999999999999E-5</v>
      </c>
      <c r="D11" s="10">
        <v>0</v>
      </c>
      <c r="E11" s="10">
        <v>0</v>
      </c>
      <c r="F11" s="10">
        <f t="shared" si="0"/>
        <v>1</v>
      </c>
      <c r="G11" s="11">
        <f>B11*$AF$5</f>
        <v>5.4559999999999999E-5</v>
      </c>
      <c r="I11" s="6">
        <v>9</v>
      </c>
      <c r="J11" s="6"/>
      <c r="K11" s="14">
        <f t="shared" si="1"/>
        <v>0</v>
      </c>
      <c r="L11" s="15">
        <f t="shared" si="2"/>
        <v>0</v>
      </c>
      <c r="M11">
        <f>HLOOKUP(I11,All_cause_mort_KC,2)</f>
        <v>9.9999999999999995E-7</v>
      </c>
      <c r="N11">
        <f>HLOOKUP(I11,All_cause_mort_KC,3)</f>
        <v>9.9999999999999995E-7</v>
      </c>
      <c r="O11" s="13">
        <f t="shared" si="3"/>
        <v>6.1999938000000006E-5</v>
      </c>
      <c r="P11" s="13">
        <f t="shared" si="4"/>
        <v>5.5999943999999999E-5</v>
      </c>
      <c r="R11" s="62" t="s">
        <v>31</v>
      </c>
      <c r="S11" s="52">
        <v>4</v>
      </c>
      <c r="T11" s="63">
        <v>4</v>
      </c>
      <c r="U11" s="53">
        <v>0.2</v>
      </c>
      <c r="V11" s="64">
        <v>0.2</v>
      </c>
      <c r="X11" s="79" t="s">
        <v>31</v>
      </c>
      <c r="Y11" s="80">
        <v>7</v>
      </c>
      <c r="Z11" s="81">
        <v>10</v>
      </c>
      <c r="AA11" s="82">
        <v>0.3</v>
      </c>
      <c r="AB11" s="83">
        <v>0.5</v>
      </c>
    </row>
    <row r="12" spans="1:34" x14ac:dyDescent="0.25">
      <c r="A12" s="8">
        <v>10</v>
      </c>
      <c r="B12" s="9">
        <v>7.2999999999999999E-5</v>
      </c>
      <c r="C12" s="9">
        <v>6.4999999999999994E-5</v>
      </c>
      <c r="D12" s="10">
        <v>0</v>
      </c>
      <c r="E12" s="10">
        <v>0</v>
      </c>
      <c r="F12" s="10">
        <f t="shared" si="0"/>
        <v>1</v>
      </c>
      <c r="G12" s="11">
        <f>B12*$AF$5</f>
        <v>6.4239999999999995E-5</v>
      </c>
      <c r="I12" s="6">
        <v>10</v>
      </c>
      <c r="J12" s="6"/>
      <c r="K12" s="14">
        <f t="shared" si="1"/>
        <v>0</v>
      </c>
      <c r="L12" s="15">
        <f t="shared" si="2"/>
        <v>0</v>
      </c>
      <c r="M12">
        <f>HLOOKUP(I12,All_cause_mort_KC,2)</f>
        <v>9.9999999999999995E-7</v>
      </c>
      <c r="N12">
        <f>HLOOKUP(I12,All_cause_mort_KC,3)</f>
        <v>9.9999999999999995E-7</v>
      </c>
      <c r="O12" s="13">
        <f t="shared" si="3"/>
        <v>7.2999926999999993E-5</v>
      </c>
      <c r="P12" s="13">
        <f t="shared" si="4"/>
        <v>6.4999934999999997E-5</v>
      </c>
      <c r="R12" s="62" t="s">
        <v>32</v>
      </c>
      <c r="S12" s="52">
        <v>10</v>
      </c>
      <c r="T12" s="63">
        <v>14</v>
      </c>
      <c r="U12" s="53">
        <v>0.5</v>
      </c>
      <c r="V12" s="64">
        <v>0.7</v>
      </c>
      <c r="X12" s="79" t="s">
        <v>32</v>
      </c>
      <c r="Y12" s="80">
        <v>7</v>
      </c>
      <c r="Z12" s="81">
        <v>23</v>
      </c>
      <c r="AA12" s="82">
        <v>0.3</v>
      </c>
      <c r="AB12" s="83">
        <v>1.2</v>
      </c>
    </row>
    <row r="13" spans="1:34" x14ac:dyDescent="0.25">
      <c r="A13" s="8">
        <v>11</v>
      </c>
      <c r="B13" s="9">
        <v>7.3999999999999996E-5</v>
      </c>
      <c r="C13" s="9">
        <v>5.5999999999999999E-5</v>
      </c>
      <c r="D13" s="10">
        <v>0</v>
      </c>
      <c r="E13" s="10">
        <v>0</v>
      </c>
      <c r="F13" s="10">
        <f t="shared" si="0"/>
        <v>1</v>
      </c>
      <c r="G13" s="11">
        <f>B13*$AF$5</f>
        <v>6.512E-5</v>
      </c>
      <c r="I13" s="6">
        <v>11</v>
      </c>
      <c r="J13" s="6"/>
      <c r="K13" s="14">
        <f t="shared" si="1"/>
        <v>0</v>
      </c>
      <c r="L13" s="15">
        <f t="shared" si="2"/>
        <v>0</v>
      </c>
      <c r="M13">
        <f>HLOOKUP(I13,All_cause_mort_KC,2)</f>
        <v>9.9999999999999995E-7</v>
      </c>
      <c r="N13">
        <f>HLOOKUP(I13,All_cause_mort_KC,3)</f>
        <v>9.9999999999999995E-7</v>
      </c>
      <c r="O13" s="13">
        <f t="shared" si="3"/>
        <v>7.3999925999999994E-5</v>
      </c>
      <c r="P13" s="13">
        <f t="shared" si="4"/>
        <v>5.5999943999999999E-5</v>
      </c>
      <c r="R13" s="62" t="s">
        <v>33</v>
      </c>
      <c r="S13" s="52">
        <v>21</v>
      </c>
      <c r="T13" s="63">
        <v>21</v>
      </c>
      <c r="U13" s="53">
        <v>0.9</v>
      </c>
      <c r="V13" s="64">
        <v>0.9</v>
      </c>
      <c r="X13" s="79" t="s">
        <v>33</v>
      </c>
      <c r="Y13" s="80">
        <v>25</v>
      </c>
      <c r="Z13" s="81">
        <v>70</v>
      </c>
      <c r="AA13" s="82">
        <v>1.1000000000000001</v>
      </c>
      <c r="AB13" s="83">
        <v>3.1</v>
      </c>
    </row>
    <row r="14" spans="1:34" x14ac:dyDescent="0.25">
      <c r="A14" s="8">
        <v>12</v>
      </c>
      <c r="B14" s="9">
        <v>1.02E-4</v>
      </c>
      <c r="C14" s="9">
        <v>5.3999999999999998E-5</v>
      </c>
      <c r="D14" s="10">
        <v>0</v>
      </c>
      <c r="E14" s="10">
        <v>0</v>
      </c>
      <c r="F14" s="10">
        <f t="shared" si="0"/>
        <v>1</v>
      </c>
      <c r="G14" s="11">
        <f>B14*$AF$5</f>
        <v>8.9759999999999994E-5</v>
      </c>
      <c r="I14" s="6">
        <v>12</v>
      </c>
      <c r="J14" s="6"/>
      <c r="K14" s="14">
        <f t="shared" si="1"/>
        <v>0</v>
      </c>
      <c r="L14" s="15">
        <f t="shared" si="2"/>
        <v>0</v>
      </c>
      <c r="M14">
        <f>HLOOKUP(I14,All_cause_mort_KC,2)</f>
        <v>9.9999999999999995E-7</v>
      </c>
      <c r="N14">
        <f>HLOOKUP(I14,All_cause_mort_KC,3)</f>
        <v>9.9999999999999995E-7</v>
      </c>
      <c r="O14" s="13">
        <f t="shared" si="3"/>
        <v>1.01999898E-4</v>
      </c>
      <c r="P14" s="13">
        <f t="shared" si="4"/>
        <v>5.3999945999999997E-5</v>
      </c>
      <c r="R14" s="62" t="s">
        <v>34</v>
      </c>
      <c r="S14" s="52">
        <v>34</v>
      </c>
      <c r="T14" s="63">
        <v>46</v>
      </c>
      <c r="U14" s="53">
        <v>1.4</v>
      </c>
      <c r="V14" s="64">
        <v>2</v>
      </c>
      <c r="X14" s="79" t="s">
        <v>34</v>
      </c>
      <c r="Y14" s="80">
        <v>43</v>
      </c>
      <c r="Z14" s="81">
        <v>122</v>
      </c>
      <c r="AA14" s="82">
        <v>1.8</v>
      </c>
      <c r="AB14" s="83">
        <v>5.3</v>
      </c>
    </row>
    <row r="15" spans="1:34" x14ac:dyDescent="0.25">
      <c r="A15" s="8">
        <v>13</v>
      </c>
      <c r="B15" s="9">
        <v>1.16E-4</v>
      </c>
      <c r="C15" s="9">
        <v>8.7999999999999998E-5</v>
      </c>
      <c r="D15" s="10">
        <v>0</v>
      </c>
      <c r="E15" s="10">
        <v>0</v>
      </c>
      <c r="F15" s="10">
        <f t="shared" si="0"/>
        <v>1</v>
      </c>
      <c r="G15" s="11">
        <f>B15*$AF$5</f>
        <v>1.0208E-4</v>
      </c>
      <c r="I15" s="6">
        <v>13</v>
      </c>
      <c r="J15" s="6"/>
      <c r="K15" s="14">
        <f t="shared" si="1"/>
        <v>0</v>
      </c>
      <c r="L15" s="15">
        <f t="shared" si="2"/>
        <v>0</v>
      </c>
      <c r="M15">
        <f>HLOOKUP(I15,All_cause_mort_KC,2)</f>
        <v>9.9999999999999995E-7</v>
      </c>
      <c r="N15">
        <f>HLOOKUP(I15,All_cause_mort_KC,3)</f>
        <v>9.9999999999999995E-7</v>
      </c>
      <c r="O15" s="13">
        <f t="shared" si="3"/>
        <v>1.15999884E-4</v>
      </c>
      <c r="P15" s="13">
        <f t="shared" si="4"/>
        <v>8.7999911999999997E-5</v>
      </c>
      <c r="R15" s="62" t="s">
        <v>35</v>
      </c>
      <c r="S15" s="52">
        <v>47</v>
      </c>
      <c r="T15" s="63">
        <v>91</v>
      </c>
      <c r="U15" s="53">
        <v>2.2000000000000002</v>
      </c>
      <c r="V15" s="64">
        <v>4.4000000000000004</v>
      </c>
      <c r="X15" s="79" t="s">
        <v>35</v>
      </c>
      <c r="Y15" s="80">
        <v>76</v>
      </c>
      <c r="Z15" s="81">
        <v>190</v>
      </c>
      <c r="AA15" s="82">
        <v>3.5</v>
      </c>
      <c r="AB15" s="83">
        <v>9</v>
      </c>
    </row>
    <row r="16" spans="1:34" x14ac:dyDescent="0.25">
      <c r="A16" s="8">
        <v>14</v>
      </c>
      <c r="B16" s="9">
        <v>1.2400000000000001E-4</v>
      </c>
      <c r="C16" s="9">
        <v>9.3999999999999994E-5</v>
      </c>
      <c r="D16" s="10">
        <v>0</v>
      </c>
      <c r="E16" s="10">
        <v>0</v>
      </c>
      <c r="F16" s="10">
        <f t="shared" si="0"/>
        <v>1</v>
      </c>
      <c r="G16" s="11">
        <f>B16*$AF$5</f>
        <v>1.0912E-4</v>
      </c>
      <c r="I16" s="6">
        <v>14</v>
      </c>
      <c r="J16" s="6"/>
      <c r="K16" s="14">
        <f t="shared" si="1"/>
        <v>0</v>
      </c>
      <c r="L16" s="15">
        <f t="shared" si="2"/>
        <v>0</v>
      </c>
      <c r="M16">
        <f>HLOOKUP(I16,All_cause_mort_KC,2)</f>
        <v>9.9999999999999995E-7</v>
      </c>
      <c r="N16">
        <f>HLOOKUP(I16,All_cause_mort_KC,3)</f>
        <v>9.9999999999999995E-7</v>
      </c>
      <c r="O16" s="13">
        <f t="shared" si="3"/>
        <v>1.2399987600000001E-4</v>
      </c>
      <c r="P16" s="13">
        <f t="shared" si="4"/>
        <v>9.3999905999999991E-5</v>
      </c>
      <c r="R16" s="62" t="s">
        <v>36</v>
      </c>
      <c r="S16" s="52">
        <v>65</v>
      </c>
      <c r="T16" s="63">
        <v>158</v>
      </c>
      <c r="U16" s="53">
        <v>3.5</v>
      </c>
      <c r="V16" s="64">
        <v>9</v>
      </c>
      <c r="X16" s="79" t="s">
        <v>36</v>
      </c>
      <c r="Y16" s="80">
        <v>116</v>
      </c>
      <c r="Z16" s="81">
        <v>269</v>
      </c>
      <c r="AA16" s="82">
        <v>6.2</v>
      </c>
      <c r="AB16" s="83">
        <v>15</v>
      </c>
    </row>
    <row r="17" spans="1:41" x14ac:dyDescent="0.25">
      <c r="A17" s="8">
        <v>15</v>
      </c>
      <c r="B17" s="9">
        <v>1.6899999999999999E-4</v>
      </c>
      <c r="C17" s="9">
        <v>1.02E-4</v>
      </c>
      <c r="D17" s="10">
        <v>0</v>
      </c>
      <c r="E17" s="10">
        <v>0</v>
      </c>
      <c r="F17" s="10">
        <f t="shared" si="0"/>
        <v>1</v>
      </c>
      <c r="G17" s="11">
        <f>B17*$AF$5</f>
        <v>1.4872E-4</v>
      </c>
      <c r="I17" s="6">
        <v>15</v>
      </c>
      <c r="J17" s="6"/>
      <c r="K17" s="14">
        <f t="shared" si="1"/>
        <v>0</v>
      </c>
      <c r="L17" s="15">
        <f t="shared" si="2"/>
        <v>0</v>
      </c>
      <c r="M17">
        <f>HLOOKUP(I17,All_cause_mort_KC,2)</f>
        <v>0</v>
      </c>
      <c r="N17">
        <f>HLOOKUP(I17,All_cause_mort_KC,3)</f>
        <v>9.9999999999999995E-7</v>
      </c>
      <c r="O17" s="13">
        <f t="shared" si="3"/>
        <v>1.6899999999999999E-4</v>
      </c>
      <c r="P17" s="13">
        <f t="shared" si="4"/>
        <v>1.01999898E-4</v>
      </c>
      <c r="R17" s="62" t="s">
        <v>37</v>
      </c>
      <c r="S17" s="52">
        <v>129</v>
      </c>
      <c r="T17" s="63">
        <v>283</v>
      </c>
      <c r="U17" s="53">
        <v>7.1</v>
      </c>
      <c r="V17" s="64">
        <v>16.7</v>
      </c>
      <c r="X17" s="79" t="s">
        <v>37</v>
      </c>
      <c r="Y17" s="80">
        <v>179</v>
      </c>
      <c r="Z17" s="81">
        <v>348</v>
      </c>
      <c r="AA17" s="82">
        <v>10.199999999999999</v>
      </c>
      <c r="AB17" s="83">
        <v>21.1</v>
      </c>
    </row>
    <row r="18" spans="1:41" x14ac:dyDescent="0.25">
      <c r="A18" s="8">
        <v>16</v>
      </c>
      <c r="B18" s="9">
        <v>1.9000000000000001E-4</v>
      </c>
      <c r="C18" s="9">
        <v>1.2899999999999999E-4</v>
      </c>
      <c r="D18" s="10">
        <v>0</v>
      </c>
      <c r="E18" s="10">
        <v>0</v>
      </c>
      <c r="F18" s="10">
        <f t="shared" si="0"/>
        <v>1</v>
      </c>
      <c r="G18" s="11">
        <f>B18*$AF$5</f>
        <v>1.672E-4</v>
      </c>
      <c r="I18" s="6">
        <v>16</v>
      </c>
      <c r="J18" s="6"/>
      <c r="K18" s="14">
        <f t="shared" si="1"/>
        <v>0</v>
      </c>
      <c r="L18" s="15">
        <f t="shared" si="2"/>
        <v>0</v>
      </c>
      <c r="M18">
        <f>HLOOKUP(I18,All_cause_mort_KC,2)</f>
        <v>0</v>
      </c>
      <c r="N18">
        <f>HLOOKUP(I18,All_cause_mort_KC,3)</f>
        <v>9.9999999999999995E-7</v>
      </c>
      <c r="O18" s="13">
        <f t="shared" si="3"/>
        <v>1.9000000000000001E-4</v>
      </c>
      <c r="P18" s="13">
        <f t="shared" si="4"/>
        <v>1.2899987099999999E-4</v>
      </c>
      <c r="R18" s="62" t="s">
        <v>38</v>
      </c>
      <c r="S18" s="52">
        <v>178</v>
      </c>
      <c r="T18" s="63">
        <v>489</v>
      </c>
      <c r="U18" s="53">
        <v>11.1</v>
      </c>
      <c r="V18" s="64">
        <v>33.299999999999997</v>
      </c>
      <c r="X18" s="79" t="s">
        <v>38</v>
      </c>
      <c r="Y18" s="80">
        <v>246</v>
      </c>
      <c r="Z18" s="81">
        <v>461</v>
      </c>
      <c r="AA18" s="82">
        <v>14.6</v>
      </c>
      <c r="AB18" s="83">
        <v>29.9</v>
      </c>
    </row>
    <row r="19" spans="1:41" x14ac:dyDescent="0.25">
      <c r="A19" s="8">
        <v>17</v>
      </c>
      <c r="B19" s="9">
        <v>2.8400000000000002E-4</v>
      </c>
      <c r="C19" s="9">
        <v>1.5699999999999999E-4</v>
      </c>
      <c r="D19" s="10">
        <v>0</v>
      </c>
      <c r="E19" s="10">
        <v>0</v>
      </c>
      <c r="F19" s="10">
        <f t="shared" si="0"/>
        <v>1</v>
      </c>
      <c r="G19" s="11">
        <f>B19*$AF$5</f>
        <v>2.4991999999999999E-4</v>
      </c>
      <c r="I19" s="6">
        <v>17</v>
      </c>
      <c r="J19" s="6"/>
      <c r="K19" s="14">
        <f t="shared" si="1"/>
        <v>0</v>
      </c>
      <c r="L19" s="15">
        <f t="shared" si="2"/>
        <v>0</v>
      </c>
      <c r="M19">
        <f>HLOOKUP(I19,All_cause_mort_KC,2)</f>
        <v>0</v>
      </c>
      <c r="N19">
        <f>HLOOKUP(I19,All_cause_mort_KC,3)</f>
        <v>9.9999999999999995E-7</v>
      </c>
      <c r="O19" s="13">
        <f t="shared" si="3"/>
        <v>2.8400000000000002E-4</v>
      </c>
      <c r="P19" s="13">
        <f t="shared" si="4"/>
        <v>1.56999843E-4</v>
      </c>
      <c r="R19" s="62" t="s">
        <v>39</v>
      </c>
      <c r="S19" s="52">
        <v>246</v>
      </c>
      <c r="T19" s="63">
        <v>610</v>
      </c>
      <c r="U19" s="53">
        <v>20.8</v>
      </c>
      <c r="V19" s="64">
        <v>60.6</v>
      </c>
      <c r="X19" s="79" t="s">
        <v>39</v>
      </c>
      <c r="Y19" s="80">
        <v>275</v>
      </c>
      <c r="Z19" s="81">
        <v>457</v>
      </c>
      <c r="AA19" s="82">
        <v>22.7</v>
      </c>
      <c r="AB19" s="83">
        <v>44.1</v>
      </c>
    </row>
    <row r="20" spans="1:41" x14ac:dyDescent="0.25">
      <c r="A20" s="8">
        <v>18</v>
      </c>
      <c r="B20" s="9">
        <v>3.7300000000000001E-4</v>
      </c>
      <c r="C20" s="9">
        <v>2.05E-4</v>
      </c>
      <c r="D20" s="10">
        <v>0</v>
      </c>
      <c r="E20" s="10">
        <v>0</v>
      </c>
      <c r="F20" s="10">
        <f t="shared" si="0"/>
        <v>1</v>
      </c>
      <c r="G20" s="11">
        <f>B20*$AF$5</f>
        <v>3.2823999999999999E-4</v>
      </c>
      <c r="I20" s="6">
        <v>18</v>
      </c>
      <c r="J20" s="6"/>
      <c r="K20" s="14">
        <f t="shared" si="1"/>
        <v>0</v>
      </c>
      <c r="L20" s="15">
        <f t="shared" si="2"/>
        <v>0</v>
      </c>
      <c r="M20">
        <f>HLOOKUP(I20,All_cause_mort_KC,2)</f>
        <v>0</v>
      </c>
      <c r="N20">
        <f>HLOOKUP(I20,All_cause_mort_KC,3)</f>
        <v>9.9999999999999995E-7</v>
      </c>
      <c r="O20" s="13">
        <f t="shared" si="3"/>
        <v>3.7300000000000001E-4</v>
      </c>
      <c r="P20" s="13">
        <f t="shared" si="4"/>
        <v>2.04999795E-4</v>
      </c>
      <c r="R20" s="62" t="s">
        <v>40</v>
      </c>
      <c r="S20" s="52">
        <v>352</v>
      </c>
      <c r="T20" s="63">
        <v>766</v>
      </c>
      <c r="U20" s="53">
        <v>38</v>
      </c>
      <c r="V20" s="64">
        <v>107.5</v>
      </c>
      <c r="X20" s="79" t="s">
        <v>40</v>
      </c>
      <c r="Y20" s="80">
        <v>302</v>
      </c>
      <c r="Z20" s="81">
        <v>444</v>
      </c>
      <c r="AA20" s="82">
        <v>32</v>
      </c>
      <c r="AB20" s="83">
        <v>60.7</v>
      </c>
    </row>
    <row r="21" spans="1:41" x14ac:dyDescent="0.25">
      <c r="A21" s="8">
        <v>19</v>
      </c>
      <c r="B21" s="9">
        <v>4.15E-4</v>
      </c>
      <c r="C21" s="9">
        <v>2.02E-4</v>
      </c>
      <c r="D21" s="10">
        <v>0</v>
      </c>
      <c r="E21" s="10">
        <v>0</v>
      </c>
      <c r="F21" s="10">
        <f t="shared" si="0"/>
        <v>1</v>
      </c>
      <c r="G21" s="11">
        <f>B21*$AF$5</f>
        <v>3.6519999999999999E-4</v>
      </c>
      <c r="I21" s="6">
        <v>19</v>
      </c>
      <c r="J21" s="6"/>
      <c r="K21" s="14">
        <f t="shared" si="1"/>
        <v>0</v>
      </c>
      <c r="L21" s="15">
        <f t="shared" si="2"/>
        <v>0</v>
      </c>
      <c r="M21">
        <f>HLOOKUP(I21,All_cause_mort_KC,2)</f>
        <v>0</v>
      </c>
      <c r="N21">
        <f>HLOOKUP(I21,All_cause_mort_KC,3)</f>
        <v>9.9999999999999995E-7</v>
      </c>
      <c r="O21" s="13">
        <f t="shared" si="3"/>
        <v>4.15E-4</v>
      </c>
      <c r="P21" s="13">
        <f t="shared" si="4"/>
        <v>2.01999798E-4</v>
      </c>
      <c r="R21" s="62" t="s">
        <v>41</v>
      </c>
      <c r="S21" s="52">
        <v>356</v>
      </c>
      <c r="T21" s="63">
        <v>726</v>
      </c>
      <c r="U21" s="53">
        <v>57.6</v>
      </c>
      <c r="V21" s="64">
        <v>185.3</v>
      </c>
      <c r="X21" s="79" t="s">
        <v>41</v>
      </c>
      <c r="Y21" s="80">
        <v>285</v>
      </c>
      <c r="Z21" s="81">
        <v>344</v>
      </c>
      <c r="AA21" s="82">
        <v>45.7</v>
      </c>
      <c r="AB21" s="83">
        <v>85.4</v>
      </c>
    </row>
    <row r="22" spans="1:41" x14ac:dyDescent="0.25">
      <c r="A22" s="8">
        <v>20</v>
      </c>
      <c r="B22" s="9">
        <v>5.2400000000000005E-4</v>
      </c>
      <c r="C22" s="9">
        <v>1.7699999999999999E-4</v>
      </c>
      <c r="D22" s="10">
        <v>0.25</v>
      </c>
      <c r="E22" s="10">
        <v>0.2</v>
      </c>
      <c r="F22" s="10">
        <f t="shared" si="0"/>
        <v>0.55000000000000004</v>
      </c>
      <c r="G22" s="11">
        <f>B22*$AF$5</f>
        <v>4.6112000000000003E-4</v>
      </c>
      <c r="I22" s="6">
        <v>20</v>
      </c>
      <c r="J22" s="6"/>
      <c r="K22" s="14">
        <f t="shared" si="1"/>
        <v>0</v>
      </c>
      <c r="L22" s="15">
        <f t="shared" si="2"/>
        <v>0</v>
      </c>
      <c r="M22">
        <f>HLOOKUP(I22,All_cause_mort_KC,2)</f>
        <v>0</v>
      </c>
      <c r="N22">
        <f>HLOOKUP(I22,All_cause_mort_KC,3)</f>
        <v>0</v>
      </c>
      <c r="O22" s="13">
        <f t="shared" si="3"/>
        <v>5.2400000000000005E-4</v>
      </c>
      <c r="P22" s="13">
        <f t="shared" si="4"/>
        <v>1.7699999999999999E-4</v>
      </c>
      <c r="R22" s="62" t="s">
        <v>42</v>
      </c>
      <c r="S22" s="52">
        <v>324</v>
      </c>
      <c r="T22" s="63">
        <v>509</v>
      </c>
      <c r="U22" s="53">
        <v>80.900000000000006</v>
      </c>
      <c r="V22" s="64">
        <v>286.10000000000002</v>
      </c>
      <c r="X22" s="79" t="s">
        <v>42</v>
      </c>
      <c r="Y22" s="80">
        <v>199</v>
      </c>
      <c r="Z22" s="81">
        <v>188</v>
      </c>
      <c r="AA22" s="82">
        <v>49.1</v>
      </c>
      <c r="AB22" s="83">
        <v>101.4</v>
      </c>
    </row>
    <row r="23" spans="1:41" ht="15.75" thickBot="1" x14ac:dyDescent="0.3">
      <c r="A23" s="8">
        <v>21</v>
      </c>
      <c r="B23" s="9">
        <v>4.73E-4</v>
      </c>
      <c r="C23" s="9">
        <v>1.95E-4</v>
      </c>
      <c r="D23" s="10">
        <v>0.25</v>
      </c>
      <c r="E23" s="10">
        <v>0.2</v>
      </c>
      <c r="F23" s="10">
        <f t="shared" si="0"/>
        <v>0.55000000000000004</v>
      </c>
      <c r="G23" s="11">
        <f>B23*$AF$5</f>
        <v>4.1624000000000001E-4</v>
      </c>
      <c r="I23" s="6">
        <v>21</v>
      </c>
      <c r="J23" s="6"/>
      <c r="K23" s="14">
        <f t="shared" si="1"/>
        <v>0</v>
      </c>
      <c r="L23" s="15">
        <f t="shared" si="2"/>
        <v>0</v>
      </c>
      <c r="M23">
        <f>HLOOKUP(I23,All_cause_mort_KC,2)</f>
        <v>0</v>
      </c>
      <c r="N23">
        <f>HLOOKUP(I23,All_cause_mort_KC,3)</f>
        <v>0</v>
      </c>
      <c r="O23" s="13">
        <f t="shared" si="3"/>
        <v>4.73E-4</v>
      </c>
      <c r="P23" s="13">
        <f t="shared" si="4"/>
        <v>1.95E-4</v>
      </c>
      <c r="R23" s="65" t="s">
        <v>43</v>
      </c>
      <c r="S23" s="66">
        <v>1768</v>
      </c>
      <c r="T23" s="67">
        <v>3717</v>
      </c>
      <c r="U23" s="68">
        <v>5</v>
      </c>
      <c r="V23" s="69">
        <v>14.4</v>
      </c>
      <c r="X23" s="84" t="s">
        <v>43</v>
      </c>
      <c r="Y23" s="85">
        <v>1772</v>
      </c>
      <c r="Z23" s="86">
        <v>2937</v>
      </c>
      <c r="AA23" s="87">
        <v>5.0999999999999996</v>
      </c>
      <c r="AB23" s="88">
        <v>10.4</v>
      </c>
    </row>
    <row r="24" spans="1:41" x14ac:dyDescent="0.25">
      <c r="A24" s="8">
        <v>22</v>
      </c>
      <c r="B24" s="9">
        <v>4.6299999999999998E-4</v>
      </c>
      <c r="C24" s="9">
        <v>2.32E-4</v>
      </c>
      <c r="D24" s="10">
        <v>0.25</v>
      </c>
      <c r="E24" s="10">
        <v>0.2</v>
      </c>
      <c r="F24" s="10">
        <f t="shared" si="0"/>
        <v>0.55000000000000004</v>
      </c>
      <c r="G24" s="11">
        <f>B24*$AF$5</f>
        <v>4.0743999999999996E-4</v>
      </c>
      <c r="I24" s="6">
        <v>22</v>
      </c>
      <c r="J24" s="6"/>
      <c r="K24" s="14">
        <f t="shared" si="1"/>
        <v>0</v>
      </c>
      <c r="L24" s="15">
        <f t="shared" si="2"/>
        <v>0</v>
      </c>
      <c r="M24">
        <f>HLOOKUP(I24,All_cause_mort_KC,2)</f>
        <v>0</v>
      </c>
      <c r="N24">
        <f>HLOOKUP(I24,All_cause_mort_KC,3)</f>
        <v>0</v>
      </c>
      <c r="O24" s="13">
        <f t="shared" si="3"/>
        <v>4.6299999999999998E-4</v>
      </c>
      <c r="P24" s="13">
        <f t="shared" si="4"/>
        <v>2.32E-4</v>
      </c>
    </row>
    <row r="25" spans="1:41" ht="20.25" thickBot="1" x14ac:dyDescent="0.35">
      <c r="A25" s="8">
        <v>23</v>
      </c>
      <c r="B25" s="9">
        <v>4.7800000000000002E-4</v>
      </c>
      <c r="C25" s="9">
        <v>2.0000000000000001E-4</v>
      </c>
      <c r="D25" s="10">
        <v>0.25</v>
      </c>
      <c r="E25" s="10">
        <v>0.2</v>
      </c>
      <c r="F25" s="10">
        <f t="shared" si="0"/>
        <v>0.55000000000000004</v>
      </c>
      <c r="G25" s="11">
        <f>B25*$AF$5</f>
        <v>4.2064000000000001E-4</v>
      </c>
      <c r="I25" s="6">
        <v>23</v>
      </c>
      <c r="J25" s="6"/>
      <c r="K25" s="14">
        <f t="shared" si="1"/>
        <v>0</v>
      </c>
      <c r="L25" s="15">
        <f t="shared" si="2"/>
        <v>0</v>
      </c>
      <c r="M25">
        <f>HLOOKUP(I25,All_cause_mort_KC,2)</f>
        <v>0</v>
      </c>
      <c r="N25">
        <f>HLOOKUP(I25,All_cause_mort_KC,3)</f>
        <v>0</v>
      </c>
      <c r="O25" s="13">
        <f t="shared" si="3"/>
        <v>4.7800000000000002E-4</v>
      </c>
      <c r="P25" s="13">
        <f t="shared" si="4"/>
        <v>2.0000000000000001E-4</v>
      </c>
      <c r="S25" s="89" t="s">
        <v>51</v>
      </c>
      <c r="AO25" s="16"/>
    </row>
    <row r="26" spans="1:41" ht="15.75" thickTop="1" x14ac:dyDescent="0.25">
      <c r="A26" s="8">
        <v>24</v>
      </c>
      <c r="B26" s="9">
        <v>5.1400000000000003E-4</v>
      </c>
      <c r="C26" s="9">
        <v>2.1499999999999999E-4</v>
      </c>
      <c r="D26" s="10">
        <v>0.25</v>
      </c>
      <c r="E26" s="10">
        <v>0.2</v>
      </c>
      <c r="F26" s="10">
        <f t="shared" si="0"/>
        <v>0.55000000000000004</v>
      </c>
      <c r="G26" s="11">
        <f>B26*$AF$5</f>
        <v>4.5232000000000003E-4</v>
      </c>
      <c r="I26" s="6">
        <v>24</v>
      </c>
      <c r="J26" s="6"/>
      <c r="K26" s="14">
        <f t="shared" si="1"/>
        <v>0</v>
      </c>
      <c r="L26" s="15">
        <f t="shared" si="2"/>
        <v>0</v>
      </c>
      <c r="M26">
        <f>HLOOKUP(I26,All_cause_mort_KC,2)</f>
        <v>0</v>
      </c>
      <c r="N26">
        <f>HLOOKUP(I26,All_cause_mort_KC,3)</f>
        <v>0</v>
      </c>
      <c r="O26" s="13">
        <f t="shared" si="3"/>
        <v>5.1400000000000003E-4</v>
      </c>
      <c r="P26" s="13">
        <f t="shared" si="4"/>
        <v>2.1499999999999999E-4</v>
      </c>
      <c r="S26" s="18" t="s">
        <v>44</v>
      </c>
      <c r="T26" s="19"/>
      <c r="U26" s="19"/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0.2</v>
      </c>
      <c r="AD26" s="20">
        <v>0.7</v>
      </c>
      <c r="AE26" s="20">
        <v>0.9</v>
      </c>
      <c r="AF26" s="20">
        <v>2</v>
      </c>
      <c r="AG26" s="20">
        <v>4.4000000000000004</v>
      </c>
      <c r="AH26" s="20">
        <v>9</v>
      </c>
      <c r="AI26" s="20">
        <v>16.7</v>
      </c>
      <c r="AJ26" s="20">
        <v>33.299999999999997</v>
      </c>
      <c r="AK26" s="20">
        <v>60.6</v>
      </c>
      <c r="AL26" s="20">
        <v>107.5</v>
      </c>
      <c r="AM26" s="20">
        <v>185.3</v>
      </c>
      <c r="AN26" s="21">
        <v>286.10000000000002</v>
      </c>
    </row>
    <row r="27" spans="1:41" x14ac:dyDescent="0.25">
      <c r="A27" s="8">
        <v>25</v>
      </c>
      <c r="B27" s="9">
        <v>5.4000000000000001E-4</v>
      </c>
      <c r="C27" s="9">
        <v>2.5099999999999998E-4</v>
      </c>
      <c r="D27" s="10">
        <v>0.25</v>
      </c>
      <c r="E27" s="10">
        <v>0.2</v>
      </c>
      <c r="F27" s="10">
        <f t="shared" si="0"/>
        <v>0.55000000000000004</v>
      </c>
      <c r="G27" s="11">
        <f>B27*$AF$5</f>
        <v>4.752E-4</v>
      </c>
      <c r="I27" s="6">
        <v>25</v>
      </c>
      <c r="J27" s="6"/>
      <c r="K27" s="14">
        <f t="shared" si="1"/>
        <v>0</v>
      </c>
      <c r="L27" s="15">
        <f t="shared" si="2"/>
        <v>0</v>
      </c>
      <c r="M27">
        <f>HLOOKUP(I27,All_cause_mort_KC,2)</f>
        <v>9.9999999999999995E-7</v>
      </c>
      <c r="N27">
        <f>HLOOKUP(I27,All_cause_mort_KC,3)</f>
        <v>9.9999999999999995E-7</v>
      </c>
      <c r="O27" s="13">
        <f t="shared" si="3"/>
        <v>5.3999946E-4</v>
      </c>
      <c r="P27" s="13">
        <f t="shared" si="4"/>
        <v>2.5099974899999995E-4</v>
      </c>
      <c r="S27" s="22" t="s">
        <v>45</v>
      </c>
      <c r="T27" s="23"/>
      <c r="U27" s="23"/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0.1</v>
      </c>
      <c r="AC27" s="24">
        <v>0.2</v>
      </c>
      <c r="AD27" s="24">
        <v>0.5</v>
      </c>
      <c r="AE27" s="24">
        <v>0.9</v>
      </c>
      <c r="AF27" s="24">
        <v>1.4</v>
      </c>
      <c r="AG27" s="24">
        <v>2.2000000000000002</v>
      </c>
      <c r="AH27" s="24">
        <v>3.5</v>
      </c>
      <c r="AI27" s="24">
        <v>7.1</v>
      </c>
      <c r="AJ27" s="24">
        <v>11.1</v>
      </c>
      <c r="AK27" s="24">
        <v>20.8</v>
      </c>
      <c r="AL27" s="24">
        <v>38</v>
      </c>
      <c r="AM27" s="24">
        <v>57.6</v>
      </c>
      <c r="AN27" s="25">
        <v>80.900000000000006</v>
      </c>
    </row>
    <row r="28" spans="1:41" x14ac:dyDescent="0.25">
      <c r="A28" s="8">
        <v>26</v>
      </c>
      <c r="B28" s="9">
        <v>5.6700000000000001E-4</v>
      </c>
      <c r="C28" s="9">
        <v>2.5300000000000002E-4</v>
      </c>
      <c r="D28" s="10">
        <v>0.25</v>
      </c>
      <c r="E28" s="10">
        <v>0.2</v>
      </c>
      <c r="F28" s="10">
        <f t="shared" si="0"/>
        <v>0.55000000000000004</v>
      </c>
      <c r="G28" s="11">
        <f>B28*$AF$5</f>
        <v>4.9896000000000001E-4</v>
      </c>
      <c r="I28" s="6">
        <v>26</v>
      </c>
      <c r="J28" s="6"/>
      <c r="K28" s="14">
        <f t="shared" si="1"/>
        <v>0</v>
      </c>
      <c r="L28" s="15">
        <f t="shared" si="2"/>
        <v>0</v>
      </c>
      <c r="M28">
        <f>HLOOKUP(I28,All_cause_mort_KC,2)</f>
        <v>9.9999999999999995E-7</v>
      </c>
      <c r="N28">
        <f>HLOOKUP(I28,All_cause_mort_KC,3)</f>
        <v>9.9999999999999995E-7</v>
      </c>
      <c r="O28" s="13">
        <f t="shared" si="3"/>
        <v>5.66999433E-4</v>
      </c>
      <c r="P28" s="13">
        <f t="shared" si="4"/>
        <v>2.52999747E-4</v>
      </c>
      <c r="S28" s="26" t="s">
        <v>46</v>
      </c>
      <c r="T28" s="27"/>
      <c r="U28" s="27">
        <v>0</v>
      </c>
      <c r="V28" s="27">
        <v>1</v>
      </c>
      <c r="W28" s="27">
        <v>5</v>
      </c>
      <c r="X28" s="27">
        <v>10</v>
      </c>
      <c r="Y28" s="27">
        <v>15</v>
      </c>
      <c r="Z28" s="27">
        <v>20</v>
      </c>
      <c r="AA28" s="27">
        <v>25</v>
      </c>
      <c r="AB28" s="27">
        <v>30</v>
      </c>
      <c r="AC28" s="27">
        <v>35</v>
      </c>
      <c r="AD28" s="27">
        <v>40</v>
      </c>
      <c r="AE28" s="27">
        <v>45</v>
      </c>
      <c r="AF28" s="27">
        <v>50</v>
      </c>
      <c r="AG28" s="27">
        <v>55</v>
      </c>
      <c r="AH28" s="27">
        <v>60</v>
      </c>
      <c r="AI28" s="27">
        <v>65</v>
      </c>
      <c r="AJ28" s="27">
        <v>70</v>
      </c>
      <c r="AK28" s="27">
        <v>75</v>
      </c>
      <c r="AL28" s="27">
        <v>80</v>
      </c>
      <c r="AM28" s="27">
        <v>85</v>
      </c>
      <c r="AN28" s="28">
        <v>90</v>
      </c>
    </row>
    <row r="29" spans="1:41" x14ac:dyDescent="0.25">
      <c r="A29" s="8">
        <v>27</v>
      </c>
      <c r="B29" s="9">
        <v>5.8500000000000002E-4</v>
      </c>
      <c r="C29" s="9">
        <v>2.9E-4</v>
      </c>
      <c r="D29" s="10">
        <v>0.25</v>
      </c>
      <c r="E29" s="10">
        <v>0.2</v>
      </c>
      <c r="F29" s="10">
        <f t="shared" si="0"/>
        <v>0.55000000000000004</v>
      </c>
      <c r="G29" s="11">
        <f>B29*$AF$5</f>
        <v>5.1480000000000004E-4</v>
      </c>
      <c r="I29" s="6">
        <v>27</v>
      </c>
      <c r="J29" s="6"/>
      <c r="K29" s="14">
        <f t="shared" si="1"/>
        <v>0</v>
      </c>
      <c r="L29" s="15">
        <f t="shared" si="2"/>
        <v>0</v>
      </c>
      <c r="M29">
        <f>HLOOKUP(I29,All_cause_mort_KC,2)</f>
        <v>9.9999999999999995E-7</v>
      </c>
      <c r="N29">
        <f>HLOOKUP(I29,All_cause_mort_KC,3)</f>
        <v>9.9999999999999995E-7</v>
      </c>
      <c r="O29" s="13">
        <f t="shared" si="3"/>
        <v>5.8499941499999997E-4</v>
      </c>
      <c r="P29" s="13">
        <f t="shared" si="4"/>
        <v>2.8999970999999997E-4</v>
      </c>
      <c r="S29" s="22" t="s">
        <v>47</v>
      </c>
      <c r="T29" s="29" t="s">
        <v>48</v>
      </c>
      <c r="U29" s="23">
        <v>0</v>
      </c>
      <c r="V29" s="23">
        <f>V26/$AD$1</f>
        <v>0</v>
      </c>
      <c r="W29" s="23">
        <f>W26/$AD$1</f>
        <v>0</v>
      </c>
      <c r="X29" s="23">
        <f>X26/$AD$1</f>
        <v>0</v>
      </c>
      <c r="Y29" s="23">
        <f>Y26/$AD$1</f>
        <v>0</v>
      </c>
      <c r="Z29" s="23">
        <f>Z26/$AD$1</f>
        <v>0</v>
      </c>
      <c r="AA29" s="23">
        <f>AA26/$AD$1</f>
        <v>0</v>
      </c>
      <c r="AB29" s="23">
        <f>AB26/$AD$1</f>
        <v>0</v>
      </c>
      <c r="AC29" s="23">
        <f>AC26/$AD$1</f>
        <v>1.9999999999999999E-6</v>
      </c>
      <c r="AD29" s="23">
        <f>AD26/$AD$1</f>
        <v>6.9999999999999999E-6</v>
      </c>
      <c r="AE29" s="23">
        <f>AE26/$AD$1</f>
        <v>9.0000000000000002E-6</v>
      </c>
      <c r="AF29" s="23">
        <f>AF26/$AD$1</f>
        <v>2.0000000000000002E-5</v>
      </c>
      <c r="AG29" s="23">
        <f>AG26/$AD$1</f>
        <v>4.4000000000000006E-5</v>
      </c>
      <c r="AH29" s="23">
        <f>AH26/$AD$1</f>
        <v>9.0000000000000006E-5</v>
      </c>
      <c r="AI29" s="23">
        <f>AI26/$AD$1</f>
        <v>1.6699999999999999E-4</v>
      </c>
      <c r="AJ29" s="23">
        <f>AJ26/$AD$1</f>
        <v>3.3299999999999996E-4</v>
      </c>
      <c r="AK29" s="23">
        <f>AK26/$AD$1</f>
        <v>6.0599999999999998E-4</v>
      </c>
      <c r="AL29" s="23">
        <f>AL26/$AD$1</f>
        <v>1.075E-3</v>
      </c>
      <c r="AM29" s="23">
        <f>AM26/$AD$1</f>
        <v>1.853E-3</v>
      </c>
      <c r="AN29" s="30">
        <f>AN26/$AD$1</f>
        <v>2.8610000000000003E-3</v>
      </c>
    </row>
    <row r="30" spans="1:41" x14ac:dyDescent="0.25">
      <c r="A30" s="8">
        <v>28</v>
      </c>
      <c r="B30" s="9">
        <v>6.29E-4</v>
      </c>
      <c r="C30" s="9">
        <v>2.99E-4</v>
      </c>
      <c r="D30" s="10">
        <v>0.25</v>
      </c>
      <c r="E30" s="10">
        <v>0.2</v>
      </c>
      <c r="F30" s="10">
        <f t="shared" si="0"/>
        <v>0.55000000000000004</v>
      </c>
      <c r="G30" s="11">
        <f>B30*$AF$5</f>
        <v>5.5352000000000005E-4</v>
      </c>
      <c r="I30" s="6">
        <v>28</v>
      </c>
      <c r="J30" s="6"/>
      <c r="K30" s="14">
        <f t="shared" si="1"/>
        <v>0</v>
      </c>
      <c r="L30" s="15">
        <f t="shared" si="2"/>
        <v>0</v>
      </c>
      <c r="M30">
        <f>HLOOKUP(I30,All_cause_mort_KC,2)</f>
        <v>9.9999999999999995E-7</v>
      </c>
      <c r="N30">
        <f>HLOOKUP(I30,All_cause_mort_KC,3)</f>
        <v>9.9999999999999995E-7</v>
      </c>
      <c r="O30" s="13">
        <f t="shared" si="3"/>
        <v>6.2899937100000002E-4</v>
      </c>
      <c r="P30" s="13">
        <f t="shared" si="4"/>
        <v>2.9899970100000001E-4</v>
      </c>
      <c r="S30" s="22"/>
      <c r="T30" s="29" t="s">
        <v>49</v>
      </c>
      <c r="U30" s="23">
        <v>0</v>
      </c>
      <c r="V30" s="23">
        <f>V27/$AD$1</f>
        <v>0</v>
      </c>
      <c r="W30" s="23">
        <f>W27/$AD$1</f>
        <v>0</v>
      </c>
      <c r="X30" s="23">
        <f>X27/$AD$1</f>
        <v>0</v>
      </c>
      <c r="Y30" s="23">
        <f>Y27/$AD$1</f>
        <v>0</v>
      </c>
      <c r="Z30" s="23">
        <f>Z27/$AD$1</f>
        <v>0</v>
      </c>
      <c r="AA30" s="23">
        <f>AA27/$AD$1</f>
        <v>0</v>
      </c>
      <c r="AB30" s="23">
        <f>AB27/$AD$1</f>
        <v>9.9999999999999995E-7</v>
      </c>
      <c r="AC30" s="23">
        <f>AC27/$AD$1</f>
        <v>1.9999999999999999E-6</v>
      </c>
      <c r="AD30" s="23">
        <f>AD27/$AD$1</f>
        <v>5.0000000000000004E-6</v>
      </c>
      <c r="AE30" s="23">
        <f>AE27/$AD$1</f>
        <v>9.0000000000000002E-6</v>
      </c>
      <c r="AF30" s="23">
        <f>AF27/$AD$1</f>
        <v>1.4E-5</v>
      </c>
      <c r="AG30" s="23">
        <f>AG27/$AD$1</f>
        <v>2.2000000000000003E-5</v>
      </c>
      <c r="AH30" s="23">
        <f>AH27/$AD$1</f>
        <v>3.4999999999999997E-5</v>
      </c>
      <c r="AI30" s="23">
        <f>AI27/$AD$1</f>
        <v>7.0999999999999991E-5</v>
      </c>
      <c r="AJ30" s="23">
        <f>AJ27/$AD$1</f>
        <v>1.11E-4</v>
      </c>
      <c r="AK30" s="23">
        <f>AK27/$AD$1</f>
        <v>2.0800000000000001E-4</v>
      </c>
      <c r="AL30" s="23">
        <f>AL27/$AD$1</f>
        <v>3.8000000000000002E-4</v>
      </c>
      <c r="AM30" s="23">
        <f>AM27/$AD$1</f>
        <v>5.7600000000000001E-4</v>
      </c>
      <c r="AN30" s="30">
        <f>AN27/$AD$1</f>
        <v>8.0900000000000004E-4</v>
      </c>
    </row>
    <row r="31" spans="1:41" ht="15.75" thickBot="1" x14ac:dyDescent="0.3">
      <c r="A31" s="8">
        <v>29</v>
      </c>
      <c r="B31" s="9">
        <v>6.5700000000000003E-4</v>
      </c>
      <c r="C31" s="9">
        <v>3.1799999999999998E-4</v>
      </c>
      <c r="D31" s="10">
        <v>0.25</v>
      </c>
      <c r="E31" s="10">
        <v>0.2</v>
      </c>
      <c r="F31" s="10">
        <f t="shared" si="0"/>
        <v>0.55000000000000004</v>
      </c>
      <c r="G31" s="11">
        <f>B31*$AF$5</f>
        <v>5.7815999999999998E-4</v>
      </c>
      <c r="I31" s="6">
        <v>29</v>
      </c>
      <c r="J31" s="6"/>
      <c r="K31" s="14">
        <f t="shared" si="1"/>
        <v>0</v>
      </c>
      <c r="L31" s="15">
        <f t="shared" si="2"/>
        <v>0</v>
      </c>
      <c r="M31">
        <f>HLOOKUP(I31,All_cause_mort_KC,2)</f>
        <v>9.9999999999999995E-7</v>
      </c>
      <c r="N31">
        <f>HLOOKUP(I31,All_cause_mort_KC,3)</f>
        <v>9.9999999999999995E-7</v>
      </c>
      <c r="O31" s="13">
        <f t="shared" si="3"/>
        <v>6.5699934300000006E-4</v>
      </c>
      <c r="P31" s="13">
        <f t="shared" si="4"/>
        <v>3.1799968199999995E-4</v>
      </c>
      <c r="S31" s="31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</row>
    <row r="32" spans="1:41" ht="20.25" thickBot="1" x14ac:dyDescent="0.35">
      <c r="A32" s="8">
        <v>30</v>
      </c>
      <c r="B32" s="9">
        <v>7.2999999999999996E-4</v>
      </c>
      <c r="C32" s="9">
        <v>3.7399999999999998E-4</v>
      </c>
      <c r="D32" s="10">
        <v>0.25</v>
      </c>
      <c r="E32" s="10">
        <v>0.2</v>
      </c>
      <c r="F32" s="10">
        <f t="shared" si="0"/>
        <v>0.55000000000000004</v>
      </c>
      <c r="G32" s="11">
        <f>B32*$AF$5</f>
        <v>6.424E-4</v>
      </c>
      <c r="I32" s="6">
        <v>30</v>
      </c>
      <c r="J32" s="6"/>
      <c r="K32" s="14">
        <f t="shared" si="1"/>
        <v>0</v>
      </c>
      <c r="L32" s="15">
        <f t="shared" si="2"/>
        <v>9.9999999999999995E-7</v>
      </c>
      <c r="M32">
        <f>HLOOKUP(I32,All_cause_mort_KC,2)</f>
        <v>1.9999999999999999E-6</v>
      </c>
      <c r="N32">
        <f>HLOOKUP(I32,All_cause_mort_KC,3)</f>
        <v>9.9999999999999995E-7</v>
      </c>
      <c r="O32" s="13">
        <f t="shared" si="3"/>
        <v>7.2999854000000005E-4</v>
      </c>
      <c r="P32" s="13">
        <f t="shared" si="4"/>
        <v>3.7399925199999994E-4</v>
      </c>
      <c r="S32" s="89" t="s">
        <v>52</v>
      </c>
    </row>
    <row r="33" spans="1:40" ht="15.75" thickTop="1" x14ac:dyDescent="0.25">
      <c r="A33" s="8">
        <v>31</v>
      </c>
      <c r="B33" s="9">
        <v>7.7800000000000005E-4</v>
      </c>
      <c r="C33" s="9">
        <v>3.6600000000000001E-4</v>
      </c>
      <c r="D33" s="10">
        <f>D32-($D$32-$D$37)/5</f>
        <v>0.23400000000000001</v>
      </c>
      <c r="E33" s="10">
        <f>E32-(E$32-E$37)/5</f>
        <v>0.20400000000000001</v>
      </c>
      <c r="F33" s="10">
        <f t="shared" si="0"/>
        <v>0.56199999999999994</v>
      </c>
      <c r="G33" s="11">
        <f>B33*$AF$5</f>
        <v>6.8464000000000003E-4</v>
      </c>
      <c r="I33" s="6">
        <v>31</v>
      </c>
      <c r="J33" s="6"/>
      <c r="K33" s="14">
        <f t="shared" si="1"/>
        <v>0</v>
      </c>
      <c r="L33" s="15">
        <f t="shared" si="2"/>
        <v>9.9999999999999995E-7</v>
      </c>
      <c r="M33">
        <f>HLOOKUP(I33,All_cause_mort_KC,2)</f>
        <v>1.9999999999999999E-6</v>
      </c>
      <c r="N33">
        <f>HLOOKUP(I33,All_cause_mort_KC,3)</f>
        <v>9.9999999999999995E-7</v>
      </c>
      <c r="O33" s="13">
        <f t="shared" si="3"/>
        <v>7.7799844400000008E-4</v>
      </c>
      <c r="P33" s="13">
        <f t="shared" si="4"/>
        <v>3.65999268E-4</v>
      </c>
      <c r="S33" s="38" t="s">
        <v>44</v>
      </c>
      <c r="T33" s="39"/>
      <c r="U33" s="39"/>
      <c r="V33" s="40">
        <v>0.1</v>
      </c>
      <c r="W33" s="40">
        <v>0.1</v>
      </c>
      <c r="X33" s="40">
        <v>0.1</v>
      </c>
      <c r="Y33" s="40">
        <v>0</v>
      </c>
      <c r="Z33" s="40">
        <v>0</v>
      </c>
      <c r="AA33" s="40">
        <v>0.1</v>
      </c>
      <c r="AB33" s="40">
        <v>0.2</v>
      </c>
      <c r="AC33" s="40">
        <v>0.5</v>
      </c>
      <c r="AD33" s="40">
        <v>1.2</v>
      </c>
      <c r="AE33" s="40">
        <v>3.1</v>
      </c>
      <c r="AF33" s="40">
        <v>5.3</v>
      </c>
      <c r="AG33" s="40">
        <v>9</v>
      </c>
      <c r="AH33" s="40">
        <v>15</v>
      </c>
      <c r="AI33" s="40">
        <v>21.1</v>
      </c>
      <c r="AJ33" s="40">
        <v>29.9</v>
      </c>
      <c r="AK33" s="40">
        <v>44.1</v>
      </c>
      <c r="AL33" s="40">
        <v>60.7</v>
      </c>
      <c r="AM33" s="40">
        <v>85.4</v>
      </c>
      <c r="AN33" s="41">
        <v>101.4</v>
      </c>
    </row>
    <row r="34" spans="1:40" x14ac:dyDescent="0.25">
      <c r="A34" s="8">
        <v>32</v>
      </c>
      <c r="B34" s="9">
        <v>7.7499999999999997E-4</v>
      </c>
      <c r="C34" s="9">
        <v>4.37E-4</v>
      </c>
      <c r="D34" s="10">
        <f t="shared" ref="D34:D36" si="5">D33-($D$32-$D$37)/5</f>
        <v>0.21800000000000003</v>
      </c>
      <c r="E34" s="10">
        <f t="shared" ref="E34:E36" si="6">E33-($E$32-$E$37)/5</f>
        <v>0.20800000000000002</v>
      </c>
      <c r="F34" s="10">
        <f t="shared" si="0"/>
        <v>0.57399999999999995</v>
      </c>
      <c r="G34" s="11">
        <f>B34*$AF$5</f>
        <v>6.8199999999999999E-4</v>
      </c>
      <c r="I34" s="6">
        <v>32</v>
      </c>
      <c r="J34" s="6"/>
      <c r="K34" s="14">
        <f t="shared" si="1"/>
        <v>0</v>
      </c>
      <c r="L34" s="15">
        <f t="shared" si="2"/>
        <v>9.9999999999999995E-7</v>
      </c>
      <c r="M34">
        <f>HLOOKUP(I34,All_cause_mort_KC,2)</f>
        <v>1.9999999999999999E-6</v>
      </c>
      <c r="N34">
        <f>HLOOKUP(I34,All_cause_mort_KC,3)</f>
        <v>9.9999999999999995E-7</v>
      </c>
      <c r="O34" s="13">
        <f t="shared" si="3"/>
        <v>7.7499844999999999E-4</v>
      </c>
      <c r="P34" s="13">
        <f t="shared" si="4"/>
        <v>4.3699912599999997E-4</v>
      </c>
      <c r="S34" s="42" t="s">
        <v>45</v>
      </c>
      <c r="T34" s="43"/>
      <c r="U34" s="43"/>
      <c r="V34" s="44">
        <v>0.2</v>
      </c>
      <c r="W34" s="44">
        <v>0.1</v>
      </c>
      <c r="X34" s="44">
        <v>0.1</v>
      </c>
      <c r="Y34" s="44">
        <v>0.1</v>
      </c>
      <c r="Z34" s="44">
        <v>0</v>
      </c>
      <c r="AA34" s="44">
        <v>0.1</v>
      </c>
      <c r="AB34" s="44">
        <v>0.1</v>
      </c>
      <c r="AC34" s="44">
        <v>0.3</v>
      </c>
      <c r="AD34" s="44">
        <v>0.3</v>
      </c>
      <c r="AE34" s="44">
        <v>1.1000000000000001</v>
      </c>
      <c r="AF34" s="44">
        <v>1.8</v>
      </c>
      <c r="AG34" s="44">
        <v>3.5</v>
      </c>
      <c r="AH34" s="44">
        <v>6.2</v>
      </c>
      <c r="AI34" s="44">
        <v>10.199999999999999</v>
      </c>
      <c r="AJ34" s="44">
        <v>14.6</v>
      </c>
      <c r="AK34" s="44">
        <v>22.7</v>
      </c>
      <c r="AL34" s="44">
        <v>32</v>
      </c>
      <c r="AM34" s="44">
        <v>45.7</v>
      </c>
      <c r="AN34" s="45">
        <v>49.1</v>
      </c>
    </row>
    <row r="35" spans="1:40" x14ac:dyDescent="0.25">
      <c r="A35" s="8">
        <v>33</v>
      </c>
      <c r="B35" s="9">
        <v>8.8800000000000001E-4</v>
      </c>
      <c r="C35" s="9">
        <v>4.7199999999999998E-4</v>
      </c>
      <c r="D35" s="10">
        <f t="shared" si="5"/>
        <v>0.20200000000000004</v>
      </c>
      <c r="E35" s="10">
        <f t="shared" si="6"/>
        <v>0.21200000000000002</v>
      </c>
      <c r="F35" s="10">
        <f t="shared" si="0"/>
        <v>0.58599999999999997</v>
      </c>
      <c r="G35" s="11">
        <f>B35*$AF$5</f>
        <v>7.8144E-4</v>
      </c>
      <c r="I35" s="6">
        <v>33</v>
      </c>
      <c r="J35" s="6"/>
      <c r="K35" s="14">
        <f t="shared" ref="K35:K66" si="7">HLOOKUP(I35,All_cause_mort_BC,2)</f>
        <v>0</v>
      </c>
      <c r="L35" s="15">
        <f t="shared" ref="L35:L66" si="8">HLOOKUP(I35,All_cause_mort_BC,3)</f>
        <v>9.9999999999999995E-7</v>
      </c>
      <c r="M35">
        <f>HLOOKUP(I35,All_cause_mort_KC,2)</f>
        <v>1.9999999999999999E-6</v>
      </c>
      <c r="N35">
        <f>HLOOKUP(I35,All_cause_mort_KC,3)</f>
        <v>9.9999999999999995E-7</v>
      </c>
      <c r="O35" s="13">
        <f t="shared" si="3"/>
        <v>8.8799822400000006E-4</v>
      </c>
      <c r="P35" s="13">
        <f t="shared" si="4"/>
        <v>4.7199905599999996E-4</v>
      </c>
      <c r="S35" s="42" t="s">
        <v>46</v>
      </c>
      <c r="T35" s="43"/>
      <c r="U35" s="43">
        <v>0</v>
      </c>
      <c r="V35" s="43">
        <v>1</v>
      </c>
      <c r="W35" s="43">
        <v>5</v>
      </c>
      <c r="X35" s="43">
        <v>10</v>
      </c>
      <c r="Y35" s="43">
        <v>15</v>
      </c>
      <c r="Z35" s="43">
        <v>20</v>
      </c>
      <c r="AA35" s="43">
        <v>25</v>
      </c>
      <c r="AB35" s="43">
        <v>30</v>
      </c>
      <c r="AC35" s="43">
        <v>35</v>
      </c>
      <c r="AD35" s="43">
        <v>40</v>
      </c>
      <c r="AE35" s="43">
        <v>45</v>
      </c>
      <c r="AF35" s="43">
        <v>50</v>
      </c>
      <c r="AG35" s="43">
        <v>55</v>
      </c>
      <c r="AH35" s="43">
        <v>60</v>
      </c>
      <c r="AI35" s="43">
        <v>65</v>
      </c>
      <c r="AJ35" s="43">
        <v>70</v>
      </c>
      <c r="AK35" s="43">
        <v>75</v>
      </c>
      <c r="AL35" s="43">
        <v>80</v>
      </c>
      <c r="AM35" s="43">
        <v>85</v>
      </c>
      <c r="AN35" s="46">
        <v>90</v>
      </c>
    </row>
    <row r="36" spans="1:40" x14ac:dyDescent="0.25">
      <c r="A36" s="8">
        <v>34</v>
      </c>
      <c r="B36" s="9">
        <v>9.1699999999999995E-4</v>
      </c>
      <c r="C36" s="9">
        <v>5.4900000000000001E-4</v>
      </c>
      <c r="D36" s="10">
        <f t="shared" si="5"/>
        <v>0.18600000000000005</v>
      </c>
      <c r="E36" s="10">
        <f t="shared" si="6"/>
        <v>0.21600000000000003</v>
      </c>
      <c r="F36" s="10">
        <f t="shared" si="0"/>
        <v>0.59799999999999986</v>
      </c>
      <c r="G36" s="11">
        <f>B36*$AF$5</f>
        <v>8.0696000000000001E-4</v>
      </c>
      <c r="I36" s="6">
        <v>34</v>
      </c>
      <c r="J36" s="6"/>
      <c r="K36" s="14">
        <f t="shared" si="7"/>
        <v>0</v>
      </c>
      <c r="L36" s="15">
        <f t="shared" si="8"/>
        <v>9.9999999999999995E-7</v>
      </c>
      <c r="M36">
        <f>HLOOKUP(I36,All_cause_mort_KC,2)</f>
        <v>1.9999999999999999E-6</v>
      </c>
      <c r="N36">
        <f>HLOOKUP(I36,All_cause_mort_KC,3)</f>
        <v>9.9999999999999995E-7</v>
      </c>
      <c r="O36" s="13">
        <f t="shared" si="3"/>
        <v>9.1699816600000002E-4</v>
      </c>
      <c r="P36" s="13">
        <f t="shared" si="4"/>
        <v>5.4899890199999995E-4</v>
      </c>
      <c r="S36" s="42" t="s">
        <v>47</v>
      </c>
      <c r="T36" s="47" t="s">
        <v>48</v>
      </c>
      <c r="U36" s="43">
        <v>0</v>
      </c>
      <c r="V36" s="43">
        <f>V33/$AD$1</f>
        <v>9.9999999999999995E-7</v>
      </c>
      <c r="W36" s="43">
        <f>W33/$AD$1</f>
        <v>9.9999999999999995E-7</v>
      </c>
      <c r="X36" s="43">
        <f t="shared" ref="W36:AN36" si="9">X33/$AD$1</f>
        <v>9.9999999999999995E-7</v>
      </c>
      <c r="Y36" s="43">
        <f t="shared" si="9"/>
        <v>0</v>
      </c>
      <c r="Z36" s="43">
        <f t="shared" si="9"/>
        <v>0</v>
      </c>
      <c r="AA36" s="43">
        <f t="shared" si="9"/>
        <v>9.9999999999999995E-7</v>
      </c>
      <c r="AB36" s="43">
        <f t="shared" si="9"/>
        <v>1.9999999999999999E-6</v>
      </c>
      <c r="AC36" s="43">
        <f t="shared" si="9"/>
        <v>5.0000000000000004E-6</v>
      </c>
      <c r="AD36" s="43">
        <f t="shared" si="9"/>
        <v>1.2E-5</v>
      </c>
      <c r="AE36" s="43">
        <f t="shared" si="9"/>
        <v>3.1000000000000001E-5</v>
      </c>
      <c r="AF36" s="43">
        <f t="shared" si="9"/>
        <v>5.3000000000000001E-5</v>
      </c>
      <c r="AG36" s="43">
        <f t="shared" si="9"/>
        <v>9.0000000000000006E-5</v>
      </c>
      <c r="AH36" s="43">
        <f t="shared" si="9"/>
        <v>1.4999999999999999E-4</v>
      </c>
      <c r="AI36" s="43">
        <f t="shared" si="9"/>
        <v>2.1100000000000001E-4</v>
      </c>
      <c r="AJ36" s="43">
        <f t="shared" si="9"/>
        <v>2.99E-4</v>
      </c>
      <c r="AK36" s="43">
        <f t="shared" si="9"/>
        <v>4.4100000000000004E-4</v>
      </c>
      <c r="AL36" s="43">
        <f t="shared" si="9"/>
        <v>6.0700000000000001E-4</v>
      </c>
      <c r="AM36" s="43">
        <f t="shared" si="9"/>
        <v>8.5400000000000005E-4</v>
      </c>
      <c r="AN36" s="43">
        <f t="shared" si="9"/>
        <v>1.0140000000000001E-3</v>
      </c>
    </row>
    <row r="37" spans="1:40" x14ac:dyDescent="0.25">
      <c r="A37" s="8">
        <v>35</v>
      </c>
      <c r="B37" s="9">
        <v>9.8999999999999999E-4</v>
      </c>
      <c r="C37" s="9">
        <v>5.5999999999999995E-4</v>
      </c>
      <c r="D37" s="10">
        <v>0.17</v>
      </c>
      <c r="E37" s="10">
        <v>0.22</v>
      </c>
      <c r="F37" s="10">
        <f t="shared" si="0"/>
        <v>0.61</v>
      </c>
      <c r="G37" s="11">
        <f>B37*$AF$5</f>
        <v>8.7120000000000003E-4</v>
      </c>
      <c r="I37" s="6">
        <v>35</v>
      </c>
      <c r="J37" s="6"/>
      <c r="K37" s="14">
        <f t="shared" si="7"/>
        <v>1.9999999999999999E-6</v>
      </c>
      <c r="L37" s="15">
        <f t="shared" si="8"/>
        <v>1.9999999999999999E-6</v>
      </c>
      <c r="M37">
        <f>HLOOKUP(I37,All_cause_mort_KC,2)</f>
        <v>5.0000000000000004E-6</v>
      </c>
      <c r="N37">
        <f>HLOOKUP(I37,All_cause_mort_KC,3)</f>
        <v>3.0000000000000001E-6</v>
      </c>
      <c r="O37" s="13">
        <f t="shared" si="3"/>
        <v>9.8999306999999993E-4</v>
      </c>
      <c r="P37" s="13">
        <f t="shared" si="4"/>
        <v>5.5999719999999997E-4</v>
      </c>
      <c r="S37" s="42"/>
      <c r="T37" s="47" t="s">
        <v>49</v>
      </c>
      <c r="U37" s="43">
        <v>0</v>
      </c>
      <c r="V37" s="43">
        <f>V34/$AD$1</f>
        <v>1.9999999999999999E-6</v>
      </c>
      <c r="W37" s="43">
        <f t="shared" ref="W37:AN37" si="10">W34/$AD$1</f>
        <v>9.9999999999999995E-7</v>
      </c>
      <c r="X37" s="43">
        <f t="shared" si="10"/>
        <v>9.9999999999999995E-7</v>
      </c>
      <c r="Y37" s="43">
        <f t="shared" si="10"/>
        <v>9.9999999999999995E-7</v>
      </c>
      <c r="Z37" s="43">
        <f t="shared" si="10"/>
        <v>0</v>
      </c>
      <c r="AA37" s="43">
        <f t="shared" si="10"/>
        <v>9.9999999999999995E-7</v>
      </c>
      <c r="AB37" s="43">
        <f t="shared" si="10"/>
        <v>9.9999999999999995E-7</v>
      </c>
      <c r="AC37" s="43">
        <f t="shared" si="10"/>
        <v>3.0000000000000001E-6</v>
      </c>
      <c r="AD37" s="43">
        <f t="shared" si="10"/>
        <v>3.0000000000000001E-6</v>
      </c>
      <c r="AE37" s="43">
        <f t="shared" si="10"/>
        <v>1.1000000000000001E-5</v>
      </c>
      <c r="AF37" s="43">
        <f t="shared" si="10"/>
        <v>1.8E-5</v>
      </c>
      <c r="AG37" s="43">
        <f t="shared" si="10"/>
        <v>3.4999999999999997E-5</v>
      </c>
      <c r="AH37" s="43">
        <f t="shared" si="10"/>
        <v>6.2000000000000003E-5</v>
      </c>
      <c r="AI37" s="43">
        <f t="shared" si="10"/>
        <v>1.02E-4</v>
      </c>
      <c r="AJ37" s="43">
        <f t="shared" si="10"/>
        <v>1.46E-4</v>
      </c>
      <c r="AK37" s="43">
        <f t="shared" si="10"/>
        <v>2.2699999999999999E-4</v>
      </c>
      <c r="AL37" s="43">
        <f t="shared" si="10"/>
        <v>3.2000000000000003E-4</v>
      </c>
      <c r="AM37" s="43">
        <f t="shared" si="10"/>
        <v>4.5700000000000005E-4</v>
      </c>
      <c r="AN37" s="43">
        <f t="shared" si="10"/>
        <v>4.9100000000000001E-4</v>
      </c>
    </row>
    <row r="38" spans="1:40" ht="15.75" thickBot="1" x14ac:dyDescent="0.3">
      <c r="A38" s="8">
        <v>36</v>
      </c>
      <c r="B38" s="9">
        <v>1.0430000000000001E-3</v>
      </c>
      <c r="C38" s="9">
        <v>6.2500000000000001E-4</v>
      </c>
      <c r="D38" s="10">
        <f>D37+(D$37-D$42)/5</f>
        <v>0.17</v>
      </c>
      <c r="E38" s="10">
        <f>E37+(E$37-E$42)/5</f>
        <v>0.22</v>
      </c>
      <c r="F38" s="10">
        <f t="shared" si="0"/>
        <v>0.61</v>
      </c>
      <c r="G38" s="11">
        <f>B38*$AF$5</f>
        <v>9.1784000000000006E-4</v>
      </c>
      <c r="I38" s="6">
        <v>36</v>
      </c>
      <c r="J38" s="6"/>
      <c r="K38" s="14">
        <f t="shared" si="7"/>
        <v>1.9999999999999999E-6</v>
      </c>
      <c r="L38" s="15">
        <f t="shared" si="8"/>
        <v>1.9999999999999999E-6</v>
      </c>
      <c r="M38">
        <f>HLOOKUP(I38,All_cause_mort_KC,2)</f>
        <v>5.0000000000000004E-6</v>
      </c>
      <c r="N38">
        <f>HLOOKUP(I38,All_cause_mort_KC,3)</f>
        <v>3.0000000000000001E-6</v>
      </c>
      <c r="O38" s="13">
        <f t="shared" si="3"/>
        <v>1.0429926990000002E-3</v>
      </c>
      <c r="P38" s="13">
        <f t="shared" si="4"/>
        <v>6.2499687500000003E-4</v>
      </c>
      <c r="S38" s="48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50"/>
    </row>
    <row r="39" spans="1:40" x14ac:dyDescent="0.25">
      <c r="A39" s="8">
        <v>37</v>
      </c>
      <c r="B39" s="9">
        <v>1.2570000000000001E-3</v>
      </c>
      <c r="C39" s="9">
        <v>7.2400000000000003E-4</v>
      </c>
      <c r="D39" s="10">
        <f t="shared" ref="D39:E41" si="11">D38+(D$37-D$42)/5</f>
        <v>0.17</v>
      </c>
      <c r="E39" s="10">
        <f t="shared" si="11"/>
        <v>0.22</v>
      </c>
      <c r="F39" s="10">
        <f t="shared" si="0"/>
        <v>0.61</v>
      </c>
      <c r="G39" s="11">
        <f>B39*$AF$5</f>
        <v>1.1061600000000001E-3</v>
      </c>
      <c r="I39" s="6">
        <v>37</v>
      </c>
      <c r="J39" s="6"/>
      <c r="K39" s="14">
        <f t="shared" si="7"/>
        <v>1.9999999999999999E-6</v>
      </c>
      <c r="L39" s="15">
        <f t="shared" si="8"/>
        <v>1.9999999999999999E-6</v>
      </c>
      <c r="M39">
        <f>HLOOKUP(I39,All_cause_mort_KC,2)</f>
        <v>5.0000000000000004E-6</v>
      </c>
      <c r="N39">
        <f>HLOOKUP(I39,All_cause_mort_KC,3)</f>
        <v>3.0000000000000001E-6</v>
      </c>
      <c r="O39" s="13">
        <f t="shared" si="3"/>
        <v>1.2569912010000001E-3</v>
      </c>
      <c r="P39" s="13">
        <f t="shared" si="4"/>
        <v>7.2399638000000008E-4</v>
      </c>
    </row>
    <row r="40" spans="1:40" x14ac:dyDescent="0.25">
      <c r="A40" s="8">
        <v>38</v>
      </c>
      <c r="B40" s="9">
        <v>1.23E-3</v>
      </c>
      <c r="C40" s="9">
        <v>7.5699999999999997E-4</v>
      </c>
      <c r="D40" s="10">
        <f t="shared" si="11"/>
        <v>0.17</v>
      </c>
      <c r="E40" s="10">
        <f t="shared" si="11"/>
        <v>0.22</v>
      </c>
      <c r="F40" s="10">
        <f t="shared" si="0"/>
        <v>0.61</v>
      </c>
      <c r="G40" s="11">
        <f>B40*$AF$5</f>
        <v>1.0824000000000001E-3</v>
      </c>
      <c r="I40" s="6">
        <v>38</v>
      </c>
      <c r="J40" s="6"/>
      <c r="K40" s="14">
        <f t="shared" si="7"/>
        <v>1.9999999999999999E-6</v>
      </c>
      <c r="L40" s="15">
        <f t="shared" si="8"/>
        <v>1.9999999999999999E-6</v>
      </c>
      <c r="M40">
        <f>HLOOKUP(I40,All_cause_mort_KC,2)</f>
        <v>5.0000000000000004E-6</v>
      </c>
      <c r="N40">
        <f>HLOOKUP(I40,All_cause_mort_KC,3)</f>
        <v>3.0000000000000001E-6</v>
      </c>
      <c r="O40" s="13">
        <f t="shared" si="3"/>
        <v>1.2299913899999999E-3</v>
      </c>
      <c r="P40" s="13">
        <f t="shared" si="4"/>
        <v>7.5699621500000002E-4</v>
      </c>
    </row>
    <row r="41" spans="1:40" x14ac:dyDescent="0.25">
      <c r="A41" s="8">
        <v>39</v>
      </c>
      <c r="B41" s="9">
        <v>1.359E-3</v>
      </c>
      <c r="C41" s="9">
        <v>7.9100000000000004E-4</v>
      </c>
      <c r="D41" s="10">
        <f t="shared" si="11"/>
        <v>0.17</v>
      </c>
      <c r="E41" s="10">
        <f t="shared" si="11"/>
        <v>0.22</v>
      </c>
      <c r="F41" s="10">
        <f t="shared" si="0"/>
        <v>0.61</v>
      </c>
      <c r="G41" s="11">
        <f>B41*$AF$5</f>
        <v>1.1959200000000001E-3</v>
      </c>
      <c r="I41" s="6">
        <v>39</v>
      </c>
      <c r="J41" s="6"/>
      <c r="K41" s="14">
        <f t="shared" si="7"/>
        <v>1.9999999999999999E-6</v>
      </c>
      <c r="L41" s="15">
        <f t="shared" si="8"/>
        <v>1.9999999999999999E-6</v>
      </c>
      <c r="M41">
        <f>HLOOKUP(I41,All_cause_mort_KC,2)</f>
        <v>5.0000000000000004E-6</v>
      </c>
      <c r="N41">
        <f>HLOOKUP(I41,All_cause_mort_KC,3)</f>
        <v>3.0000000000000001E-6</v>
      </c>
      <c r="O41" s="13">
        <f t="shared" si="3"/>
        <v>1.358990487E-3</v>
      </c>
      <c r="P41" s="13">
        <f t="shared" si="4"/>
        <v>7.9099604500000012E-4</v>
      </c>
    </row>
    <row r="42" spans="1:40" x14ac:dyDescent="0.25">
      <c r="A42" s="8">
        <v>40</v>
      </c>
      <c r="B42" s="9">
        <v>1.4859999999999999E-3</v>
      </c>
      <c r="C42" s="9">
        <v>8.4900000000000004E-4</v>
      </c>
      <c r="D42" s="10">
        <v>0.17</v>
      </c>
      <c r="E42" s="10">
        <v>0.22</v>
      </c>
      <c r="F42" s="10">
        <f t="shared" si="0"/>
        <v>0.61</v>
      </c>
      <c r="G42" s="11">
        <f>B42*$AF$5</f>
        <v>1.3076799999999999E-3</v>
      </c>
      <c r="I42" s="6">
        <v>40</v>
      </c>
      <c r="J42" s="6"/>
      <c r="K42" s="14">
        <f t="shared" si="7"/>
        <v>6.9999999999999999E-6</v>
      </c>
      <c r="L42" s="15">
        <f t="shared" si="8"/>
        <v>5.0000000000000004E-6</v>
      </c>
      <c r="M42">
        <f>HLOOKUP(I42,All_cause_mort_KC,2)</f>
        <v>1.2E-5</v>
      </c>
      <c r="N42">
        <f>HLOOKUP(I42,All_cause_mort_KC,3)</f>
        <v>3.0000000000000001E-6</v>
      </c>
      <c r="O42" s="13">
        <f t="shared" si="3"/>
        <v>1.485971766E-3</v>
      </c>
      <c r="P42" s="13">
        <f t="shared" si="4"/>
        <v>8.4899320800000007E-4</v>
      </c>
    </row>
    <row r="43" spans="1:40" x14ac:dyDescent="0.25">
      <c r="A43" s="8">
        <v>41</v>
      </c>
      <c r="B43" s="9">
        <v>1.5759999999999999E-3</v>
      </c>
      <c r="C43" s="9">
        <v>9.4300000000000004E-4</v>
      </c>
      <c r="D43" s="10">
        <f>D42-(D$42-D$47)/5</f>
        <v>0.16800000000000001</v>
      </c>
      <c r="E43" s="10">
        <f>E42-(E$42-E$47)/5</f>
        <v>0.22600000000000001</v>
      </c>
      <c r="F43" s="10">
        <f t="shared" si="0"/>
        <v>0.60599999999999998</v>
      </c>
      <c r="G43" s="11">
        <f>B43*$AF$5</f>
        <v>1.3868799999999998E-3</v>
      </c>
      <c r="I43" s="6">
        <v>41</v>
      </c>
      <c r="J43" s="6"/>
      <c r="K43" s="14">
        <f t="shared" si="7"/>
        <v>6.9999999999999999E-6</v>
      </c>
      <c r="L43" s="15">
        <f t="shared" si="8"/>
        <v>5.0000000000000004E-6</v>
      </c>
      <c r="M43">
        <f>HLOOKUP(I43,All_cause_mort_KC,2)</f>
        <v>1.2E-5</v>
      </c>
      <c r="N43">
        <f>HLOOKUP(I43,All_cause_mort_KC,3)</f>
        <v>3.0000000000000001E-6</v>
      </c>
      <c r="O43" s="13">
        <f t="shared" si="3"/>
        <v>1.5759700559999999E-3</v>
      </c>
      <c r="P43" s="13">
        <f t="shared" si="4"/>
        <v>9.4299245600000005E-4</v>
      </c>
    </row>
    <row r="44" spans="1:40" x14ac:dyDescent="0.25">
      <c r="A44" s="8">
        <v>42</v>
      </c>
      <c r="B44" s="9">
        <v>1.7179999999999999E-3</v>
      </c>
      <c r="C44" s="9">
        <v>1.0579999999999999E-3</v>
      </c>
      <c r="D44" s="10">
        <f t="shared" ref="D44:E46" si="12">D43-(D$42-D$47)/5</f>
        <v>0.16600000000000001</v>
      </c>
      <c r="E44" s="10">
        <f t="shared" si="12"/>
        <v>0.23200000000000001</v>
      </c>
      <c r="F44" s="10">
        <f t="shared" si="0"/>
        <v>0.60199999999999998</v>
      </c>
      <c r="G44" s="11">
        <f>B44*$AF$5</f>
        <v>1.51184E-3</v>
      </c>
      <c r="I44" s="6">
        <v>42</v>
      </c>
      <c r="J44" s="6"/>
      <c r="K44" s="14">
        <f t="shared" si="7"/>
        <v>6.9999999999999999E-6</v>
      </c>
      <c r="L44" s="15">
        <f t="shared" si="8"/>
        <v>5.0000000000000004E-6</v>
      </c>
      <c r="M44">
        <f>HLOOKUP(I44,All_cause_mort_KC,2)</f>
        <v>1.2E-5</v>
      </c>
      <c r="N44">
        <f>HLOOKUP(I44,All_cause_mort_KC,3)</f>
        <v>3.0000000000000001E-6</v>
      </c>
      <c r="O44" s="13">
        <f t="shared" si="3"/>
        <v>1.717967358E-3</v>
      </c>
      <c r="P44" s="13">
        <f t="shared" si="4"/>
        <v>1.0579915359999999E-3</v>
      </c>
    </row>
    <row r="45" spans="1:40" x14ac:dyDescent="0.25">
      <c r="A45" s="8">
        <v>43</v>
      </c>
      <c r="B45" s="9">
        <v>1.8779999999999999E-3</v>
      </c>
      <c r="C45" s="9">
        <v>1.1490000000000001E-3</v>
      </c>
      <c r="D45" s="10">
        <f t="shared" si="12"/>
        <v>0.16400000000000001</v>
      </c>
      <c r="E45" s="10">
        <f t="shared" si="12"/>
        <v>0.23800000000000002</v>
      </c>
      <c r="F45" s="10">
        <f t="shared" si="0"/>
        <v>0.59799999999999998</v>
      </c>
      <c r="G45" s="11">
        <f>B45*$AF$5</f>
        <v>1.6526399999999999E-3</v>
      </c>
      <c r="I45" s="6">
        <v>43</v>
      </c>
      <c r="J45" s="6"/>
      <c r="K45" s="14">
        <f t="shared" si="7"/>
        <v>6.9999999999999999E-6</v>
      </c>
      <c r="L45" s="15">
        <f t="shared" si="8"/>
        <v>5.0000000000000004E-6</v>
      </c>
      <c r="M45">
        <f>HLOOKUP(I45,All_cause_mort_KC,2)</f>
        <v>1.2E-5</v>
      </c>
      <c r="N45">
        <f>HLOOKUP(I45,All_cause_mort_KC,3)</f>
        <v>3.0000000000000001E-6</v>
      </c>
      <c r="O45" s="13">
        <f t="shared" si="3"/>
        <v>1.877964318E-3</v>
      </c>
      <c r="P45" s="13">
        <f t="shared" si="4"/>
        <v>1.1489908080000001E-3</v>
      </c>
    </row>
    <row r="46" spans="1:40" x14ac:dyDescent="0.25">
      <c r="A46" s="8">
        <v>44</v>
      </c>
      <c r="B46" s="9">
        <v>2.0739999999999999E-3</v>
      </c>
      <c r="C46" s="9">
        <v>1.2999999999999999E-3</v>
      </c>
      <c r="D46" s="10">
        <f t="shared" si="12"/>
        <v>0.16200000000000001</v>
      </c>
      <c r="E46" s="10">
        <f t="shared" si="12"/>
        <v>0.24400000000000002</v>
      </c>
      <c r="F46" s="10">
        <f t="shared" si="0"/>
        <v>0.59399999999999997</v>
      </c>
      <c r="G46" s="11">
        <f>B46*$AF$5</f>
        <v>1.82512E-3</v>
      </c>
      <c r="I46" s="6">
        <v>44</v>
      </c>
      <c r="J46" s="6"/>
      <c r="K46" s="14">
        <f t="shared" si="7"/>
        <v>6.9999999999999999E-6</v>
      </c>
      <c r="L46" s="15">
        <f t="shared" si="8"/>
        <v>5.0000000000000004E-6</v>
      </c>
      <c r="M46">
        <f>HLOOKUP(I46,All_cause_mort_KC,2)</f>
        <v>1.2E-5</v>
      </c>
      <c r="N46">
        <f>HLOOKUP(I46,All_cause_mort_KC,3)</f>
        <v>3.0000000000000001E-6</v>
      </c>
      <c r="O46" s="13">
        <f t="shared" si="3"/>
        <v>2.0739605939999999E-3</v>
      </c>
      <c r="P46" s="13">
        <f t="shared" si="4"/>
        <v>1.2999895999999999E-3</v>
      </c>
    </row>
    <row r="47" spans="1:40" x14ac:dyDescent="0.25">
      <c r="A47" s="8">
        <v>45</v>
      </c>
      <c r="B47" s="9">
        <v>2.307E-3</v>
      </c>
      <c r="C47" s="9">
        <v>1.4170000000000001E-3</v>
      </c>
      <c r="D47" s="10">
        <v>0.16</v>
      </c>
      <c r="E47" s="10">
        <v>0.25</v>
      </c>
      <c r="F47" s="10">
        <f t="shared" si="0"/>
        <v>0.59</v>
      </c>
      <c r="G47" s="11">
        <f>B47*$AF$5</f>
        <v>2.03016E-3</v>
      </c>
      <c r="I47" s="6">
        <v>45</v>
      </c>
      <c r="J47" s="6"/>
      <c r="K47" s="14">
        <f t="shared" si="7"/>
        <v>9.0000000000000002E-6</v>
      </c>
      <c r="L47" s="15">
        <f t="shared" si="8"/>
        <v>9.0000000000000002E-6</v>
      </c>
      <c r="M47">
        <f>HLOOKUP(I47,All_cause_mort_KC,2)</f>
        <v>3.1000000000000001E-5</v>
      </c>
      <c r="N47">
        <f>HLOOKUP(I47,All_cause_mort_KC,3)</f>
        <v>1.1000000000000001E-5</v>
      </c>
      <c r="O47" s="13">
        <f t="shared" si="3"/>
        <v>2.3069077200000001E-3</v>
      </c>
      <c r="P47" s="13">
        <f t="shared" si="4"/>
        <v>1.4169716600000001E-3</v>
      </c>
    </row>
    <row r="48" spans="1:40" x14ac:dyDescent="0.25">
      <c r="A48" s="8">
        <v>46</v>
      </c>
      <c r="B48" s="9">
        <v>2.4399999999999999E-3</v>
      </c>
      <c r="C48" s="9">
        <v>1.5319999999999999E-3</v>
      </c>
      <c r="D48" s="10">
        <f>D47-(D$47-D$52)/5</f>
        <v>0.158</v>
      </c>
      <c r="E48" s="10">
        <f>E47-(E$47-E$52)/5</f>
        <v>0.248</v>
      </c>
      <c r="F48" s="10">
        <f t="shared" si="0"/>
        <v>0.59399999999999997</v>
      </c>
      <c r="G48" s="11">
        <f>B48*$AF$5</f>
        <v>2.1471999999999997E-3</v>
      </c>
      <c r="I48" s="6">
        <v>46</v>
      </c>
      <c r="J48" s="6"/>
      <c r="K48" s="14">
        <f t="shared" si="7"/>
        <v>9.0000000000000002E-6</v>
      </c>
      <c r="L48" s="15">
        <f t="shared" si="8"/>
        <v>9.0000000000000002E-6</v>
      </c>
      <c r="M48">
        <f>HLOOKUP(I48,All_cause_mort_KC,2)</f>
        <v>3.1000000000000001E-5</v>
      </c>
      <c r="N48">
        <f>HLOOKUP(I48,All_cause_mort_KC,3)</f>
        <v>1.1000000000000001E-5</v>
      </c>
      <c r="O48" s="13">
        <f t="shared" si="3"/>
        <v>2.4399024E-3</v>
      </c>
      <c r="P48" s="13">
        <f t="shared" si="4"/>
        <v>1.5319693599999999E-3</v>
      </c>
    </row>
    <row r="49" spans="1:16" x14ac:dyDescent="0.25">
      <c r="A49" s="8">
        <v>47</v>
      </c>
      <c r="B49" s="9">
        <v>2.6380000000000002E-3</v>
      </c>
      <c r="C49" s="9">
        <v>1.6670000000000001E-3</v>
      </c>
      <c r="D49" s="10">
        <f t="shared" ref="D49:E51" si="13">D48-(D$47-D$52)/5</f>
        <v>0.156</v>
      </c>
      <c r="E49" s="10">
        <f t="shared" si="13"/>
        <v>0.246</v>
      </c>
      <c r="F49" s="10">
        <f t="shared" si="0"/>
        <v>0.59799999999999998</v>
      </c>
      <c r="G49" s="11">
        <f>B49*$AF$5</f>
        <v>2.3214400000000001E-3</v>
      </c>
      <c r="I49" s="6">
        <v>47</v>
      </c>
      <c r="J49" s="6"/>
      <c r="K49" s="14">
        <f t="shared" si="7"/>
        <v>9.0000000000000002E-6</v>
      </c>
      <c r="L49" s="15">
        <f t="shared" si="8"/>
        <v>9.0000000000000002E-6</v>
      </c>
      <c r="M49">
        <f>HLOOKUP(I49,All_cause_mort_KC,2)</f>
        <v>3.1000000000000001E-5</v>
      </c>
      <c r="N49">
        <f>HLOOKUP(I49,All_cause_mort_KC,3)</f>
        <v>1.1000000000000001E-5</v>
      </c>
      <c r="O49" s="13">
        <f t="shared" si="3"/>
        <v>2.6378944800000003E-3</v>
      </c>
      <c r="P49" s="13">
        <f t="shared" si="4"/>
        <v>1.6669666599999999E-3</v>
      </c>
    </row>
    <row r="50" spans="1:16" x14ac:dyDescent="0.25">
      <c r="A50" s="8">
        <v>48</v>
      </c>
      <c r="B50" s="9">
        <v>2.836E-3</v>
      </c>
      <c r="C50" s="9">
        <v>1.8940000000000001E-3</v>
      </c>
      <c r="D50" s="10">
        <f t="shared" si="13"/>
        <v>0.154</v>
      </c>
      <c r="E50" s="10">
        <f t="shared" si="13"/>
        <v>0.24399999999999999</v>
      </c>
      <c r="F50" s="10">
        <f t="shared" si="0"/>
        <v>0.60199999999999998</v>
      </c>
      <c r="G50" s="11">
        <f>B50*$AF$5</f>
        <v>2.4956800000000001E-3</v>
      </c>
      <c r="I50" s="6">
        <v>48</v>
      </c>
      <c r="J50" s="6"/>
      <c r="K50" s="14">
        <f t="shared" si="7"/>
        <v>9.0000000000000002E-6</v>
      </c>
      <c r="L50" s="15">
        <f t="shared" si="8"/>
        <v>9.0000000000000002E-6</v>
      </c>
      <c r="M50">
        <f>HLOOKUP(I50,All_cause_mort_KC,2)</f>
        <v>3.1000000000000001E-5</v>
      </c>
      <c r="N50">
        <f>HLOOKUP(I50,All_cause_mort_KC,3)</f>
        <v>1.1000000000000001E-5</v>
      </c>
      <c r="O50" s="13">
        <f t="shared" si="3"/>
        <v>2.8358865600000001E-3</v>
      </c>
      <c r="P50" s="13">
        <f t="shared" si="4"/>
        <v>1.8939621200000001E-3</v>
      </c>
    </row>
    <row r="51" spans="1:16" x14ac:dyDescent="0.25">
      <c r="A51" s="8">
        <v>49</v>
      </c>
      <c r="B51" s="9">
        <v>3.1449999999999998E-3</v>
      </c>
      <c r="C51" s="9">
        <v>1.9880000000000002E-3</v>
      </c>
      <c r="D51" s="10">
        <f t="shared" si="13"/>
        <v>0.152</v>
      </c>
      <c r="E51" s="10">
        <f t="shared" si="13"/>
        <v>0.24199999999999999</v>
      </c>
      <c r="F51" s="10">
        <f t="shared" si="0"/>
        <v>0.60599999999999998</v>
      </c>
      <c r="G51" s="11">
        <f>B51*$AF$5</f>
        <v>2.7675999999999998E-3</v>
      </c>
      <c r="I51" s="6">
        <v>49</v>
      </c>
      <c r="J51" s="6"/>
      <c r="K51" s="14">
        <f t="shared" si="7"/>
        <v>9.0000000000000002E-6</v>
      </c>
      <c r="L51" s="15">
        <f t="shared" si="8"/>
        <v>9.0000000000000002E-6</v>
      </c>
      <c r="M51">
        <f>HLOOKUP(I51,All_cause_mort_KC,2)</f>
        <v>3.1000000000000001E-5</v>
      </c>
      <c r="N51">
        <f>HLOOKUP(I51,All_cause_mort_KC,3)</f>
        <v>1.1000000000000001E-5</v>
      </c>
      <c r="O51" s="13">
        <f t="shared" si="3"/>
        <v>3.1448741999999998E-3</v>
      </c>
      <c r="P51" s="13">
        <f t="shared" si="4"/>
        <v>1.9879602400000003E-3</v>
      </c>
    </row>
    <row r="52" spans="1:16" x14ac:dyDescent="0.25">
      <c r="A52" s="8">
        <v>50</v>
      </c>
      <c r="B52" s="9">
        <v>3.424E-3</v>
      </c>
      <c r="C52" s="9">
        <v>2.1549999999999998E-3</v>
      </c>
      <c r="D52" s="10">
        <v>0.15</v>
      </c>
      <c r="E52" s="10">
        <v>0.24</v>
      </c>
      <c r="F52" s="10">
        <f t="shared" si="0"/>
        <v>0.61</v>
      </c>
      <c r="G52" s="11">
        <f>B52*$AF$5</f>
        <v>3.0131199999999998E-3</v>
      </c>
      <c r="I52" s="6">
        <v>50</v>
      </c>
      <c r="J52" s="6"/>
      <c r="K52" s="14">
        <f t="shared" si="7"/>
        <v>2.0000000000000002E-5</v>
      </c>
      <c r="L52" s="15">
        <f t="shared" si="8"/>
        <v>1.4E-5</v>
      </c>
      <c r="M52">
        <f>HLOOKUP(I52,All_cause_mort_KC,2)</f>
        <v>5.3000000000000001E-5</v>
      </c>
      <c r="N52">
        <f>HLOOKUP(I52,All_cause_mort_KC,3)</f>
        <v>1.8E-5</v>
      </c>
      <c r="O52" s="13">
        <f t="shared" si="3"/>
        <v>3.423750048E-3</v>
      </c>
      <c r="P52" s="13">
        <f t="shared" si="4"/>
        <v>2.15493104E-3</v>
      </c>
    </row>
    <row r="53" spans="1:16" x14ac:dyDescent="0.25">
      <c r="A53" s="8">
        <v>51</v>
      </c>
      <c r="B53" s="9">
        <v>3.6909999999999998E-3</v>
      </c>
      <c r="C53" s="9">
        <v>2.379E-3</v>
      </c>
      <c r="D53" s="10">
        <f>D52-(D$52-D$57)/5</f>
        <v>0.16</v>
      </c>
      <c r="E53" s="10">
        <f>E52-(E$52-E$57)/5</f>
        <v>0.26200000000000001</v>
      </c>
      <c r="F53" s="10">
        <f t="shared" si="0"/>
        <v>0.57799999999999996</v>
      </c>
      <c r="G53" s="11">
        <f>B53*$AF$5</f>
        <v>3.24808E-3</v>
      </c>
      <c r="I53" s="6">
        <v>51</v>
      </c>
      <c r="J53" s="6"/>
      <c r="K53" s="14">
        <f t="shared" si="7"/>
        <v>2.0000000000000002E-5</v>
      </c>
      <c r="L53" s="15">
        <f t="shared" si="8"/>
        <v>1.4E-5</v>
      </c>
      <c r="M53">
        <f>HLOOKUP(I53,All_cause_mort_KC,2)</f>
        <v>5.3000000000000001E-5</v>
      </c>
      <c r="N53">
        <f>HLOOKUP(I53,All_cause_mort_KC,3)</f>
        <v>1.8E-5</v>
      </c>
      <c r="O53" s="13">
        <f t="shared" si="3"/>
        <v>3.6907305570000001E-3</v>
      </c>
      <c r="P53" s="13">
        <f t="shared" si="4"/>
        <v>2.3789238720000002E-3</v>
      </c>
    </row>
    <row r="54" spans="1:16" x14ac:dyDescent="0.25">
      <c r="A54" s="8">
        <v>52</v>
      </c>
      <c r="B54" s="9">
        <v>3.9199999999999999E-3</v>
      </c>
      <c r="C54" s="9">
        <v>2.506E-3</v>
      </c>
      <c r="D54" s="10">
        <f t="shared" ref="D54:E56" si="14">D53-(D$52-D$57)/5</f>
        <v>0.17</v>
      </c>
      <c r="E54" s="10">
        <f t="shared" si="14"/>
        <v>0.28400000000000003</v>
      </c>
      <c r="F54" s="10">
        <f t="shared" si="0"/>
        <v>0.54599999999999993</v>
      </c>
      <c r="G54" s="11">
        <f>B54*$AF$5</f>
        <v>3.4495999999999997E-3</v>
      </c>
      <c r="I54" s="6">
        <v>52</v>
      </c>
      <c r="J54" s="6"/>
      <c r="K54" s="14">
        <f t="shared" si="7"/>
        <v>2.0000000000000002E-5</v>
      </c>
      <c r="L54" s="15">
        <f t="shared" si="8"/>
        <v>1.4E-5</v>
      </c>
      <c r="M54">
        <f>HLOOKUP(I54,All_cause_mort_KC,2)</f>
        <v>5.3000000000000001E-5</v>
      </c>
      <c r="N54">
        <f>HLOOKUP(I54,All_cause_mort_KC,3)</f>
        <v>1.8E-5</v>
      </c>
      <c r="O54" s="13">
        <f t="shared" si="3"/>
        <v>3.9197138400000001E-3</v>
      </c>
      <c r="P54" s="13">
        <f t="shared" si="4"/>
        <v>2.5059198080000004E-3</v>
      </c>
    </row>
    <row r="55" spans="1:16" x14ac:dyDescent="0.25">
      <c r="A55" s="8">
        <v>53</v>
      </c>
      <c r="B55" s="9">
        <v>4.2770000000000004E-3</v>
      </c>
      <c r="C55" s="9">
        <v>2.6819999999999999E-3</v>
      </c>
      <c r="D55" s="10">
        <f t="shared" si="14"/>
        <v>0.18000000000000002</v>
      </c>
      <c r="E55" s="10">
        <f t="shared" si="14"/>
        <v>0.30600000000000005</v>
      </c>
      <c r="F55" s="10">
        <f t="shared" si="0"/>
        <v>0.5139999999999999</v>
      </c>
      <c r="G55" s="11">
        <f>B55*$AF$5</f>
        <v>3.7637600000000005E-3</v>
      </c>
      <c r="I55" s="6">
        <v>53</v>
      </c>
      <c r="J55" s="6"/>
      <c r="K55" s="14">
        <f t="shared" si="7"/>
        <v>2.0000000000000002E-5</v>
      </c>
      <c r="L55" s="15">
        <f t="shared" si="8"/>
        <v>1.4E-5</v>
      </c>
      <c r="M55">
        <f>HLOOKUP(I55,All_cause_mort_KC,2)</f>
        <v>5.3000000000000001E-5</v>
      </c>
      <c r="N55">
        <f>HLOOKUP(I55,All_cause_mort_KC,3)</f>
        <v>1.8E-5</v>
      </c>
      <c r="O55" s="13">
        <f t="shared" si="3"/>
        <v>4.2766877790000003E-3</v>
      </c>
      <c r="P55" s="13">
        <f t="shared" si="4"/>
        <v>2.6819141760000003E-3</v>
      </c>
    </row>
    <row r="56" spans="1:16" x14ac:dyDescent="0.25">
      <c r="A56" s="8">
        <v>54</v>
      </c>
      <c r="B56" s="9">
        <v>4.5789999999999997E-3</v>
      </c>
      <c r="C56" s="9">
        <v>2.836E-3</v>
      </c>
      <c r="D56" s="10">
        <f t="shared" si="14"/>
        <v>0.19000000000000003</v>
      </c>
      <c r="E56" s="10">
        <f t="shared" si="14"/>
        <v>0.32800000000000007</v>
      </c>
      <c r="F56" s="10">
        <f t="shared" si="0"/>
        <v>0.48199999999999987</v>
      </c>
      <c r="G56" s="11">
        <f>B56*$AF$5</f>
        <v>4.02952E-3</v>
      </c>
      <c r="I56" s="6">
        <v>54</v>
      </c>
      <c r="J56" s="6"/>
      <c r="K56" s="14">
        <f t="shared" si="7"/>
        <v>2.0000000000000002E-5</v>
      </c>
      <c r="L56" s="15">
        <f t="shared" si="8"/>
        <v>1.4E-5</v>
      </c>
      <c r="M56">
        <f>HLOOKUP(I56,All_cause_mort_KC,2)</f>
        <v>5.3000000000000001E-5</v>
      </c>
      <c r="N56">
        <f>HLOOKUP(I56,All_cause_mort_KC,3)</f>
        <v>1.8E-5</v>
      </c>
      <c r="O56" s="13">
        <f t="shared" si="3"/>
        <v>4.5786657330000001E-3</v>
      </c>
      <c r="P56" s="13">
        <f t="shared" si="4"/>
        <v>2.835909248E-3</v>
      </c>
    </row>
    <row r="57" spans="1:16" x14ac:dyDescent="0.25">
      <c r="A57" s="8">
        <v>55</v>
      </c>
      <c r="B57" s="9">
        <v>4.888E-3</v>
      </c>
      <c r="C57" s="9">
        <v>3.1580000000000002E-3</v>
      </c>
      <c r="D57" s="10">
        <v>0.2</v>
      </c>
      <c r="E57" s="10">
        <v>0.35</v>
      </c>
      <c r="F57" s="10">
        <f t="shared" si="0"/>
        <v>0.44999999999999996</v>
      </c>
      <c r="G57" s="11">
        <f>B57*$AF$5</f>
        <v>4.3014400000000001E-3</v>
      </c>
      <c r="I57" s="6">
        <v>55</v>
      </c>
      <c r="J57" s="6"/>
      <c r="K57" s="14">
        <f t="shared" si="7"/>
        <v>4.4000000000000006E-5</v>
      </c>
      <c r="L57" s="15">
        <f t="shared" si="8"/>
        <v>2.2000000000000003E-5</v>
      </c>
      <c r="M57">
        <f>HLOOKUP(I57,All_cause_mort_KC,2)</f>
        <v>9.0000000000000006E-5</v>
      </c>
      <c r="N57">
        <f>HLOOKUP(I57,All_cause_mort_KC,3)</f>
        <v>3.4999999999999997E-5</v>
      </c>
      <c r="O57" s="13">
        <f t="shared" si="3"/>
        <v>4.8873450079999995E-3</v>
      </c>
      <c r="P57" s="13">
        <f t="shared" si="4"/>
        <v>3.1578199940000004E-3</v>
      </c>
    </row>
    <row r="58" spans="1:16" x14ac:dyDescent="0.25">
      <c r="A58" s="8">
        <v>56</v>
      </c>
      <c r="B58" s="9">
        <v>5.4260000000000003E-3</v>
      </c>
      <c r="C58" s="9">
        <v>3.5170000000000002E-3</v>
      </c>
      <c r="D58" s="10">
        <f>D57-(D$57-D$62)/5</f>
        <v>0.19400000000000001</v>
      </c>
      <c r="E58" s="10">
        <f>E57-(E$57-E$62)/5</f>
        <v>0.36</v>
      </c>
      <c r="F58" s="10">
        <f t="shared" si="0"/>
        <v>0.44599999999999995</v>
      </c>
      <c r="G58" s="11">
        <f>B58*$AF$5</f>
        <v>4.7748800000000004E-3</v>
      </c>
      <c r="I58" s="6">
        <v>56</v>
      </c>
      <c r="J58" s="6"/>
      <c r="K58" s="14">
        <f t="shared" si="7"/>
        <v>4.4000000000000006E-5</v>
      </c>
      <c r="L58" s="15">
        <f t="shared" si="8"/>
        <v>2.2000000000000003E-5</v>
      </c>
      <c r="M58">
        <f>HLOOKUP(I58,All_cause_mort_KC,2)</f>
        <v>9.0000000000000006E-5</v>
      </c>
      <c r="N58">
        <f>HLOOKUP(I58,All_cause_mort_KC,3)</f>
        <v>3.4999999999999997E-5</v>
      </c>
      <c r="O58" s="13">
        <f t="shared" si="3"/>
        <v>5.4252729159999999E-3</v>
      </c>
      <c r="P58" s="13">
        <f t="shared" si="4"/>
        <v>3.5167995310000002E-3</v>
      </c>
    </row>
    <row r="59" spans="1:16" x14ac:dyDescent="0.25">
      <c r="A59" s="8">
        <v>57</v>
      </c>
      <c r="B59" s="9">
        <v>5.8820000000000001E-3</v>
      </c>
      <c r="C59" s="9">
        <v>3.7829999999999999E-3</v>
      </c>
      <c r="D59" s="10">
        <f t="shared" ref="D59:E61" si="15">D58-(D$57-D$62)/5</f>
        <v>0.188</v>
      </c>
      <c r="E59" s="10">
        <f t="shared" si="15"/>
        <v>0.37</v>
      </c>
      <c r="F59" s="10">
        <f t="shared" si="0"/>
        <v>0.44199999999999995</v>
      </c>
      <c r="G59" s="11">
        <f>B59*$AF$5</f>
        <v>5.17616E-3</v>
      </c>
      <c r="I59" s="6">
        <v>57</v>
      </c>
      <c r="J59" s="6"/>
      <c r="K59" s="14">
        <f t="shared" si="7"/>
        <v>4.4000000000000006E-5</v>
      </c>
      <c r="L59" s="15">
        <f t="shared" si="8"/>
        <v>2.2000000000000003E-5</v>
      </c>
      <c r="M59">
        <f>HLOOKUP(I59,All_cause_mort_KC,2)</f>
        <v>9.0000000000000006E-5</v>
      </c>
      <c r="N59">
        <f>HLOOKUP(I59,All_cause_mort_KC,3)</f>
        <v>3.4999999999999997E-5</v>
      </c>
      <c r="O59" s="13">
        <f t="shared" si="3"/>
        <v>5.8812118119999993E-3</v>
      </c>
      <c r="P59" s="13">
        <f t="shared" si="4"/>
        <v>3.7827843689999998E-3</v>
      </c>
    </row>
    <row r="60" spans="1:16" x14ac:dyDescent="0.25">
      <c r="A60" s="8">
        <v>58</v>
      </c>
      <c r="B60" s="9">
        <v>6.5230000000000002E-3</v>
      </c>
      <c r="C60" s="9">
        <v>4.2100000000000002E-3</v>
      </c>
      <c r="D60" s="10">
        <f t="shared" si="15"/>
        <v>0.182</v>
      </c>
      <c r="E60" s="10">
        <f t="shared" si="15"/>
        <v>0.38</v>
      </c>
      <c r="F60" s="10">
        <f t="shared" si="0"/>
        <v>0.43799999999999994</v>
      </c>
      <c r="G60" s="11">
        <f>B60*$AF$5</f>
        <v>5.7402399999999998E-3</v>
      </c>
      <c r="I60" s="6">
        <v>58</v>
      </c>
      <c r="J60" s="6"/>
      <c r="K60" s="14">
        <f t="shared" si="7"/>
        <v>4.4000000000000006E-5</v>
      </c>
      <c r="L60" s="15">
        <f t="shared" si="8"/>
        <v>2.2000000000000003E-5</v>
      </c>
      <c r="M60">
        <f>HLOOKUP(I60,All_cause_mort_KC,2)</f>
        <v>9.0000000000000006E-5</v>
      </c>
      <c r="N60">
        <f>HLOOKUP(I60,All_cause_mort_KC,3)</f>
        <v>3.4999999999999997E-5</v>
      </c>
      <c r="O60" s="13">
        <f t="shared" si="3"/>
        <v>6.5221259179999999E-3</v>
      </c>
      <c r="P60" s="13">
        <f t="shared" si="4"/>
        <v>4.2097600300000006E-3</v>
      </c>
    </row>
    <row r="61" spans="1:16" x14ac:dyDescent="0.25">
      <c r="A61" s="8">
        <v>59</v>
      </c>
      <c r="B61" s="9">
        <v>7.0349999999999996E-3</v>
      </c>
      <c r="C61" s="9">
        <v>4.4819999999999999E-3</v>
      </c>
      <c r="D61" s="10">
        <f t="shared" si="15"/>
        <v>0.17599999999999999</v>
      </c>
      <c r="E61" s="10">
        <f t="shared" si="15"/>
        <v>0.39</v>
      </c>
      <c r="F61" s="10">
        <f t="shared" si="0"/>
        <v>0.43399999999999994</v>
      </c>
      <c r="G61" s="11">
        <f>B61*$AF$5</f>
        <v>6.1907999999999998E-3</v>
      </c>
      <c r="I61" s="6">
        <v>59</v>
      </c>
      <c r="J61" s="6"/>
      <c r="K61" s="14">
        <f t="shared" si="7"/>
        <v>4.4000000000000006E-5</v>
      </c>
      <c r="L61" s="15">
        <f t="shared" si="8"/>
        <v>2.2000000000000003E-5</v>
      </c>
      <c r="M61">
        <f>HLOOKUP(I61,All_cause_mort_KC,2)</f>
        <v>9.0000000000000006E-5</v>
      </c>
      <c r="N61">
        <f>HLOOKUP(I61,All_cause_mort_KC,3)</f>
        <v>3.4999999999999997E-5</v>
      </c>
      <c r="O61" s="13">
        <f t="shared" si="3"/>
        <v>7.0340573099999994E-3</v>
      </c>
      <c r="P61" s="13">
        <f t="shared" si="4"/>
        <v>4.4817445259999998E-3</v>
      </c>
    </row>
    <row r="62" spans="1:16" x14ac:dyDescent="0.25">
      <c r="A62" s="8">
        <v>60</v>
      </c>
      <c r="B62" s="9">
        <v>7.698E-3</v>
      </c>
      <c r="C62" s="9">
        <v>5.0429999999999997E-3</v>
      </c>
      <c r="D62" s="10">
        <v>0.17</v>
      </c>
      <c r="E62" s="10">
        <v>0.4</v>
      </c>
      <c r="F62" s="10">
        <f t="shared" si="0"/>
        <v>0.42999999999999994</v>
      </c>
      <c r="G62" s="11">
        <f>B62*$AF$5</f>
        <v>6.7742399999999999E-3</v>
      </c>
      <c r="I62" s="6">
        <v>60</v>
      </c>
      <c r="J62" s="6"/>
      <c r="K62" s="14">
        <f t="shared" si="7"/>
        <v>9.0000000000000006E-5</v>
      </c>
      <c r="L62" s="15">
        <f t="shared" si="8"/>
        <v>3.4999999999999997E-5</v>
      </c>
      <c r="M62">
        <f>HLOOKUP(I62,All_cause_mort_KC,2)</f>
        <v>1.4999999999999999E-4</v>
      </c>
      <c r="N62">
        <f>HLOOKUP(I62,All_cause_mort_KC,3)</f>
        <v>6.2000000000000003E-5</v>
      </c>
      <c r="O62" s="13">
        <f t="shared" si="3"/>
        <v>7.6961524800000002E-3</v>
      </c>
      <c r="P62" s="13">
        <f t="shared" si="4"/>
        <v>5.0425108289999998E-3</v>
      </c>
    </row>
    <row r="63" spans="1:16" x14ac:dyDescent="0.25">
      <c r="A63" s="8">
        <v>61</v>
      </c>
      <c r="B63" s="9">
        <v>8.3540000000000003E-3</v>
      </c>
      <c r="C63" s="9">
        <v>5.424E-3</v>
      </c>
      <c r="D63" s="10">
        <f>D62-(D$62-D$67)/5</f>
        <v>0.16</v>
      </c>
      <c r="E63" s="10">
        <f>E62-(E$62-E$67)/5</f>
        <v>0.39</v>
      </c>
      <c r="F63" s="10">
        <f t="shared" si="0"/>
        <v>0.44999999999999996</v>
      </c>
      <c r="G63" s="11">
        <f>B63*$AF$5</f>
        <v>7.3515200000000003E-3</v>
      </c>
      <c r="I63" s="6">
        <v>61</v>
      </c>
      <c r="J63" s="6"/>
      <c r="K63" s="14">
        <f t="shared" si="7"/>
        <v>9.0000000000000006E-5</v>
      </c>
      <c r="L63" s="15">
        <f t="shared" si="8"/>
        <v>3.4999999999999997E-5</v>
      </c>
      <c r="M63">
        <f>HLOOKUP(I63,All_cause_mort_KC,2)</f>
        <v>1.4999999999999999E-4</v>
      </c>
      <c r="N63">
        <f>HLOOKUP(I63,All_cause_mort_KC,3)</f>
        <v>6.2000000000000003E-5</v>
      </c>
      <c r="O63" s="13">
        <f t="shared" si="3"/>
        <v>8.3519950400000008E-3</v>
      </c>
      <c r="P63" s="13">
        <f t="shared" si="4"/>
        <v>5.4234738719999998E-3</v>
      </c>
    </row>
    <row r="64" spans="1:16" x14ac:dyDescent="0.25">
      <c r="A64" s="8">
        <v>62</v>
      </c>
      <c r="B64" s="9">
        <v>9.3279999999999995E-3</v>
      </c>
      <c r="C64" s="9">
        <v>6.2350000000000001E-3</v>
      </c>
      <c r="D64" s="10">
        <f t="shared" ref="D64:E66" si="16">D63-(D$62-D$67)/5</f>
        <v>0.15</v>
      </c>
      <c r="E64" s="10">
        <f t="shared" si="16"/>
        <v>0.38</v>
      </c>
      <c r="F64" s="10">
        <f t="shared" si="0"/>
        <v>0.47</v>
      </c>
      <c r="G64" s="11">
        <f>B64*$AF$5</f>
        <v>8.2086399999999997E-3</v>
      </c>
      <c r="I64" s="6">
        <v>62</v>
      </c>
      <c r="J64" s="6"/>
      <c r="K64" s="14">
        <f t="shared" si="7"/>
        <v>9.0000000000000006E-5</v>
      </c>
      <c r="L64" s="15">
        <f t="shared" si="8"/>
        <v>3.4999999999999997E-5</v>
      </c>
      <c r="M64">
        <f>HLOOKUP(I64,All_cause_mort_KC,2)</f>
        <v>1.4999999999999999E-4</v>
      </c>
      <c r="N64">
        <f>HLOOKUP(I64,All_cause_mort_KC,3)</f>
        <v>6.2000000000000003E-5</v>
      </c>
      <c r="O64" s="13">
        <f t="shared" si="3"/>
        <v>9.325761279999999E-3</v>
      </c>
      <c r="P64" s="13">
        <f t="shared" si="4"/>
        <v>6.2343952049999998E-3</v>
      </c>
    </row>
    <row r="65" spans="1:16" x14ac:dyDescent="0.25">
      <c r="A65" s="8">
        <v>63</v>
      </c>
      <c r="B65" s="9">
        <v>1.0187E-2</v>
      </c>
      <c r="C65" s="9">
        <v>6.6270000000000001E-3</v>
      </c>
      <c r="D65" s="10">
        <f t="shared" si="16"/>
        <v>0.13999999999999999</v>
      </c>
      <c r="E65" s="10">
        <f t="shared" si="16"/>
        <v>0.37</v>
      </c>
      <c r="F65" s="10">
        <f t="shared" si="0"/>
        <v>0.49</v>
      </c>
      <c r="G65" s="11">
        <f>B65*$AF$5</f>
        <v>8.9645599999999999E-3</v>
      </c>
      <c r="I65" s="6">
        <v>63</v>
      </c>
      <c r="J65" s="6"/>
      <c r="K65" s="14">
        <f t="shared" si="7"/>
        <v>9.0000000000000006E-5</v>
      </c>
      <c r="L65" s="15">
        <f t="shared" si="8"/>
        <v>3.4999999999999997E-5</v>
      </c>
      <c r="M65">
        <f>HLOOKUP(I65,All_cause_mort_KC,2)</f>
        <v>1.4999999999999999E-4</v>
      </c>
      <c r="N65">
        <f>HLOOKUP(I65,All_cause_mort_KC,3)</f>
        <v>6.2000000000000003E-5</v>
      </c>
      <c r="O65" s="13">
        <f t="shared" si="3"/>
        <v>1.0184555119999999E-2</v>
      </c>
      <c r="P65" s="13">
        <f t="shared" si="4"/>
        <v>6.626357181E-3</v>
      </c>
    </row>
    <row r="66" spans="1:16" x14ac:dyDescent="0.25">
      <c r="A66" s="8">
        <v>64</v>
      </c>
      <c r="B66" s="9">
        <v>1.0952E-2</v>
      </c>
      <c r="C66" s="9">
        <v>7.0910000000000001E-3</v>
      </c>
      <c r="D66" s="10">
        <f t="shared" si="16"/>
        <v>0.12999999999999998</v>
      </c>
      <c r="E66" s="10">
        <f t="shared" si="16"/>
        <v>0.36</v>
      </c>
      <c r="F66" s="10">
        <f t="shared" si="0"/>
        <v>0.51</v>
      </c>
      <c r="G66" s="11">
        <f>B66*$AF$5</f>
        <v>9.6377600000000004E-3</v>
      </c>
      <c r="I66" s="6">
        <v>64</v>
      </c>
      <c r="J66" s="6"/>
      <c r="K66" s="14">
        <f t="shared" si="7"/>
        <v>9.0000000000000006E-5</v>
      </c>
      <c r="L66" s="15">
        <f t="shared" si="8"/>
        <v>3.4999999999999997E-5</v>
      </c>
      <c r="M66">
        <f>HLOOKUP(I66,All_cause_mort_KC,2)</f>
        <v>1.4999999999999999E-4</v>
      </c>
      <c r="N66">
        <f>HLOOKUP(I66,All_cause_mort_KC,3)</f>
        <v>6.2000000000000003E-5</v>
      </c>
      <c r="O66" s="13">
        <f t="shared" si="3"/>
        <v>1.0949371519999999E-2</v>
      </c>
      <c r="P66" s="13">
        <f t="shared" si="4"/>
        <v>7.0903121730000003E-3</v>
      </c>
    </row>
    <row r="67" spans="1:16" x14ac:dyDescent="0.25">
      <c r="A67" s="8">
        <v>65</v>
      </c>
      <c r="B67" s="9">
        <v>1.2212000000000001E-2</v>
      </c>
      <c r="C67" s="9">
        <v>7.8019999999999999E-3</v>
      </c>
      <c r="D67" s="10">
        <v>0.12</v>
      </c>
      <c r="E67" s="10">
        <v>0.35</v>
      </c>
      <c r="F67" s="10">
        <f t="shared" ref="F67:F102" si="17">1-SUM(D67:E67)</f>
        <v>0.53</v>
      </c>
      <c r="G67" s="11">
        <f>B67*$AF$5</f>
        <v>1.074656E-2</v>
      </c>
      <c r="I67" s="6">
        <v>65</v>
      </c>
      <c r="J67" s="6"/>
      <c r="K67" s="14">
        <f t="shared" ref="K67:K102" si="18">HLOOKUP(I67,All_cause_mort_BC,2)</f>
        <v>1.6699999999999999E-4</v>
      </c>
      <c r="L67" s="15">
        <f t="shared" ref="L67:L102" si="19">HLOOKUP(I67,All_cause_mort_BC,3)</f>
        <v>7.0999999999999991E-5</v>
      </c>
      <c r="M67">
        <f>HLOOKUP(I67,All_cause_mort_KC,2)</f>
        <v>2.1100000000000001E-4</v>
      </c>
      <c r="N67">
        <f>HLOOKUP(I67,All_cause_mort_KC,3)</f>
        <v>1.02E-4</v>
      </c>
      <c r="O67" s="13">
        <f t="shared" si="3"/>
        <v>1.2207383864E-2</v>
      </c>
      <c r="P67" s="13">
        <f t="shared" si="4"/>
        <v>7.8006502539999991E-3</v>
      </c>
    </row>
    <row r="68" spans="1:16" x14ac:dyDescent="0.25">
      <c r="A68" s="8">
        <v>66</v>
      </c>
      <c r="B68" s="9">
        <v>1.3476E-2</v>
      </c>
      <c r="C68" s="9">
        <v>8.4600000000000005E-3</v>
      </c>
      <c r="D68" s="10">
        <f>D67-(D$67-D$72)/5</f>
        <v>0.11</v>
      </c>
      <c r="E68" s="10">
        <f>E67-(E$67-E$72)/5</f>
        <v>0.34799999999999998</v>
      </c>
      <c r="F68" s="10">
        <f t="shared" si="17"/>
        <v>0.54200000000000004</v>
      </c>
      <c r="G68" s="11">
        <f>B68*$AF$5</f>
        <v>1.185888E-2</v>
      </c>
      <c r="I68" s="6">
        <v>66</v>
      </c>
      <c r="J68" s="6"/>
      <c r="K68" s="14">
        <f t="shared" si="18"/>
        <v>1.6699999999999999E-4</v>
      </c>
      <c r="L68" s="15">
        <f t="shared" si="19"/>
        <v>7.0999999999999991E-5</v>
      </c>
      <c r="M68">
        <f>HLOOKUP(I68,All_cause_mort_KC,2)</f>
        <v>2.1100000000000001E-4</v>
      </c>
      <c r="N68">
        <f>HLOOKUP(I68,All_cause_mort_KC,3)</f>
        <v>1.02E-4</v>
      </c>
      <c r="O68" s="13">
        <f t="shared" ref="O68:O102" si="20">B68*(1-K68-M68)</f>
        <v>1.3470906072000001E-2</v>
      </c>
      <c r="P68" s="13">
        <f t="shared" ref="P68:P102" si="21">C68*(1-L68-N68)</f>
        <v>8.4585364199999992E-3</v>
      </c>
    </row>
    <row r="69" spans="1:16" x14ac:dyDescent="0.25">
      <c r="A69" s="8">
        <v>67</v>
      </c>
      <c r="B69" s="9">
        <v>1.4449999999999999E-2</v>
      </c>
      <c r="C69" s="9">
        <v>9.1970000000000003E-3</v>
      </c>
      <c r="D69" s="10">
        <f t="shared" ref="D69:E71" si="22">D68-(D$67-D$72)/5</f>
        <v>0.1</v>
      </c>
      <c r="E69" s="10">
        <f t="shared" si="22"/>
        <v>0.34599999999999997</v>
      </c>
      <c r="F69" s="10">
        <f t="shared" si="17"/>
        <v>0.55400000000000005</v>
      </c>
      <c r="G69" s="11">
        <f>B69*$AF$5</f>
        <v>1.2716E-2</v>
      </c>
      <c r="I69" s="6">
        <v>67</v>
      </c>
      <c r="J69" s="6"/>
      <c r="K69" s="14">
        <f t="shared" si="18"/>
        <v>1.6699999999999999E-4</v>
      </c>
      <c r="L69" s="15">
        <f t="shared" si="19"/>
        <v>7.0999999999999991E-5</v>
      </c>
      <c r="M69">
        <f>HLOOKUP(I69,All_cause_mort_KC,2)</f>
        <v>2.1100000000000001E-4</v>
      </c>
      <c r="N69">
        <f>HLOOKUP(I69,All_cause_mort_KC,3)</f>
        <v>1.02E-4</v>
      </c>
      <c r="O69" s="13">
        <f t="shared" si="20"/>
        <v>1.44445379E-2</v>
      </c>
      <c r="P69" s="13">
        <f t="shared" si="21"/>
        <v>9.1954089189999998E-3</v>
      </c>
    </row>
    <row r="70" spans="1:16" x14ac:dyDescent="0.25">
      <c r="A70" s="8">
        <v>68</v>
      </c>
      <c r="B70" s="9">
        <v>1.6038E-2</v>
      </c>
      <c r="C70" s="9">
        <v>1.0337000000000001E-2</v>
      </c>
      <c r="D70" s="10">
        <f t="shared" si="22"/>
        <v>9.0000000000000011E-2</v>
      </c>
      <c r="E70" s="10">
        <f t="shared" si="22"/>
        <v>0.34399999999999997</v>
      </c>
      <c r="F70" s="10">
        <f t="shared" si="17"/>
        <v>0.56600000000000006</v>
      </c>
      <c r="G70" s="11">
        <f>B70*$AF$5</f>
        <v>1.411344E-2</v>
      </c>
      <c r="I70" s="6">
        <v>68</v>
      </c>
      <c r="J70" s="6"/>
      <c r="K70" s="14">
        <f t="shared" si="18"/>
        <v>1.6699999999999999E-4</v>
      </c>
      <c r="L70" s="15">
        <f t="shared" si="19"/>
        <v>7.0999999999999991E-5</v>
      </c>
      <c r="M70">
        <f>HLOOKUP(I70,All_cause_mort_KC,2)</f>
        <v>2.1100000000000001E-4</v>
      </c>
      <c r="N70">
        <f>HLOOKUP(I70,All_cause_mort_KC,3)</f>
        <v>1.02E-4</v>
      </c>
      <c r="O70" s="13">
        <f t="shared" si="20"/>
        <v>1.6031937635999999E-2</v>
      </c>
      <c r="P70" s="13">
        <f t="shared" si="21"/>
        <v>1.0335211699000001E-2</v>
      </c>
    </row>
    <row r="71" spans="1:16" x14ac:dyDescent="0.25">
      <c r="A71" s="8">
        <v>69</v>
      </c>
      <c r="B71" s="9">
        <v>1.7609E-2</v>
      </c>
      <c r="C71" s="9">
        <v>1.0980999999999999E-2</v>
      </c>
      <c r="D71" s="10">
        <f t="shared" si="22"/>
        <v>8.0000000000000016E-2</v>
      </c>
      <c r="E71" s="10">
        <f t="shared" si="22"/>
        <v>0.34199999999999997</v>
      </c>
      <c r="F71" s="10">
        <f t="shared" si="17"/>
        <v>0.57800000000000007</v>
      </c>
      <c r="G71" s="11">
        <f>B71*$AF$5</f>
        <v>1.549592E-2</v>
      </c>
      <c r="I71" s="6">
        <v>69</v>
      </c>
      <c r="J71" s="6"/>
      <c r="K71" s="14">
        <f t="shared" si="18"/>
        <v>1.6699999999999999E-4</v>
      </c>
      <c r="L71" s="15">
        <f t="shared" si="19"/>
        <v>7.0999999999999991E-5</v>
      </c>
      <c r="M71">
        <f>HLOOKUP(I71,All_cause_mort_KC,2)</f>
        <v>2.1100000000000001E-4</v>
      </c>
      <c r="N71">
        <f>HLOOKUP(I71,All_cause_mort_KC,3)</f>
        <v>1.02E-4</v>
      </c>
      <c r="O71" s="13">
        <f t="shared" si="20"/>
        <v>1.7602343797999999E-2</v>
      </c>
      <c r="P71" s="13">
        <f t="shared" si="21"/>
        <v>1.0979100286999999E-2</v>
      </c>
    </row>
    <row r="72" spans="1:16" x14ac:dyDescent="0.25">
      <c r="A72" s="8">
        <v>70</v>
      </c>
      <c r="B72" s="9">
        <v>1.8770999999999999E-2</v>
      </c>
      <c r="C72" s="9">
        <v>1.2444999999999999E-2</v>
      </c>
      <c r="D72" s="10">
        <v>7.0000000000000007E-2</v>
      </c>
      <c r="E72" s="10">
        <v>0.34</v>
      </c>
      <c r="F72" s="10">
        <f t="shared" si="17"/>
        <v>0.59</v>
      </c>
      <c r="G72" s="11">
        <f>B72*$AF$5</f>
        <v>1.6518479999999999E-2</v>
      </c>
      <c r="I72" s="6">
        <v>70</v>
      </c>
      <c r="J72" s="6"/>
      <c r="K72" s="14">
        <f t="shared" si="18"/>
        <v>3.3299999999999996E-4</v>
      </c>
      <c r="L72" s="15">
        <f t="shared" si="19"/>
        <v>1.11E-4</v>
      </c>
      <c r="M72">
        <f>HLOOKUP(I72,All_cause_mort_KC,2)</f>
        <v>2.99E-4</v>
      </c>
      <c r="N72">
        <f>HLOOKUP(I72,All_cause_mort_KC,3)</f>
        <v>1.46E-4</v>
      </c>
      <c r="O72" s="13">
        <f t="shared" si="20"/>
        <v>1.8759136728E-2</v>
      </c>
      <c r="P72" s="13">
        <f t="shared" si="21"/>
        <v>1.2441801634999999E-2</v>
      </c>
    </row>
    <row r="73" spans="1:16" x14ac:dyDescent="0.25">
      <c r="A73" s="8">
        <v>71</v>
      </c>
      <c r="B73" s="9">
        <v>2.0324999999999999E-2</v>
      </c>
      <c r="C73" s="9">
        <v>1.3209E-2</v>
      </c>
      <c r="D73" s="10">
        <f>D72-(D$72-D$77)/5</f>
        <v>7.2000000000000008E-2</v>
      </c>
      <c r="E73" s="10">
        <f>E72-(E$72-E$77)/5</f>
        <v>0.35000000000000003</v>
      </c>
      <c r="F73" s="10">
        <f t="shared" si="17"/>
        <v>0.57799999999999996</v>
      </c>
      <c r="G73" s="11">
        <f>B73*$AF$5</f>
        <v>1.7885999999999999E-2</v>
      </c>
      <c r="I73" s="6">
        <v>71</v>
      </c>
      <c r="J73" s="6"/>
      <c r="K73" s="14">
        <f t="shared" si="18"/>
        <v>3.3299999999999996E-4</v>
      </c>
      <c r="L73" s="15">
        <f t="shared" si="19"/>
        <v>1.11E-4</v>
      </c>
      <c r="M73">
        <f>HLOOKUP(I73,All_cause_mort_KC,2)</f>
        <v>2.99E-4</v>
      </c>
      <c r="N73">
        <f>HLOOKUP(I73,All_cause_mort_KC,3)</f>
        <v>1.46E-4</v>
      </c>
      <c r="O73" s="13">
        <f t="shared" si="20"/>
        <v>2.0312154599999997E-2</v>
      </c>
      <c r="P73" s="13">
        <f t="shared" si="21"/>
        <v>1.3205605287000001E-2</v>
      </c>
    </row>
    <row r="74" spans="1:16" x14ac:dyDescent="0.25">
      <c r="A74" s="8">
        <v>72</v>
      </c>
      <c r="B74" s="9">
        <v>2.2155000000000001E-2</v>
      </c>
      <c r="C74" s="9">
        <v>1.4992E-2</v>
      </c>
      <c r="D74" s="10">
        <f t="shared" ref="D74:E76" si="23">D73-(D$72-D$77)/5</f>
        <v>7.400000000000001E-2</v>
      </c>
      <c r="E74" s="10">
        <f t="shared" si="23"/>
        <v>0.36000000000000004</v>
      </c>
      <c r="F74" s="10">
        <f t="shared" si="17"/>
        <v>0.56599999999999995</v>
      </c>
      <c r="G74" s="11">
        <f>B74*$AF$5</f>
        <v>1.9496400000000001E-2</v>
      </c>
      <c r="I74" s="6">
        <v>72</v>
      </c>
      <c r="J74" s="6"/>
      <c r="K74" s="14">
        <f t="shared" si="18"/>
        <v>3.3299999999999996E-4</v>
      </c>
      <c r="L74" s="15">
        <f t="shared" si="19"/>
        <v>1.11E-4</v>
      </c>
      <c r="M74">
        <f>HLOOKUP(I74,All_cause_mort_KC,2)</f>
        <v>2.99E-4</v>
      </c>
      <c r="N74">
        <f>HLOOKUP(I74,All_cause_mort_KC,3)</f>
        <v>1.46E-4</v>
      </c>
      <c r="O74" s="13">
        <f t="shared" si="20"/>
        <v>2.2140998039999998E-2</v>
      </c>
      <c r="P74" s="13">
        <f t="shared" si="21"/>
        <v>1.4988147056E-2</v>
      </c>
    </row>
    <row r="75" spans="1:16" x14ac:dyDescent="0.25">
      <c r="A75" s="8">
        <v>73</v>
      </c>
      <c r="B75" s="9">
        <v>2.5340999999999999E-2</v>
      </c>
      <c r="C75" s="9">
        <v>1.6775999999999999E-2</v>
      </c>
      <c r="D75" s="10">
        <f t="shared" si="23"/>
        <v>7.6000000000000012E-2</v>
      </c>
      <c r="E75" s="10">
        <f t="shared" si="23"/>
        <v>0.37000000000000005</v>
      </c>
      <c r="F75" s="10">
        <f t="shared" si="17"/>
        <v>0.55399999999999994</v>
      </c>
      <c r="G75" s="11">
        <f>B75*$AF$5</f>
        <v>2.230008E-2</v>
      </c>
      <c r="I75" s="6">
        <v>73</v>
      </c>
      <c r="J75" s="6"/>
      <c r="K75" s="14">
        <f t="shared" si="18"/>
        <v>3.3299999999999996E-4</v>
      </c>
      <c r="L75" s="15">
        <f t="shared" si="19"/>
        <v>1.11E-4</v>
      </c>
      <c r="M75">
        <f>HLOOKUP(I75,All_cause_mort_KC,2)</f>
        <v>2.99E-4</v>
      </c>
      <c r="N75">
        <f>HLOOKUP(I75,All_cause_mort_KC,3)</f>
        <v>1.46E-4</v>
      </c>
      <c r="O75" s="13">
        <f t="shared" si="20"/>
        <v>2.5324984487999996E-2</v>
      </c>
      <c r="P75" s="13">
        <f t="shared" si="21"/>
        <v>1.6771688568000001E-2</v>
      </c>
    </row>
    <row r="76" spans="1:16" x14ac:dyDescent="0.25">
      <c r="A76" s="8">
        <v>74</v>
      </c>
      <c r="B76" s="9">
        <v>2.7949000000000002E-2</v>
      </c>
      <c r="C76" s="9">
        <v>1.908E-2</v>
      </c>
      <c r="D76" s="10">
        <f t="shared" si="23"/>
        <v>7.8000000000000014E-2</v>
      </c>
      <c r="E76" s="10">
        <f t="shared" si="23"/>
        <v>0.38000000000000006</v>
      </c>
      <c r="F76" s="10">
        <f t="shared" si="17"/>
        <v>0.54199999999999993</v>
      </c>
      <c r="G76" s="11">
        <f>B76*$AF$5</f>
        <v>2.4595120000000002E-2</v>
      </c>
      <c r="I76" s="6">
        <v>74</v>
      </c>
      <c r="J76" s="6"/>
      <c r="K76" s="14">
        <f t="shared" si="18"/>
        <v>3.3299999999999996E-4</v>
      </c>
      <c r="L76" s="15">
        <f t="shared" si="19"/>
        <v>1.11E-4</v>
      </c>
      <c r="M76">
        <f>HLOOKUP(I76,All_cause_mort_KC,2)</f>
        <v>2.99E-4</v>
      </c>
      <c r="N76">
        <f>HLOOKUP(I76,All_cause_mort_KC,3)</f>
        <v>1.46E-4</v>
      </c>
      <c r="O76" s="13">
        <f t="shared" si="20"/>
        <v>2.7931336232E-2</v>
      </c>
      <c r="P76" s="13">
        <f t="shared" si="21"/>
        <v>1.9075096440000001E-2</v>
      </c>
    </row>
    <row r="77" spans="1:16" x14ac:dyDescent="0.25">
      <c r="A77" s="8">
        <v>75</v>
      </c>
      <c r="B77" s="9">
        <v>3.1469999999999998E-2</v>
      </c>
      <c r="C77" s="9">
        <v>2.0997999999999999E-2</v>
      </c>
      <c r="D77" s="10">
        <v>0.08</v>
      </c>
      <c r="E77" s="10">
        <v>0.39</v>
      </c>
      <c r="F77" s="10">
        <f t="shared" si="17"/>
        <v>0.53</v>
      </c>
      <c r="G77" s="11">
        <f>B77*$AF$5</f>
        <v>2.7693599999999999E-2</v>
      </c>
      <c r="I77" s="6">
        <v>75</v>
      </c>
      <c r="J77" s="6"/>
      <c r="K77" s="14">
        <f t="shared" si="18"/>
        <v>6.0599999999999998E-4</v>
      </c>
      <c r="L77" s="15">
        <f t="shared" si="19"/>
        <v>2.0800000000000001E-4</v>
      </c>
      <c r="M77">
        <f>HLOOKUP(I77,All_cause_mort_KC,2)</f>
        <v>4.4100000000000004E-4</v>
      </c>
      <c r="N77">
        <f>HLOOKUP(I77,All_cause_mort_KC,3)</f>
        <v>2.2699999999999999E-4</v>
      </c>
      <c r="O77" s="13">
        <f t="shared" si="20"/>
        <v>3.143705091E-2</v>
      </c>
      <c r="P77" s="13">
        <f t="shared" si="21"/>
        <v>2.0988865870000002E-2</v>
      </c>
    </row>
    <row r="78" spans="1:16" x14ac:dyDescent="0.25">
      <c r="A78" s="8">
        <v>76</v>
      </c>
      <c r="B78" s="9">
        <v>3.5002999999999999E-2</v>
      </c>
      <c r="C78" s="9">
        <v>2.3674000000000001E-2</v>
      </c>
      <c r="D78" s="10">
        <f>D77-(D$77-D$82)/5</f>
        <v>7.3999999999999996E-2</v>
      </c>
      <c r="E78" s="10">
        <f>E77-(E$77-E$82)/5</f>
        <v>0.39800000000000002</v>
      </c>
      <c r="F78" s="10">
        <f t="shared" si="17"/>
        <v>0.52800000000000002</v>
      </c>
      <c r="G78" s="11">
        <f>B78*$AF$5</f>
        <v>3.0802639999999999E-2</v>
      </c>
      <c r="I78" s="6">
        <v>76</v>
      </c>
      <c r="J78" s="6"/>
      <c r="K78" s="14">
        <f t="shared" si="18"/>
        <v>6.0599999999999998E-4</v>
      </c>
      <c r="L78" s="15">
        <f t="shared" si="19"/>
        <v>2.0800000000000001E-4</v>
      </c>
      <c r="M78">
        <f>HLOOKUP(I78,All_cause_mort_KC,2)</f>
        <v>4.4100000000000004E-4</v>
      </c>
      <c r="N78">
        <f>HLOOKUP(I78,All_cause_mort_KC,3)</f>
        <v>2.2699999999999999E-4</v>
      </c>
      <c r="O78" s="13">
        <f t="shared" si="20"/>
        <v>3.4966351858999996E-2</v>
      </c>
      <c r="P78" s="13">
        <f t="shared" si="21"/>
        <v>2.366370181E-2</v>
      </c>
    </row>
    <row r="79" spans="1:16" x14ac:dyDescent="0.25">
      <c r="A79" s="8">
        <v>77</v>
      </c>
      <c r="B79" s="9">
        <v>3.9288999999999998E-2</v>
      </c>
      <c r="C79" s="9">
        <v>2.7191E-2</v>
      </c>
      <c r="D79" s="10">
        <f t="shared" ref="D79:E81" si="24">D78-(D$77-D$82)/5</f>
        <v>6.7999999999999991E-2</v>
      </c>
      <c r="E79" s="10">
        <f t="shared" si="24"/>
        <v>0.40600000000000003</v>
      </c>
      <c r="F79" s="10">
        <f t="shared" si="17"/>
        <v>0.52600000000000002</v>
      </c>
      <c r="G79" s="11">
        <f>B79*$AF$5</f>
        <v>3.4574319999999999E-2</v>
      </c>
      <c r="I79" s="6">
        <v>77</v>
      </c>
      <c r="J79" s="6"/>
      <c r="K79" s="14">
        <f t="shared" si="18"/>
        <v>6.0599999999999998E-4</v>
      </c>
      <c r="L79" s="15">
        <f t="shared" si="19"/>
        <v>2.0800000000000001E-4</v>
      </c>
      <c r="M79">
        <f>HLOOKUP(I79,All_cause_mort_KC,2)</f>
        <v>4.4100000000000004E-4</v>
      </c>
      <c r="N79">
        <f>HLOOKUP(I79,All_cause_mort_KC,3)</f>
        <v>2.2699999999999999E-4</v>
      </c>
      <c r="O79" s="13">
        <f t="shared" si="20"/>
        <v>3.9247864416999997E-2</v>
      </c>
      <c r="P79" s="13">
        <f t="shared" si="21"/>
        <v>2.7179171915000001E-2</v>
      </c>
    </row>
    <row r="80" spans="1:16" x14ac:dyDescent="0.25">
      <c r="A80" s="8">
        <v>78</v>
      </c>
      <c r="B80" s="9">
        <v>4.4240000000000002E-2</v>
      </c>
      <c r="C80" s="9">
        <v>3.0485999999999999E-2</v>
      </c>
      <c r="D80" s="10">
        <f t="shared" si="24"/>
        <v>6.1999999999999993E-2</v>
      </c>
      <c r="E80" s="10">
        <f t="shared" si="24"/>
        <v>0.41400000000000003</v>
      </c>
      <c r="F80" s="10">
        <f t="shared" si="17"/>
        <v>0.52400000000000002</v>
      </c>
      <c r="G80" s="11">
        <f>B80*$AF$5</f>
        <v>3.8931199999999999E-2</v>
      </c>
      <c r="I80" s="6">
        <v>78</v>
      </c>
      <c r="J80" s="6"/>
      <c r="K80" s="14">
        <f t="shared" si="18"/>
        <v>6.0599999999999998E-4</v>
      </c>
      <c r="L80" s="15">
        <f t="shared" si="19"/>
        <v>2.0800000000000001E-4</v>
      </c>
      <c r="M80">
        <f>HLOOKUP(I80,All_cause_mort_KC,2)</f>
        <v>4.4100000000000004E-4</v>
      </c>
      <c r="N80">
        <f>HLOOKUP(I80,All_cause_mort_KC,3)</f>
        <v>2.2699999999999999E-4</v>
      </c>
      <c r="O80" s="13">
        <f t="shared" si="20"/>
        <v>4.4193680720000003E-2</v>
      </c>
      <c r="P80" s="13">
        <f t="shared" si="21"/>
        <v>3.0472738589999999E-2</v>
      </c>
    </row>
    <row r="81" spans="1:16" x14ac:dyDescent="0.25">
      <c r="A81" s="8">
        <v>79</v>
      </c>
      <c r="B81" s="9">
        <v>4.9105000000000003E-2</v>
      </c>
      <c r="C81" s="9">
        <v>3.4882999999999997E-2</v>
      </c>
      <c r="D81" s="10">
        <f t="shared" si="24"/>
        <v>5.5999999999999994E-2</v>
      </c>
      <c r="E81" s="10">
        <f t="shared" si="24"/>
        <v>0.42200000000000004</v>
      </c>
      <c r="F81" s="10">
        <f t="shared" si="17"/>
        <v>0.52200000000000002</v>
      </c>
      <c r="G81" s="11">
        <f>B81*$AF$5</f>
        <v>4.3212400000000005E-2</v>
      </c>
      <c r="I81" s="6">
        <v>79</v>
      </c>
      <c r="J81" s="6"/>
      <c r="K81" s="14">
        <f t="shared" si="18"/>
        <v>6.0599999999999998E-4</v>
      </c>
      <c r="L81" s="15">
        <f t="shared" si="19"/>
        <v>2.0800000000000001E-4</v>
      </c>
      <c r="M81">
        <f>HLOOKUP(I81,All_cause_mort_KC,2)</f>
        <v>4.4100000000000004E-4</v>
      </c>
      <c r="N81">
        <f>HLOOKUP(I81,All_cause_mort_KC,3)</f>
        <v>2.2699999999999999E-4</v>
      </c>
      <c r="O81" s="13">
        <f t="shared" si="20"/>
        <v>4.9053587065000001E-2</v>
      </c>
      <c r="P81" s="13">
        <f t="shared" si="21"/>
        <v>3.4867825894999996E-2</v>
      </c>
    </row>
    <row r="82" spans="1:16" x14ac:dyDescent="0.25">
      <c r="A82" s="8">
        <v>80</v>
      </c>
      <c r="B82" s="9">
        <v>5.5030999999999997E-2</v>
      </c>
      <c r="C82" s="9">
        <v>3.8718000000000002E-2</v>
      </c>
      <c r="D82" s="10">
        <v>0.05</v>
      </c>
      <c r="E82" s="10">
        <v>0.43</v>
      </c>
      <c r="F82" s="10">
        <f t="shared" si="17"/>
        <v>0.52</v>
      </c>
      <c r="G82" s="11">
        <f>B82*$AF$5</f>
        <v>4.8427279999999996E-2</v>
      </c>
      <c r="I82" s="6">
        <v>80</v>
      </c>
      <c r="J82" s="6"/>
      <c r="K82" s="14">
        <f t="shared" si="18"/>
        <v>1.075E-3</v>
      </c>
      <c r="L82" s="15">
        <f t="shared" si="19"/>
        <v>3.8000000000000002E-4</v>
      </c>
      <c r="M82">
        <f>HLOOKUP(I82,All_cause_mort_KC,2)</f>
        <v>6.0700000000000001E-4</v>
      </c>
      <c r="N82">
        <f>HLOOKUP(I82,All_cause_mort_KC,3)</f>
        <v>3.2000000000000003E-4</v>
      </c>
      <c r="O82" s="13">
        <f t="shared" si="20"/>
        <v>5.493843785799999E-2</v>
      </c>
      <c r="P82" s="13">
        <f t="shared" si="21"/>
        <v>3.86908974E-2</v>
      </c>
    </row>
    <row r="83" spans="1:16" x14ac:dyDescent="0.25">
      <c r="A83" s="8">
        <v>81</v>
      </c>
      <c r="B83" s="9">
        <v>6.1031000000000002E-2</v>
      </c>
      <c r="C83" s="9">
        <v>4.3823000000000001E-2</v>
      </c>
      <c r="D83" s="10">
        <f>D82</f>
        <v>0.05</v>
      </c>
      <c r="E83" s="10">
        <f>E82</f>
        <v>0.43</v>
      </c>
      <c r="F83" s="10">
        <f t="shared" si="17"/>
        <v>0.52</v>
      </c>
      <c r="G83" s="11">
        <f>B83*$AF$5</f>
        <v>5.3707280000000003E-2</v>
      </c>
      <c r="I83" s="6">
        <v>81</v>
      </c>
      <c r="J83" s="6"/>
      <c r="K83" s="14">
        <f t="shared" si="18"/>
        <v>1.075E-3</v>
      </c>
      <c r="L83" s="15">
        <f t="shared" si="19"/>
        <v>3.8000000000000002E-4</v>
      </c>
      <c r="M83">
        <f>HLOOKUP(I83,All_cause_mort_KC,2)</f>
        <v>6.0700000000000001E-4</v>
      </c>
      <c r="N83">
        <f>HLOOKUP(I83,All_cause_mort_KC,3)</f>
        <v>3.2000000000000003E-4</v>
      </c>
      <c r="O83" s="13">
        <f t="shared" si="20"/>
        <v>6.0928345857999999E-2</v>
      </c>
      <c r="P83" s="13">
        <f t="shared" si="21"/>
        <v>4.3792323899999999E-2</v>
      </c>
    </row>
    <row r="84" spans="1:16" x14ac:dyDescent="0.25">
      <c r="A84" s="8">
        <v>82</v>
      </c>
      <c r="B84" s="9">
        <v>6.7993999999999999E-2</v>
      </c>
      <c r="C84" s="9">
        <v>4.9163999999999999E-2</v>
      </c>
      <c r="D84" s="10">
        <f t="shared" ref="D84:E99" si="25">D83</f>
        <v>0.05</v>
      </c>
      <c r="E84" s="10">
        <f t="shared" si="25"/>
        <v>0.43</v>
      </c>
      <c r="F84" s="10">
        <f t="shared" si="17"/>
        <v>0.52</v>
      </c>
      <c r="G84" s="11">
        <f>B84*$AF$5</f>
        <v>5.9834720000000001E-2</v>
      </c>
      <c r="I84" s="6">
        <v>82</v>
      </c>
      <c r="J84" s="6"/>
      <c r="K84" s="14">
        <f t="shared" si="18"/>
        <v>1.075E-3</v>
      </c>
      <c r="L84" s="15">
        <f t="shared" si="19"/>
        <v>3.8000000000000002E-4</v>
      </c>
      <c r="M84">
        <f>HLOOKUP(I84,All_cause_mort_KC,2)</f>
        <v>6.0700000000000001E-4</v>
      </c>
      <c r="N84">
        <f>HLOOKUP(I84,All_cause_mort_KC,3)</f>
        <v>3.2000000000000003E-4</v>
      </c>
      <c r="O84" s="13">
        <f t="shared" si="20"/>
        <v>6.7879634091999999E-2</v>
      </c>
      <c r="P84" s="13">
        <f t="shared" si="21"/>
        <v>4.9129585199999999E-2</v>
      </c>
    </row>
    <row r="85" spans="1:16" x14ac:dyDescent="0.25">
      <c r="A85" s="8">
        <v>83</v>
      </c>
      <c r="B85" s="9">
        <v>7.5946E-2</v>
      </c>
      <c r="C85" s="9">
        <v>5.6023999999999997E-2</v>
      </c>
      <c r="D85" s="10">
        <f t="shared" si="25"/>
        <v>0.05</v>
      </c>
      <c r="E85" s="10">
        <f t="shared" si="25"/>
        <v>0.43</v>
      </c>
      <c r="F85" s="10">
        <f t="shared" si="17"/>
        <v>0.52</v>
      </c>
      <c r="G85" s="11">
        <f>B85*$AF$5</f>
        <v>6.683248E-2</v>
      </c>
      <c r="I85" s="6">
        <v>83</v>
      </c>
      <c r="J85" s="6"/>
      <c r="K85" s="14">
        <f t="shared" si="18"/>
        <v>1.075E-3</v>
      </c>
      <c r="L85" s="15">
        <f t="shared" si="19"/>
        <v>3.8000000000000002E-4</v>
      </c>
      <c r="M85">
        <f>HLOOKUP(I85,All_cause_mort_KC,2)</f>
        <v>6.0700000000000001E-4</v>
      </c>
      <c r="N85">
        <f>HLOOKUP(I85,All_cause_mort_KC,3)</f>
        <v>3.2000000000000003E-4</v>
      </c>
      <c r="O85" s="13">
        <f t="shared" si="20"/>
        <v>7.5818258827999988E-2</v>
      </c>
      <c r="P85" s="13">
        <f t="shared" si="21"/>
        <v>5.5984783199999999E-2</v>
      </c>
    </row>
    <row r="86" spans="1:16" x14ac:dyDescent="0.25">
      <c r="A86" s="8">
        <v>84</v>
      </c>
      <c r="B86" s="9">
        <v>8.5847999999999994E-2</v>
      </c>
      <c r="C86" s="9">
        <v>6.3838000000000006E-2</v>
      </c>
      <c r="D86" s="10">
        <f t="shared" si="25"/>
        <v>0.05</v>
      </c>
      <c r="E86" s="10">
        <f t="shared" si="25"/>
        <v>0.43</v>
      </c>
      <c r="F86" s="10">
        <f t="shared" si="17"/>
        <v>0.52</v>
      </c>
      <c r="G86" s="11">
        <f>B86*$AF$5</f>
        <v>7.5546240000000001E-2</v>
      </c>
      <c r="I86" s="6">
        <v>84</v>
      </c>
      <c r="J86" s="6"/>
      <c r="K86" s="14">
        <f t="shared" si="18"/>
        <v>1.075E-3</v>
      </c>
      <c r="L86" s="15">
        <f t="shared" si="19"/>
        <v>3.8000000000000002E-4</v>
      </c>
      <c r="M86">
        <f>HLOOKUP(I86,All_cause_mort_KC,2)</f>
        <v>6.0700000000000001E-4</v>
      </c>
      <c r="N86">
        <f>HLOOKUP(I86,All_cause_mort_KC,3)</f>
        <v>3.2000000000000003E-4</v>
      </c>
      <c r="O86" s="13">
        <f t="shared" si="20"/>
        <v>8.5703603663999983E-2</v>
      </c>
      <c r="P86" s="13">
        <f t="shared" si="21"/>
        <v>6.379331340000001E-2</v>
      </c>
    </row>
    <row r="87" spans="1:16" x14ac:dyDescent="0.25">
      <c r="A87" s="8">
        <v>85</v>
      </c>
      <c r="B87" s="9">
        <v>9.6293000000000004E-2</v>
      </c>
      <c r="C87" s="9">
        <v>7.2609999999999994E-2</v>
      </c>
      <c r="D87" s="10">
        <f t="shared" si="25"/>
        <v>0.05</v>
      </c>
      <c r="E87" s="10">
        <f t="shared" si="25"/>
        <v>0.43</v>
      </c>
      <c r="F87" s="10">
        <f t="shared" si="17"/>
        <v>0.52</v>
      </c>
      <c r="G87" s="11">
        <f>B87*$AF$5</f>
        <v>8.4737840000000009E-2</v>
      </c>
      <c r="I87" s="6">
        <v>85</v>
      </c>
      <c r="J87" s="6"/>
      <c r="K87" s="14">
        <f t="shared" si="18"/>
        <v>1.853E-3</v>
      </c>
      <c r="L87" s="15">
        <f t="shared" si="19"/>
        <v>5.7600000000000001E-4</v>
      </c>
      <c r="M87">
        <f>HLOOKUP(I87,All_cause_mort_KC,2)</f>
        <v>8.5400000000000005E-4</v>
      </c>
      <c r="N87">
        <f>HLOOKUP(I87,All_cause_mort_KC,3)</f>
        <v>4.5700000000000005E-4</v>
      </c>
      <c r="O87" s="13">
        <f t="shared" si="20"/>
        <v>9.6032334849000006E-2</v>
      </c>
      <c r="P87" s="13">
        <f t="shared" si="21"/>
        <v>7.2534993869999995E-2</v>
      </c>
    </row>
    <row r="88" spans="1:16" x14ac:dyDescent="0.25">
      <c r="A88" s="8">
        <v>86</v>
      </c>
      <c r="B88" s="9">
        <v>0.10914699999999999</v>
      </c>
      <c r="C88" s="9">
        <v>8.3157999999999996E-2</v>
      </c>
      <c r="D88" s="10">
        <f t="shared" si="25"/>
        <v>0.05</v>
      </c>
      <c r="E88" s="10">
        <f t="shared" si="25"/>
        <v>0.43</v>
      </c>
      <c r="F88" s="10">
        <f t="shared" si="17"/>
        <v>0.52</v>
      </c>
      <c r="G88" s="11">
        <f>B88*$AF$5</f>
        <v>9.604936E-2</v>
      </c>
      <c r="I88" s="6">
        <v>86</v>
      </c>
      <c r="J88" s="6"/>
      <c r="K88" s="14">
        <f t="shared" si="18"/>
        <v>1.853E-3</v>
      </c>
      <c r="L88" s="15">
        <f t="shared" si="19"/>
        <v>5.7600000000000001E-4</v>
      </c>
      <c r="M88">
        <f>HLOOKUP(I88,All_cause_mort_KC,2)</f>
        <v>8.5400000000000005E-4</v>
      </c>
      <c r="N88">
        <f>HLOOKUP(I88,All_cause_mort_KC,3)</f>
        <v>4.5700000000000005E-4</v>
      </c>
      <c r="O88" s="13">
        <f t="shared" si="20"/>
        <v>0.10885153907099999</v>
      </c>
      <c r="P88" s="13">
        <f t="shared" si="21"/>
        <v>8.3072097785999985E-2</v>
      </c>
    </row>
    <row r="89" spans="1:16" x14ac:dyDescent="0.25">
      <c r="A89" s="8">
        <v>87</v>
      </c>
      <c r="B89" s="9">
        <v>0.12164899999999999</v>
      </c>
      <c r="C89" s="9">
        <v>9.4539999999999999E-2</v>
      </c>
      <c r="D89" s="10">
        <f t="shared" si="25"/>
        <v>0.05</v>
      </c>
      <c r="E89" s="10">
        <f t="shared" si="25"/>
        <v>0.43</v>
      </c>
      <c r="F89" s="10">
        <f t="shared" si="17"/>
        <v>0.52</v>
      </c>
      <c r="G89" s="11">
        <f>B89*$AF$5</f>
        <v>0.10705112</v>
      </c>
      <c r="I89" s="6">
        <v>87</v>
      </c>
      <c r="J89" s="6"/>
      <c r="K89" s="14">
        <f t="shared" si="18"/>
        <v>1.853E-3</v>
      </c>
      <c r="L89" s="15">
        <f t="shared" si="19"/>
        <v>5.7600000000000001E-4</v>
      </c>
      <c r="M89">
        <f>HLOOKUP(I89,All_cause_mort_KC,2)</f>
        <v>8.5400000000000005E-4</v>
      </c>
      <c r="N89">
        <f>HLOOKUP(I89,All_cause_mort_KC,3)</f>
        <v>4.5700000000000005E-4</v>
      </c>
      <c r="O89" s="13">
        <f t="shared" si="20"/>
        <v>0.12131969615699999</v>
      </c>
      <c r="P89" s="13">
        <f t="shared" si="21"/>
        <v>9.4442340179999987E-2</v>
      </c>
    </row>
    <row r="90" spans="1:16" x14ac:dyDescent="0.25">
      <c r="A90" s="8">
        <v>88</v>
      </c>
      <c r="B90" s="9">
        <v>0.13649800000000001</v>
      </c>
      <c r="C90" s="9">
        <v>0.106614</v>
      </c>
      <c r="D90" s="10">
        <f t="shared" si="25"/>
        <v>0.05</v>
      </c>
      <c r="E90" s="10">
        <f t="shared" si="25"/>
        <v>0.43</v>
      </c>
      <c r="F90" s="10">
        <f t="shared" si="17"/>
        <v>0.52</v>
      </c>
      <c r="G90" s="11">
        <f>B90*$AF$5</f>
        <v>0.12011824</v>
      </c>
      <c r="I90" s="6">
        <v>88</v>
      </c>
      <c r="J90" s="6"/>
      <c r="K90" s="14">
        <f t="shared" si="18"/>
        <v>1.853E-3</v>
      </c>
      <c r="L90" s="15">
        <f t="shared" si="19"/>
        <v>5.7600000000000001E-4</v>
      </c>
      <c r="M90">
        <f>HLOOKUP(I90,All_cause_mort_KC,2)</f>
        <v>8.5400000000000005E-4</v>
      </c>
      <c r="N90">
        <f>HLOOKUP(I90,All_cause_mort_KC,3)</f>
        <v>4.5700000000000005E-4</v>
      </c>
      <c r="O90" s="13">
        <f t="shared" si="20"/>
        <v>0.136128499914</v>
      </c>
      <c r="P90" s="13">
        <f t="shared" si="21"/>
        <v>0.106503867738</v>
      </c>
    </row>
    <row r="91" spans="1:16" x14ac:dyDescent="0.25">
      <c r="A91" s="8">
        <v>89</v>
      </c>
      <c r="B91" s="9">
        <v>0.15324299999999999</v>
      </c>
      <c r="C91" s="9">
        <v>0.12001299999999999</v>
      </c>
      <c r="D91" s="10">
        <f t="shared" si="25"/>
        <v>0.05</v>
      </c>
      <c r="E91" s="10">
        <f t="shared" si="25"/>
        <v>0.43</v>
      </c>
      <c r="F91" s="10">
        <f t="shared" si="17"/>
        <v>0.52</v>
      </c>
      <c r="G91" s="11">
        <f>B91*$AF$5</f>
        <v>0.13485384</v>
      </c>
      <c r="I91" s="6">
        <v>89</v>
      </c>
      <c r="J91" s="6"/>
      <c r="K91" s="14">
        <f t="shared" si="18"/>
        <v>1.853E-3</v>
      </c>
      <c r="L91" s="15">
        <f t="shared" si="19"/>
        <v>5.7600000000000001E-4</v>
      </c>
      <c r="M91">
        <f>HLOOKUP(I91,All_cause_mort_KC,2)</f>
        <v>8.5400000000000005E-4</v>
      </c>
      <c r="N91">
        <f>HLOOKUP(I91,All_cause_mort_KC,3)</f>
        <v>4.5700000000000005E-4</v>
      </c>
      <c r="O91" s="13">
        <f t="shared" si="20"/>
        <v>0.152828171199</v>
      </c>
      <c r="P91" s="13">
        <f t="shared" si="21"/>
        <v>0.11988902657099999</v>
      </c>
    </row>
    <row r="92" spans="1:16" x14ac:dyDescent="0.25">
      <c r="A92" s="8">
        <v>90</v>
      </c>
      <c r="B92" s="9">
        <v>0.162051</v>
      </c>
      <c r="C92" s="9">
        <v>0.134717</v>
      </c>
      <c r="D92" s="10">
        <f t="shared" si="25"/>
        <v>0.05</v>
      </c>
      <c r="E92" s="10">
        <f t="shared" si="25"/>
        <v>0.43</v>
      </c>
      <c r="F92" s="10">
        <f t="shared" si="17"/>
        <v>0.52</v>
      </c>
      <c r="G92" s="11">
        <f>B92*$AF$5</f>
        <v>0.14260487999999999</v>
      </c>
      <c r="I92" s="6">
        <v>90</v>
      </c>
      <c r="J92" s="6"/>
      <c r="K92" s="14">
        <f t="shared" si="18"/>
        <v>2.8610000000000003E-3</v>
      </c>
      <c r="L92" s="15">
        <f t="shared" si="19"/>
        <v>8.0900000000000004E-4</v>
      </c>
      <c r="M92">
        <f>HLOOKUP(I92,All_cause_mort_KC,2)</f>
        <v>1.0140000000000001E-3</v>
      </c>
      <c r="N92">
        <f>HLOOKUP(I92,All_cause_mort_KC,3)</f>
        <v>4.9100000000000001E-4</v>
      </c>
      <c r="O92" s="13">
        <f t="shared" si="20"/>
        <v>0.16142305237500001</v>
      </c>
      <c r="P92" s="13">
        <f t="shared" si="21"/>
        <v>0.1345418679</v>
      </c>
    </row>
    <row r="93" spans="1:16" x14ac:dyDescent="0.25">
      <c r="A93" s="8">
        <v>91</v>
      </c>
      <c r="B93" s="9">
        <v>0.181591</v>
      </c>
      <c r="C93" s="9">
        <v>0.15171599999999999</v>
      </c>
      <c r="D93" s="10">
        <f t="shared" si="25"/>
        <v>0.05</v>
      </c>
      <c r="E93" s="10">
        <f t="shared" si="25"/>
        <v>0.43</v>
      </c>
      <c r="F93" s="10">
        <f t="shared" si="17"/>
        <v>0.52</v>
      </c>
      <c r="G93" s="11">
        <f>B93*$AF$5</f>
        <v>0.15980008000000001</v>
      </c>
      <c r="I93" s="6">
        <v>91</v>
      </c>
      <c r="J93" s="6"/>
      <c r="K93" s="14">
        <f t="shared" si="18"/>
        <v>2.8610000000000003E-3</v>
      </c>
      <c r="L93" s="15">
        <f t="shared" si="19"/>
        <v>8.0900000000000004E-4</v>
      </c>
      <c r="M93">
        <f>HLOOKUP(I93,All_cause_mort_KC,2)</f>
        <v>1.0140000000000001E-3</v>
      </c>
      <c r="N93">
        <f>HLOOKUP(I93,All_cause_mort_KC,3)</f>
        <v>4.9100000000000001E-4</v>
      </c>
      <c r="O93" s="13">
        <f t="shared" si="20"/>
        <v>0.180887334875</v>
      </c>
      <c r="P93" s="13">
        <f t="shared" si="21"/>
        <v>0.15151876919999999</v>
      </c>
    </row>
    <row r="94" spans="1:16" x14ac:dyDescent="0.25">
      <c r="A94" s="8">
        <v>92</v>
      </c>
      <c r="B94" s="9">
        <v>0.19864699999999999</v>
      </c>
      <c r="C94" s="9">
        <v>0.16958300000000001</v>
      </c>
      <c r="D94" s="10">
        <f t="shared" si="25"/>
        <v>0.05</v>
      </c>
      <c r="E94" s="10">
        <f t="shared" si="25"/>
        <v>0.43</v>
      </c>
      <c r="F94" s="10">
        <f t="shared" si="17"/>
        <v>0.52</v>
      </c>
      <c r="G94" s="11">
        <f>B94*$AF$5</f>
        <v>0.17480936</v>
      </c>
      <c r="I94" s="6">
        <v>92</v>
      </c>
      <c r="J94" s="6"/>
      <c r="K94" s="14">
        <f t="shared" si="18"/>
        <v>2.8610000000000003E-3</v>
      </c>
      <c r="L94" s="15">
        <f t="shared" si="19"/>
        <v>8.0900000000000004E-4</v>
      </c>
      <c r="M94">
        <f>HLOOKUP(I94,All_cause_mort_KC,2)</f>
        <v>1.0140000000000001E-3</v>
      </c>
      <c r="N94">
        <f>HLOOKUP(I94,All_cause_mort_KC,3)</f>
        <v>4.9100000000000001E-4</v>
      </c>
      <c r="O94" s="13">
        <f t="shared" si="20"/>
        <v>0.197877242875</v>
      </c>
      <c r="P94" s="13">
        <f t="shared" si="21"/>
        <v>0.16936254210000001</v>
      </c>
    </row>
    <row r="95" spans="1:16" x14ac:dyDescent="0.25">
      <c r="A95" s="8">
        <v>93</v>
      </c>
      <c r="B95" s="9">
        <v>0.222409</v>
      </c>
      <c r="C95" s="9">
        <v>0.188218</v>
      </c>
      <c r="D95" s="10">
        <f t="shared" si="25"/>
        <v>0.05</v>
      </c>
      <c r="E95" s="10">
        <f t="shared" si="25"/>
        <v>0.43</v>
      </c>
      <c r="F95" s="10">
        <f t="shared" si="17"/>
        <v>0.52</v>
      </c>
      <c r="G95" s="11">
        <f>B95*$AF$5</f>
        <v>0.19571991999999999</v>
      </c>
      <c r="I95" s="6">
        <v>93</v>
      </c>
      <c r="J95" s="6"/>
      <c r="K95" s="14">
        <f t="shared" si="18"/>
        <v>2.8610000000000003E-3</v>
      </c>
      <c r="L95" s="15">
        <f t="shared" si="19"/>
        <v>8.0900000000000004E-4</v>
      </c>
      <c r="M95">
        <f>HLOOKUP(I95,All_cause_mort_KC,2)</f>
        <v>1.0140000000000001E-3</v>
      </c>
      <c r="N95">
        <f>HLOOKUP(I95,All_cause_mort_KC,3)</f>
        <v>4.9100000000000001E-4</v>
      </c>
      <c r="O95" s="13">
        <f t="shared" si="20"/>
        <v>0.221547165125</v>
      </c>
      <c r="P95" s="13">
        <f t="shared" si="21"/>
        <v>0.1879733166</v>
      </c>
    </row>
    <row r="96" spans="1:16" x14ac:dyDescent="0.25">
      <c r="A96" s="8">
        <v>94</v>
      </c>
      <c r="B96" s="9">
        <v>0.24419299999999999</v>
      </c>
      <c r="C96" s="9">
        <v>0.20591499999999999</v>
      </c>
      <c r="D96" s="10">
        <f t="shared" si="25"/>
        <v>0.05</v>
      </c>
      <c r="E96" s="10">
        <f t="shared" si="25"/>
        <v>0.43</v>
      </c>
      <c r="F96" s="10">
        <f t="shared" si="17"/>
        <v>0.52</v>
      </c>
      <c r="G96" s="11">
        <f>B96*$AF$5</f>
        <v>0.21488984</v>
      </c>
      <c r="I96" s="6">
        <v>94</v>
      </c>
      <c r="J96" s="6"/>
      <c r="K96" s="14">
        <f t="shared" si="18"/>
        <v>2.8610000000000003E-3</v>
      </c>
      <c r="L96" s="15">
        <f t="shared" si="19"/>
        <v>8.0900000000000004E-4</v>
      </c>
      <c r="M96">
        <f>HLOOKUP(I96,All_cause_mort_KC,2)</f>
        <v>1.0140000000000001E-3</v>
      </c>
      <c r="N96">
        <f>HLOOKUP(I96,All_cause_mort_KC,3)</f>
        <v>4.9100000000000001E-4</v>
      </c>
      <c r="O96" s="13">
        <f t="shared" si="20"/>
        <v>0.24324675212499999</v>
      </c>
      <c r="P96" s="13">
        <f t="shared" si="21"/>
        <v>0.20564731049999999</v>
      </c>
    </row>
    <row r="97" spans="1:16" x14ac:dyDescent="0.25">
      <c r="A97" s="8">
        <v>95</v>
      </c>
      <c r="B97" s="9">
        <v>0.26964100000000002</v>
      </c>
      <c r="C97" s="9">
        <v>0.22817499999999999</v>
      </c>
      <c r="D97" s="10">
        <f t="shared" si="25"/>
        <v>0.05</v>
      </c>
      <c r="E97" s="10">
        <f t="shared" si="25"/>
        <v>0.43</v>
      </c>
      <c r="F97" s="10">
        <f t="shared" si="17"/>
        <v>0.52</v>
      </c>
      <c r="G97" s="11">
        <f>B97*$AF$5</f>
        <v>0.23728408000000001</v>
      </c>
      <c r="I97" s="6">
        <v>95</v>
      </c>
      <c r="J97" s="6"/>
      <c r="K97" s="14">
        <f t="shared" si="18"/>
        <v>2.8610000000000003E-3</v>
      </c>
      <c r="L97" s="15">
        <f t="shared" si="19"/>
        <v>8.0900000000000004E-4</v>
      </c>
      <c r="M97">
        <f>HLOOKUP(I97,All_cause_mort_KC,2)</f>
        <v>1.0140000000000001E-3</v>
      </c>
      <c r="N97">
        <f>HLOOKUP(I97,All_cause_mort_KC,3)</f>
        <v>4.9100000000000001E-4</v>
      </c>
      <c r="O97" s="13">
        <f t="shared" si="20"/>
        <v>0.26859614112500002</v>
      </c>
      <c r="P97" s="13">
        <f t="shared" si="21"/>
        <v>0.22787837250000001</v>
      </c>
    </row>
    <row r="98" spans="1:16" x14ac:dyDescent="0.25">
      <c r="A98" s="8">
        <v>96</v>
      </c>
      <c r="B98" s="9">
        <v>0.29251199999999999</v>
      </c>
      <c r="C98" s="9">
        <v>0.25173200000000001</v>
      </c>
      <c r="D98" s="10">
        <f t="shared" si="25"/>
        <v>0.05</v>
      </c>
      <c r="E98" s="10">
        <f t="shared" si="25"/>
        <v>0.43</v>
      </c>
      <c r="F98" s="10">
        <f t="shared" si="17"/>
        <v>0.52</v>
      </c>
      <c r="G98" s="11">
        <f>B98*$AF$5</f>
        <v>0.25741056000000001</v>
      </c>
      <c r="I98" s="6">
        <v>96</v>
      </c>
      <c r="J98" s="6"/>
      <c r="K98" s="14">
        <f t="shared" si="18"/>
        <v>2.8610000000000003E-3</v>
      </c>
      <c r="L98" s="15">
        <f t="shared" si="19"/>
        <v>8.0900000000000004E-4</v>
      </c>
      <c r="M98">
        <f>HLOOKUP(I98,All_cause_mort_KC,2)</f>
        <v>1.0140000000000001E-3</v>
      </c>
      <c r="N98">
        <f>HLOOKUP(I98,All_cause_mort_KC,3)</f>
        <v>4.9100000000000001E-4</v>
      </c>
      <c r="O98" s="13">
        <f t="shared" si="20"/>
        <v>0.29137851600000003</v>
      </c>
      <c r="P98" s="13">
        <f t="shared" si="21"/>
        <v>0.25140474840000004</v>
      </c>
    </row>
    <row r="99" spans="1:16" x14ac:dyDescent="0.25">
      <c r="A99" s="8">
        <v>97</v>
      </c>
      <c r="B99" s="9">
        <v>0.31422099999999997</v>
      </c>
      <c r="C99" s="9">
        <v>0.27712900000000001</v>
      </c>
      <c r="D99" s="10">
        <f t="shared" si="25"/>
        <v>0.05</v>
      </c>
      <c r="E99" s="10">
        <f t="shared" si="25"/>
        <v>0.43</v>
      </c>
      <c r="F99" s="10">
        <f t="shared" si="17"/>
        <v>0.52</v>
      </c>
      <c r="G99" s="11">
        <f>B99*$AF$5</f>
        <v>0.27651447999999995</v>
      </c>
      <c r="I99" s="6">
        <v>97</v>
      </c>
      <c r="J99" s="6"/>
      <c r="K99" s="14">
        <f t="shared" si="18"/>
        <v>2.8610000000000003E-3</v>
      </c>
      <c r="L99" s="15">
        <f t="shared" si="19"/>
        <v>8.0900000000000004E-4</v>
      </c>
      <c r="M99">
        <f>HLOOKUP(I99,All_cause_mort_KC,2)</f>
        <v>1.0140000000000001E-3</v>
      </c>
      <c r="N99">
        <f>HLOOKUP(I99,All_cause_mort_KC,3)</f>
        <v>4.9100000000000001E-4</v>
      </c>
      <c r="O99" s="13">
        <f t="shared" si="20"/>
        <v>0.31300339362499996</v>
      </c>
      <c r="P99" s="13">
        <f t="shared" si="21"/>
        <v>0.27676873230000004</v>
      </c>
    </row>
    <row r="100" spans="1:16" x14ac:dyDescent="0.25">
      <c r="A100" s="8">
        <v>98</v>
      </c>
      <c r="B100" s="9">
        <v>0.33524300000000001</v>
      </c>
      <c r="C100" s="9">
        <v>0.29849599999999998</v>
      </c>
      <c r="D100" s="10">
        <f t="shared" ref="D100:E102" si="26">D99</f>
        <v>0.05</v>
      </c>
      <c r="E100" s="10">
        <f t="shared" si="26"/>
        <v>0.43</v>
      </c>
      <c r="F100" s="10">
        <f t="shared" si="17"/>
        <v>0.52</v>
      </c>
      <c r="G100" s="11">
        <f>B100*$AF$5</f>
        <v>0.29501384000000003</v>
      </c>
      <c r="I100" s="6">
        <v>98</v>
      </c>
      <c r="J100" s="6"/>
      <c r="K100" s="14">
        <f t="shared" si="18"/>
        <v>2.8610000000000003E-3</v>
      </c>
      <c r="L100" s="15">
        <f t="shared" si="19"/>
        <v>8.0900000000000004E-4</v>
      </c>
      <c r="M100">
        <f>HLOOKUP(I100,All_cause_mort_KC,2)</f>
        <v>1.0140000000000001E-3</v>
      </c>
      <c r="N100">
        <f>HLOOKUP(I100,All_cause_mort_KC,3)</f>
        <v>4.9100000000000001E-4</v>
      </c>
      <c r="O100" s="13">
        <f t="shared" si="20"/>
        <v>0.333943933375</v>
      </c>
      <c r="P100" s="13">
        <f t="shared" si="21"/>
        <v>0.2981079552</v>
      </c>
    </row>
    <row r="101" spans="1:16" ht="15.75" customHeight="1" x14ac:dyDescent="0.25">
      <c r="A101" s="8">
        <v>99</v>
      </c>
      <c r="B101" s="9">
        <v>0.37544699999999998</v>
      </c>
      <c r="C101" s="9">
        <v>0.31934299999999999</v>
      </c>
      <c r="D101" s="10">
        <f t="shared" si="26"/>
        <v>0.05</v>
      </c>
      <c r="E101" s="10">
        <f t="shared" si="26"/>
        <v>0.43</v>
      </c>
      <c r="F101" s="10">
        <f t="shared" si="17"/>
        <v>0.52</v>
      </c>
      <c r="G101" s="11">
        <f>B101*$AF$5</f>
        <v>0.33039335999999997</v>
      </c>
      <c r="I101" s="6">
        <v>99</v>
      </c>
      <c r="J101" s="6"/>
      <c r="K101" s="14">
        <f t="shared" si="18"/>
        <v>2.8610000000000003E-3</v>
      </c>
      <c r="L101" s="15">
        <f t="shared" si="19"/>
        <v>8.0900000000000004E-4</v>
      </c>
      <c r="M101">
        <f>HLOOKUP(I101,All_cause_mort_KC,2)</f>
        <v>1.0140000000000001E-3</v>
      </c>
      <c r="N101">
        <f>HLOOKUP(I101,All_cause_mort_KC,3)</f>
        <v>4.9100000000000001E-4</v>
      </c>
      <c r="O101" s="13">
        <f t="shared" si="20"/>
        <v>0.37399214287499999</v>
      </c>
      <c r="P101" s="13">
        <f t="shared" si="21"/>
        <v>0.31892785410000002</v>
      </c>
    </row>
    <row r="102" spans="1:16" ht="15.75" thickBot="1" x14ac:dyDescent="0.3">
      <c r="A102" s="34">
        <v>100</v>
      </c>
      <c r="B102" s="35">
        <v>0.397366</v>
      </c>
      <c r="C102" s="35">
        <v>0.34882299999999999</v>
      </c>
      <c r="D102" s="36">
        <f t="shared" si="26"/>
        <v>0.05</v>
      </c>
      <c r="E102" s="36">
        <f t="shared" si="26"/>
        <v>0.43</v>
      </c>
      <c r="F102" s="36">
        <f t="shared" si="17"/>
        <v>0.52</v>
      </c>
      <c r="G102" s="37">
        <f>B102*$AF$5</f>
        <v>0.34968208000000001</v>
      </c>
      <c r="I102" s="6">
        <v>100</v>
      </c>
      <c r="J102" s="6"/>
      <c r="K102" s="14">
        <f t="shared" si="18"/>
        <v>2.8610000000000003E-3</v>
      </c>
      <c r="L102" s="15">
        <f t="shared" si="19"/>
        <v>8.0900000000000004E-4</v>
      </c>
      <c r="M102">
        <f>HLOOKUP(I102,All_cause_mort_KC,2)</f>
        <v>1.0140000000000001E-3</v>
      </c>
      <c r="N102">
        <f>HLOOKUP(I102,All_cause_mort_KC,3)</f>
        <v>4.9100000000000001E-4</v>
      </c>
      <c r="O102" s="13">
        <f t="shared" si="20"/>
        <v>0.39582620675000002</v>
      </c>
      <c r="P102" s="13">
        <f t="shared" si="21"/>
        <v>0.34836953009999999</v>
      </c>
    </row>
  </sheetData>
  <mergeCells count="3">
    <mergeCell ref="R1:V1"/>
    <mergeCell ref="X1:AB1"/>
    <mergeCell ref="M1:N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"/>
  <sheetViews>
    <sheetView tabSelected="1" topLeftCell="A31" workbookViewId="0">
      <selection activeCell="D206" sqref="D206"/>
    </sheetView>
  </sheetViews>
  <sheetFormatPr defaultRowHeight="15" x14ac:dyDescent="0.25"/>
  <sheetData>
    <row r="1" spans="1:1" x14ac:dyDescent="0.25">
      <c r="A1">
        <f>OC_mortality_details!P3</f>
        <v>2.1099957800000001E-4</v>
      </c>
    </row>
    <row r="2" spans="1:1" x14ac:dyDescent="0.25">
      <c r="A2">
        <f>OC_mortality_details!P4</f>
        <v>1.12999774E-4</v>
      </c>
    </row>
    <row r="3" spans="1:1" x14ac:dyDescent="0.25">
      <c r="A3">
        <f>OC_mortality_details!P5</f>
        <v>9.2999814000000009E-5</v>
      </c>
    </row>
    <row r="4" spans="1:1" x14ac:dyDescent="0.25">
      <c r="A4">
        <f>OC_mortality_details!P6</f>
        <v>6.0999878000000005E-5</v>
      </c>
    </row>
    <row r="5" spans="1:1" x14ac:dyDescent="0.25">
      <c r="A5">
        <f>OC_mortality_details!P7</f>
        <v>7.8999921E-5</v>
      </c>
    </row>
    <row r="6" spans="1:1" x14ac:dyDescent="0.25">
      <c r="A6">
        <f>OC_mortality_details!P8</f>
        <v>6.8999931000000001E-5</v>
      </c>
    </row>
    <row r="7" spans="1:1" x14ac:dyDescent="0.25">
      <c r="A7">
        <f>OC_mortality_details!P9</f>
        <v>5.0999949E-5</v>
      </c>
    </row>
    <row r="8" spans="1:1" x14ac:dyDescent="0.25">
      <c r="A8">
        <f>OC_mortality_details!P10</f>
        <v>5.2999947000000002E-5</v>
      </c>
    </row>
    <row r="9" spans="1:1" x14ac:dyDescent="0.25">
      <c r="A9">
        <f>OC_mortality_details!P11</f>
        <v>5.5999943999999999E-5</v>
      </c>
    </row>
    <row r="10" spans="1:1" x14ac:dyDescent="0.25">
      <c r="A10">
        <f>OC_mortality_details!P12</f>
        <v>6.4999934999999997E-5</v>
      </c>
    </row>
    <row r="11" spans="1:1" x14ac:dyDescent="0.25">
      <c r="A11">
        <f>OC_mortality_details!P13</f>
        <v>5.5999943999999999E-5</v>
      </c>
    </row>
    <row r="12" spans="1:1" x14ac:dyDescent="0.25">
      <c r="A12">
        <f>OC_mortality_details!P14</f>
        <v>5.3999945999999997E-5</v>
      </c>
    </row>
    <row r="13" spans="1:1" x14ac:dyDescent="0.25">
      <c r="A13">
        <f>OC_mortality_details!P15</f>
        <v>8.7999911999999997E-5</v>
      </c>
    </row>
    <row r="14" spans="1:1" x14ac:dyDescent="0.25">
      <c r="A14">
        <f>OC_mortality_details!P16</f>
        <v>9.3999905999999991E-5</v>
      </c>
    </row>
    <row r="15" spans="1:1" x14ac:dyDescent="0.25">
      <c r="A15">
        <f>OC_mortality_details!P17</f>
        <v>1.01999898E-4</v>
      </c>
    </row>
    <row r="16" spans="1:1" x14ac:dyDescent="0.25">
      <c r="A16">
        <f>OC_mortality_details!P18</f>
        <v>1.2899987099999999E-4</v>
      </c>
    </row>
    <row r="17" spans="1:1" x14ac:dyDescent="0.25">
      <c r="A17">
        <f>OC_mortality_details!P19</f>
        <v>1.56999843E-4</v>
      </c>
    </row>
    <row r="18" spans="1:1" x14ac:dyDescent="0.25">
      <c r="A18">
        <f>OC_mortality_details!P20</f>
        <v>2.04999795E-4</v>
      </c>
    </row>
    <row r="19" spans="1:1" x14ac:dyDescent="0.25">
      <c r="A19">
        <f>OC_mortality_details!P21</f>
        <v>2.01999798E-4</v>
      </c>
    </row>
    <row r="20" spans="1:1" x14ac:dyDescent="0.25">
      <c r="A20">
        <f>OC_mortality_details!P22</f>
        <v>1.7699999999999999E-4</v>
      </c>
    </row>
    <row r="21" spans="1:1" x14ac:dyDescent="0.25">
      <c r="A21">
        <f>OC_mortality_details!P23</f>
        <v>1.95E-4</v>
      </c>
    </row>
    <row r="22" spans="1:1" x14ac:dyDescent="0.25">
      <c r="A22">
        <f>OC_mortality_details!P24</f>
        <v>2.32E-4</v>
      </c>
    </row>
    <row r="23" spans="1:1" x14ac:dyDescent="0.25">
      <c r="A23">
        <f>OC_mortality_details!P25</f>
        <v>2.0000000000000001E-4</v>
      </c>
    </row>
    <row r="24" spans="1:1" x14ac:dyDescent="0.25">
      <c r="A24">
        <f>OC_mortality_details!P26</f>
        <v>2.1499999999999999E-4</v>
      </c>
    </row>
    <row r="25" spans="1:1" x14ac:dyDescent="0.25">
      <c r="A25">
        <f>OC_mortality_details!P27</f>
        <v>2.5099974899999995E-4</v>
      </c>
    </row>
    <row r="26" spans="1:1" x14ac:dyDescent="0.25">
      <c r="A26">
        <f>OC_mortality_details!P28</f>
        <v>2.52999747E-4</v>
      </c>
    </row>
    <row r="27" spans="1:1" x14ac:dyDescent="0.25">
      <c r="A27">
        <f>OC_mortality_details!P29</f>
        <v>2.8999970999999997E-4</v>
      </c>
    </row>
    <row r="28" spans="1:1" x14ac:dyDescent="0.25">
      <c r="A28">
        <f>OC_mortality_details!P30</f>
        <v>2.9899970100000001E-4</v>
      </c>
    </row>
    <row r="29" spans="1:1" x14ac:dyDescent="0.25">
      <c r="A29">
        <f>OC_mortality_details!P31</f>
        <v>3.1799968199999995E-4</v>
      </c>
    </row>
    <row r="30" spans="1:1" x14ac:dyDescent="0.25">
      <c r="A30">
        <f>OC_mortality_details!P32</f>
        <v>3.7399925199999994E-4</v>
      </c>
    </row>
    <row r="31" spans="1:1" x14ac:dyDescent="0.25">
      <c r="A31">
        <f>OC_mortality_details!P33</f>
        <v>3.65999268E-4</v>
      </c>
    </row>
    <row r="32" spans="1:1" x14ac:dyDescent="0.25">
      <c r="A32">
        <f>OC_mortality_details!P34</f>
        <v>4.3699912599999997E-4</v>
      </c>
    </row>
    <row r="33" spans="1:1" x14ac:dyDescent="0.25">
      <c r="A33">
        <f>OC_mortality_details!P35</f>
        <v>4.7199905599999996E-4</v>
      </c>
    </row>
    <row r="34" spans="1:1" x14ac:dyDescent="0.25">
      <c r="A34">
        <f>OC_mortality_details!P36</f>
        <v>5.4899890199999995E-4</v>
      </c>
    </row>
    <row r="35" spans="1:1" x14ac:dyDescent="0.25">
      <c r="A35">
        <f>OC_mortality_details!P37</f>
        <v>5.5999719999999997E-4</v>
      </c>
    </row>
    <row r="36" spans="1:1" x14ac:dyDescent="0.25">
      <c r="A36">
        <f>OC_mortality_details!P38</f>
        <v>6.2499687500000003E-4</v>
      </c>
    </row>
    <row r="37" spans="1:1" x14ac:dyDescent="0.25">
      <c r="A37">
        <f>OC_mortality_details!P39</f>
        <v>7.2399638000000008E-4</v>
      </c>
    </row>
    <row r="38" spans="1:1" x14ac:dyDescent="0.25">
      <c r="A38">
        <f>OC_mortality_details!P40</f>
        <v>7.5699621500000002E-4</v>
      </c>
    </row>
    <row r="39" spans="1:1" x14ac:dyDescent="0.25">
      <c r="A39">
        <f>OC_mortality_details!P41</f>
        <v>7.9099604500000012E-4</v>
      </c>
    </row>
    <row r="40" spans="1:1" x14ac:dyDescent="0.25">
      <c r="A40">
        <f>OC_mortality_details!P42</f>
        <v>8.4899320800000007E-4</v>
      </c>
    </row>
    <row r="41" spans="1:1" x14ac:dyDescent="0.25">
      <c r="A41">
        <f>OC_mortality_details!P43</f>
        <v>9.4299245600000005E-4</v>
      </c>
    </row>
    <row r="42" spans="1:1" x14ac:dyDescent="0.25">
      <c r="A42">
        <f>OC_mortality_details!P44</f>
        <v>1.0579915359999999E-3</v>
      </c>
    </row>
    <row r="43" spans="1:1" x14ac:dyDescent="0.25">
      <c r="A43">
        <f>OC_mortality_details!P45</f>
        <v>1.1489908080000001E-3</v>
      </c>
    </row>
    <row r="44" spans="1:1" x14ac:dyDescent="0.25">
      <c r="A44">
        <f>OC_mortality_details!P46</f>
        <v>1.2999895999999999E-3</v>
      </c>
    </row>
    <row r="45" spans="1:1" x14ac:dyDescent="0.25">
      <c r="A45">
        <f>OC_mortality_details!P47</f>
        <v>1.4169716600000001E-3</v>
      </c>
    </row>
    <row r="46" spans="1:1" x14ac:dyDescent="0.25">
      <c r="A46">
        <f>OC_mortality_details!P48</f>
        <v>1.5319693599999999E-3</v>
      </c>
    </row>
    <row r="47" spans="1:1" x14ac:dyDescent="0.25">
      <c r="A47">
        <f>OC_mortality_details!P49</f>
        <v>1.6669666599999999E-3</v>
      </c>
    </row>
    <row r="48" spans="1:1" x14ac:dyDescent="0.25">
      <c r="A48">
        <f>OC_mortality_details!P50</f>
        <v>1.8939621200000001E-3</v>
      </c>
    </row>
    <row r="49" spans="1:1" x14ac:dyDescent="0.25">
      <c r="A49">
        <f>OC_mortality_details!P51</f>
        <v>1.9879602400000003E-3</v>
      </c>
    </row>
    <row r="50" spans="1:1" x14ac:dyDescent="0.25">
      <c r="A50">
        <f>OC_mortality_details!P52</f>
        <v>2.15493104E-3</v>
      </c>
    </row>
    <row r="51" spans="1:1" x14ac:dyDescent="0.25">
      <c r="A51">
        <f>OC_mortality_details!P53</f>
        <v>2.3789238720000002E-3</v>
      </c>
    </row>
    <row r="52" spans="1:1" x14ac:dyDescent="0.25">
      <c r="A52">
        <f>OC_mortality_details!P54</f>
        <v>2.5059198080000004E-3</v>
      </c>
    </row>
    <row r="53" spans="1:1" x14ac:dyDescent="0.25">
      <c r="A53">
        <f>OC_mortality_details!P55</f>
        <v>2.6819141760000003E-3</v>
      </c>
    </row>
    <row r="54" spans="1:1" x14ac:dyDescent="0.25">
      <c r="A54">
        <f>OC_mortality_details!P56</f>
        <v>2.835909248E-3</v>
      </c>
    </row>
    <row r="55" spans="1:1" x14ac:dyDescent="0.25">
      <c r="A55">
        <f>OC_mortality_details!P57</f>
        <v>3.1578199940000004E-3</v>
      </c>
    </row>
    <row r="56" spans="1:1" x14ac:dyDescent="0.25">
      <c r="A56">
        <f>OC_mortality_details!P58</f>
        <v>3.5167995310000002E-3</v>
      </c>
    </row>
    <row r="57" spans="1:1" x14ac:dyDescent="0.25">
      <c r="A57">
        <f>OC_mortality_details!P59</f>
        <v>3.7827843689999998E-3</v>
      </c>
    </row>
    <row r="58" spans="1:1" x14ac:dyDescent="0.25">
      <c r="A58">
        <f>OC_mortality_details!P60</f>
        <v>4.2097600300000006E-3</v>
      </c>
    </row>
    <row r="59" spans="1:1" x14ac:dyDescent="0.25">
      <c r="A59">
        <f>OC_mortality_details!P61</f>
        <v>4.4817445259999998E-3</v>
      </c>
    </row>
    <row r="60" spans="1:1" x14ac:dyDescent="0.25">
      <c r="A60">
        <f>OC_mortality_details!P62</f>
        <v>5.0425108289999998E-3</v>
      </c>
    </row>
    <row r="61" spans="1:1" x14ac:dyDescent="0.25">
      <c r="A61">
        <f>OC_mortality_details!P63</f>
        <v>5.4234738719999998E-3</v>
      </c>
    </row>
    <row r="62" spans="1:1" x14ac:dyDescent="0.25">
      <c r="A62">
        <f>OC_mortality_details!P64</f>
        <v>6.2343952049999998E-3</v>
      </c>
    </row>
    <row r="63" spans="1:1" x14ac:dyDescent="0.25">
      <c r="A63">
        <f>OC_mortality_details!P65</f>
        <v>6.626357181E-3</v>
      </c>
    </row>
    <row r="64" spans="1:1" x14ac:dyDescent="0.25">
      <c r="A64">
        <f>OC_mortality_details!P66</f>
        <v>7.0903121730000003E-3</v>
      </c>
    </row>
    <row r="65" spans="1:1" x14ac:dyDescent="0.25">
      <c r="A65">
        <f>OC_mortality_details!P67</f>
        <v>7.8006502539999991E-3</v>
      </c>
    </row>
    <row r="66" spans="1:1" x14ac:dyDescent="0.25">
      <c r="A66">
        <f>OC_mortality_details!P68</f>
        <v>8.4585364199999992E-3</v>
      </c>
    </row>
    <row r="67" spans="1:1" x14ac:dyDescent="0.25">
      <c r="A67">
        <f>OC_mortality_details!P69</f>
        <v>9.1954089189999998E-3</v>
      </c>
    </row>
    <row r="68" spans="1:1" x14ac:dyDescent="0.25">
      <c r="A68">
        <f>OC_mortality_details!P70</f>
        <v>1.0335211699000001E-2</v>
      </c>
    </row>
    <row r="69" spans="1:1" x14ac:dyDescent="0.25">
      <c r="A69">
        <f>OC_mortality_details!P71</f>
        <v>1.0979100286999999E-2</v>
      </c>
    </row>
    <row r="70" spans="1:1" x14ac:dyDescent="0.25">
      <c r="A70">
        <f>OC_mortality_details!P72</f>
        <v>1.2441801634999999E-2</v>
      </c>
    </row>
    <row r="71" spans="1:1" x14ac:dyDescent="0.25">
      <c r="A71">
        <f>OC_mortality_details!P73</f>
        <v>1.3205605287000001E-2</v>
      </c>
    </row>
    <row r="72" spans="1:1" x14ac:dyDescent="0.25">
      <c r="A72">
        <f>OC_mortality_details!P74</f>
        <v>1.4988147056E-2</v>
      </c>
    </row>
    <row r="73" spans="1:1" x14ac:dyDescent="0.25">
      <c r="A73">
        <f>OC_mortality_details!P75</f>
        <v>1.6771688568000001E-2</v>
      </c>
    </row>
    <row r="74" spans="1:1" x14ac:dyDescent="0.25">
      <c r="A74">
        <f>OC_mortality_details!P76</f>
        <v>1.9075096440000001E-2</v>
      </c>
    </row>
    <row r="75" spans="1:1" x14ac:dyDescent="0.25">
      <c r="A75">
        <f>OC_mortality_details!P77</f>
        <v>2.0988865870000002E-2</v>
      </c>
    </row>
    <row r="76" spans="1:1" x14ac:dyDescent="0.25">
      <c r="A76">
        <f>OC_mortality_details!P78</f>
        <v>2.366370181E-2</v>
      </c>
    </row>
    <row r="77" spans="1:1" x14ac:dyDescent="0.25">
      <c r="A77">
        <f>OC_mortality_details!P79</f>
        <v>2.7179171915000001E-2</v>
      </c>
    </row>
    <row r="78" spans="1:1" x14ac:dyDescent="0.25">
      <c r="A78">
        <f>OC_mortality_details!P80</f>
        <v>3.0472738589999999E-2</v>
      </c>
    </row>
    <row r="79" spans="1:1" x14ac:dyDescent="0.25">
      <c r="A79">
        <f>OC_mortality_details!P81</f>
        <v>3.4867825894999996E-2</v>
      </c>
    </row>
    <row r="80" spans="1:1" x14ac:dyDescent="0.25">
      <c r="A80">
        <f>OC_mortality_details!P82</f>
        <v>3.86908974E-2</v>
      </c>
    </row>
    <row r="81" spans="1:1" x14ac:dyDescent="0.25">
      <c r="A81">
        <f>OC_mortality_details!P83</f>
        <v>4.3792323899999999E-2</v>
      </c>
    </row>
    <row r="82" spans="1:1" x14ac:dyDescent="0.25">
      <c r="A82">
        <f>OC_mortality_details!P84</f>
        <v>4.9129585199999999E-2</v>
      </c>
    </row>
    <row r="83" spans="1:1" x14ac:dyDescent="0.25">
      <c r="A83">
        <f>OC_mortality_details!P85</f>
        <v>5.5984783199999999E-2</v>
      </c>
    </row>
    <row r="84" spans="1:1" x14ac:dyDescent="0.25">
      <c r="A84">
        <f>OC_mortality_details!P86</f>
        <v>6.379331340000001E-2</v>
      </c>
    </row>
    <row r="85" spans="1:1" x14ac:dyDescent="0.25">
      <c r="A85">
        <f>OC_mortality_details!P87</f>
        <v>7.2534993869999995E-2</v>
      </c>
    </row>
    <row r="86" spans="1:1" x14ac:dyDescent="0.25">
      <c r="A86">
        <f>OC_mortality_details!P88</f>
        <v>8.3072097785999985E-2</v>
      </c>
    </row>
    <row r="87" spans="1:1" x14ac:dyDescent="0.25">
      <c r="A87">
        <f>OC_mortality_details!P89</f>
        <v>9.4442340179999987E-2</v>
      </c>
    </row>
    <row r="88" spans="1:1" x14ac:dyDescent="0.25">
      <c r="A88">
        <f>OC_mortality_details!P90</f>
        <v>0.106503867738</v>
      </c>
    </row>
    <row r="89" spans="1:1" x14ac:dyDescent="0.25">
      <c r="A89">
        <f>OC_mortality_details!P91</f>
        <v>0.11988902657099999</v>
      </c>
    </row>
    <row r="90" spans="1:1" x14ac:dyDescent="0.25">
      <c r="A90">
        <f>OC_mortality_details!P92</f>
        <v>0.1345418679</v>
      </c>
    </row>
    <row r="91" spans="1:1" x14ac:dyDescent="0.25">
      <c r="A91">
        <f>OC_mortality_details!P93</f>
        <v>0.15151876919999999</v>
      </c>
    </row>
    <row r="92" spans="1:1" x14ac:dyDescent="0.25">
      <c r="A92">
        <f>OC_mortality_details!P94</f>
        <v>0.16936254210000001</v>
      </c>
    </row>
    <row r="93" spans="1:1" x14ac:dyDescent="0.25">
      <c r="A93">
        <f>OC_mortality_details!P95</f>
        <v>0.1879733166</v>
      </c>
    </row>
    <row r="94" spans="1:1" x14ac:dyDescent="0.25">
      <c r="A94">
        <f>OC_mortality_details!P96</f>
        <v>0.20564731049999999</v>
      </c>
    </row>
    <row r="95" spans="1:1" x14ac:dyDescent="0.25">
      <c r="A95">
        <f>OC_mortality_details!P97</f>
        <v>0.22787837250000001</v>
      </c>
    </row>
    <row r="96" spans="1:1" x14ac:dyDescent="0.25">
      <c r="A96">
        <f>OC_mortality_details!P98</f>
        <v>0.25140474840000004</v>
      </c>
    </row>
    <row r="97" spans="1:1" x14ac:dyDescent="0.25">
      <c r="A97">
        <f>OC_mortality_details!P99</f>
        <v>0.27676873230000004</v>
      </c>
    </row>
    <row r="98" spans="1:1" x14ac:dyDescent="0.25">
      <c r="A98">
        <f>OC_mortality_details!P100</f>
        <v>0.2981079552</v>
      </c>
    </row>
    <row r="99" spans="1:1" x14ac:dyDescent="0.25">
      <c r="A99">
        <f>OC_mortality_details!P101</f>
        <v>0.31892785410000002</v>
      </c>
    </row>
    <row r="100" spans="1:1" x14ac:dyDescent="0.25">
      <c r="A100">
        <f>OC_mortality_details!P102</f>
        <v>0.34836953009999999</v>
      </c>
    </row>
    <row r="101" spans="1:1" x14ac:dyDescent="0.25">
      <c r="A101">
        <f>OC_mortality_details!O3</f>
        <v>2.3099976900000001E-4</v>
      </c>
    </row>
    <row r="102" spans="1:1" x14ac:dyDescent="0.25">
      <c r="A102">
        <f>OC_mortality_details!O4</f>
        <v>1.2799987199999999E-4</v>
      </c>
    </row>
    <row r="103" spans="1:1" x14ac:dyDescent="0.25">
      <c r="A103">
        <f>OC_mortality_details!O5</f>
        <v>9.8999900999999997E-5</v>
      </c>
    </row>
    <row r="104" spans="1:1" x14ac:dyDescent="0.25">
      <c r="A104">
        <f>OC_mortality_details!O6</f>
        <v>8.9999909999999999E-5</v>
      </c>
    </row>
    <row r="105" spans="1:1" x14ac:dyDescent="0.25">
      <c r="A105">
        <f>OC_mortality_details!O7</f>
        <v>7.6999922999999997E-5</v>
      </c>
    </row>
    <row r="106" spans="1:1" x14ac:dyDescent="0.25">
      <c r="A106">
        <f>OC_mortality_details!O8</f>
        <v>8.0999919000000002E-5</v>
      </c>
    </row>
    <row r="107" spans="1:1" x14ac:dyDescent="0.25">
      <c r="A107">
        <f>OC_mortality_details!O9</f>
        <v>6.7999932E-5</v>
      </c>
    </row>
    <row r="108" spans="1:1" x14ac:dyDescent="0.25">
      <c r="A108">
        <f>OC_mortality_details!O10</f>
        <v>6.4999934999999997E-5</v>
      </c>
    </row>
    <row r="109" spans="1:1" x14ac:dyDescent="0.25">
      <c r="A109">
        <f>OC_mortality_details!O11</f>
        <v>6.1999938000000006E-5</v>
      </c>
    </row>
    <row r="110" spans="1:1" x14ac:dyDescent="0.25">
      <c r="A110">
        <f>OC_mortality_details!O12</f>
        <v>7.2999926999999993E-5</v>
      </c>
    </row>
    <row r="111" spans="1:1" x14ac:dyDescent="0.25">
      <c r="A111">
        <f>OC_mortality_details!O13</f>
        <v>7.3999925999999994E-5</v>
      </c>
    </row>
    <row r="112" spans="1:1" x14ac:dyDescent="0.25">
      <c r="A112">
        <f>OC_mortality_details!O14</f>
        <v>1.01999898E-4</v>
      </c>
    </row>
    <row r="113" spans="1:1" x14ac:dyDescent="0.25">
      <c r="A113">
        <f>OC_mortality_details!O15</f>
        <v>1.15999884E-4</v>
      </c>
    </row>
    <row r="114" spans="1:1" x14ac:dyDescent="0.25">
      <c r="A114">
        <f>OC_mortality_details!O16</f>
        <v>1.2399987600000001E-4</v>
      </c>
    </row>
    <row r="115" spans="1:1" x14ac:dyDescent="0.25">
      <c r="A115">
        <f>OC_mortality_details!O17</f>
        <v>1.6899999999999999E-4</v>
      </c>
    </row>
    <row r="116" spans="1:1" x14ac:dyDescent="0.25">
      <c r="A116">
        <f>OC_mortality_details!O18</f>
        <v>1.9000000000000001E-4</v>
      </c>
    </row>
    <row r="117" spans="1:1" x14ac:dyDescent="0.25">
      <c r="A117">
        <f>OC_mortality_details!O19</f>
        <v>2.8400000000000002E-4</v>
      </c>
    </row>
    <row r="118" spans="1:1" x14ac:dyDescent="0.25">
      <c r="A118">
        <f>OC_mortality_details!O20</f>
        <v>3.7300000000000001E-4</v>
      </c>
    </row>
    <row r="119" spans="1:1" x14ac:dyDescent="0.25">
      <c r="A119">
        <f>OC_mortality_details!O21</f>
        <v>4.15E-4</v>
      </c>
    </row>
    <row r="120" spans="1:1" x14ac:dyDescent="0.25">
      <c r="A120">
        <f>OC_mortality_details!O22</f>
        <v>5.2400000000000005E-4</v>
      </c>
    </row>
    <row r="121" spans="1:1" x14ac:dyDescent="0.25">
      <c r="A121">
        <f>OC_mortality_details!O23</f>
        <v>4.73E-4</v>
      </c>
    </row>
    <row r="122" spans="1:1" x14ac:dyDescent="0.25">
      <c r="A122">
        <f>OC_mortality_details!O24</f>
        <v>4.6299999999999998E-4</v>
      </c>
    </row>
    <row r="123" spans="1:1" x14ac:dyDescent="0.25">
      <c r="A123">
        <f>OC_mortality_details!O25</f>
        <v>4.7800000000000002E-4</v>
      </c>
    </row>
    <row r="124" spans="1:1" x14ac:dyDescent="0.25">
      <c r="A124">
        <f>OC_mortality_details!O26</f>
        <v>5.1400000000000003E-4</v>
      </c>
    </row>
    <row r="125" spans="1:1" x14ac:dyDescent="0.25">
      <c r="A125">
        <f>OC_mortality_details!O27</f>
        <v>5.3999946E-4</v>
      </c>
    </row>
    <row r="126" spans="1:1" x14ac:dyDescent="0.25">
      <c r="A126">
        <f>OC_mortality_details!O28</f>
        <v>5.66999433E-4</v>
      </c>
    </row>
    <row r="127" spans="1:1" x14ac:dyDescent="0.25">
      <c r="A127">
        <f>OC_mortality_details!O29</f>
        <v>5.8499941499999997E-4</v>
      </c>
    </row>
    <row r="128" spans="1:1" x14ac:dyDescent="0.25">
      <c r="A128">
        <f>OC_mortality_details!O30</f>
        <v>6.2899937100000002E-4</v>
      </c>
    </row>
    <row r="129" spans="1:1" x14ac:dyDescent="0.25">
      <c r="A129">
        <f>OC_mortality_details!O31</f>
        <v>6.5699934300000006E-4</v>
      </c>
    </row>
    <row r="130" spans="1:1" x14ac:dyDescent="0.25">
      <c r="A130">
        <f>OC_mortality_details!O32</f>
        <v>7.2999854000000005E-4</v>
      </c>
    </row>
    <row r="131" spans="1:1" x14ac:dyDescent="0.25">
      <c r="A131">
        <f>OC_mortality_details!O33</f>
        <v>7.7799844400000008E-4</v>
      </c>
    </row>
    <row r="132" spans="1:1" x14ac:dyDescent="0.25">
      <c r="A132">
        <f>OC_mortality_details!O34</f>
        <v>7.7499844999999999E-4</v>
      </c>
    </row>
    <row r="133" spans="1:1" x14ac:dyDescent="0.25">
      <c r="A133">
        <f>OC_mortality_details!O35</f>
        <v>8.8799822400000006E-4</v>
      </c>
    </row>
    <row r="134" spans="1:1" x14ac:dyDescent="0.25">
      <c r="A134">
        <f>OC_mortality_details!O36</f>
        <v>9.1699816600000002E-4</v>
      </c>
    </row>
    <row r="135" spans="1:1" x14ac:dyDescent="0.25">
      <c r="A135">
        <f>OC_mortality_details!O37</f>
        <v>9.8999306999999993E-4</v>
      </c>
    </row>
    <row r="136" spans="1:1" x14ac:dyDescent="0.25">
      <c r="A136">
        <f>OC_mortality_details!O38</f>
        <v>1.0429926990000002E-3</v>
      </c>
    </row>
    <row r="137" spans="1:1" x14ac:dyDescent="0.25">
      <c r="A137">
        <f>OC_mortality_details!O39</f>
        <v>1.2569912010000001E-3</v>
      </c>
    </row>
    <row r="138" spans="1:1" x14ac:dyDescent="0.25">
      <c r="A138">
        <f>OC_mortality_details!O40</f>
        <v>1.2299913899999999E-3</v>
      </c>
    </row>
    <row r="139" spans="1:1" x14ac:dyDescent="0.25">
      <c r="A139">
        <f>OC_mortality_details!O41</f>
        <v>1.358990487E-3</v>
      </c>
    </row>
    <row r="140" spans="1:1" x14ac:dyDescent="0.25">
      <c r="A140">
        <f>OC_mortality_details!O42</f>
        <v>1.485971766E-3</v>
      </c>
    </row>
    <row r="141" spans="1:1" x14ac:dyDescent="0.25">
      <c r="A141">
        <f>OC_mortality_details!O43</f>
        <v>1.5759700559999999E-3</v>
      </c>
    </row>
    <row r="142" spans="1:1" x14ac:dyDescent="0.25">
      <c r="A142">
        <f>OC_mortality_details!O44</f>
        <v>1.717967358E-3</v>
      </c>
    </row>
    <row r="143" spans="1:1" x14ac:dyDescent="0.25">
      <c r="A143">
        <f>OC_mortality_details!O45</f>
        <v>1.877964318E-3</v>
      </c>
    </row>
    <row r="144" spans="1:1" x14ac:dyDescent="0.25">
      <c r="A144">
        <f>OC_mortality_details!O46</f>
        <v>2.0739605939999999E-3</v>
      </c>
    </row>
    <row r="145" spans="1:1" x14ac:dyDescent="0.25">
      <c r="A145">
        <f>OC_mortality_details!O47</f>
        <v>2.3069077200000001E-3</v>
      </c>
    </row>
    <row r="146" spans="1:1" x14ac:dyDescent="0.25">
      <c r="A146">
        <f>OC_mortality_details!O48</f>
        <v>2.4399024E-3</v>
      </c>
    </row>
    <row r="147" spans="1:1" x14ac:dyDescent="0.25">
      <c r="A147">
        <f>OC_mortality_details!O49</f>
        <v>2.6378944800000003E-3</v>
      </c>
    </row>
    <row r="148" spans="1:1" x14ac:dyDescent="0.25">
      <c r="A148">
        <f>OC_mortality_details!O50</f>
        <v>2.8358865600000001E-3</v>
      </c>
    </row>
    <row r="149" spans="1:1" x14ac:dyDescent="0.25">
      <c r="A149">
        <f>OC_mortality_details!O51</f>
        <v>3.1448741999999998E-3</v>
      </c>
    </row>
    <row r="150" spans="1:1" x14ac:dyDescent="0.25">
      <c r="A150">
        <f>OC_mortality_details!O52</f>
        <v>3.423750048E-3</v>
      </c>
    </row>
    <row r="151" spans="1:1" x14ac:dyDescent="0.25">
      <c r="A151">
        <f>OC_mortality_details!O53</f>
        <v>3.6907305570000001E-3</v>
      </c>
    </row>
    <row r="152" spans="1:1" x14ac:dyDescent="0.25">
      <c r="A152">
        <f>OC_mortality_details!O54</f>
        <v>3.9197138400000001E-3</v>
      </c>
    </row>
    <row r="153" spans="1:1" x14ac:dyDescent="0.25">
      <c r="A153">
        <f>OC_mortality_details!O55</f>
        <v>4.2766877790000003E-3</v>
      </c>
    </row>
    <row r="154" spans="1:1" x14ac:dyDescent="0.25">
      <c r="A154">
        <f>OC_mortality_details!O56</f>
        <v>4.5786657330000001E-3</v>
      </c>
    </row>
    <row r="155" spans="1:1" x14ac:dyDescent="0.25">
      <c r="A155">
        <f>OC_mortality_details!O57</f>
        <v>4.8873450079999995E-3</v>
      </c>
    </row>
    <row r="156" spans="1:1" x14ac:dyDescent="0.25">
      <c r="A156">
        <f>OC_mortality_details!O58</f>
        <v>5.4252729159999999E-3</v>
      </c>
    </row>
    <row r="157" spans="1:1" x14ac:dyDescent="0.25">
      <c r="A157">
        <f>OC_mortality_details!O59</f>
        <v>5.8812118119999993E-3</v>
      </c>
    </row>
    <row r="158" spans="1:1" x14ac:dyDescent="0.25">
      <c r="A158">
        <f>OC_mortality_details!O60</f>
        <v>6.5221259179999999E-3</v>
      </c>
    </row>
    <row r="159" spans="1:1" x14ac:dyDescent="0.25">
      <c r="A159">
        <f>OC_mortality_details!O61</f>
        <v>7.0340573099999994E-3</v>
      </c>
    </row>
    <row r="160" spans="1:1" x14ac:dyDescent="0.25">
      <c r="A160">
        <f>OC_mortality_details!O62</f>
        <v>7.6961524800000002E-3</v>
      </c>
    </row>
    <row r="161" spans="1:1" x14ac:dyDescent="0.25">
      <c r="A161">
        <f>OC_mortality_details!O63</f>
        <v>8.3519950400000008E-3</v>
      </c>
    </row>
    <row r="162" spans="1:1" x14ac:dyDescent="0.25">
      <c r="A162">
        <f>OC_mortality_details!O64</f>
        <v>9.325761279999999E-3</v>
      </c>
    </row>
    <row r="163" spans="1:1" x14ac:dyDescent="0.25">
      <c r="A163">
        <f>OC_mortality_details!O65</f>
        <v>1.0184555119999999E-2</v>
      </c>
    </row>
    <row r="164" spans="1:1" x14ac:dyDescent="0.25">
      <c r="A164">
        <f>OC_mortality_details!O66</f>
        <v>1.0949371519999999E-2</v>
      </c>
    </row>
    <row r="165" spans="1:1" x14ac:dyDescent="0.25">
      <c r="A165">
        <f>OC_mortality_details!O67</f>
        <v>1.2207383864E-2</v>
      </c>
    </row>
    <row r="166" spans="1:1" x14ac:dyDescent="0.25">
      <c r="A166">
        <f>OC_mortality_details!O68</f>
        <v>1.3470906072000001E-2</v>
      </c>
    </row>
    <row r="167" spans="1:1" x14ac:dyDescent="0.25">
      <c r="A167">
        <f>OC_mortality_details!O69</f>
        <v>1.44445379E-2</v>
      </c>
    </row>
    <row r="168" spans="1:1" x14ac:dyDescent="0.25">
      <c r="A168">
        <f>OC_mortality_details!O70</f>
        <v>1.6031937635999999E-2</v>
      </c>
    </row>
    <row r="169" spans="1:1" x14ac:dyDescent="0.25">
      <c r="A169">
        <f>OC_mortality_details!O71</f>
        <v>1.7602343797999999E-2</v>
      </c>
    </row>
    <row r="170" spans="1:1" x14ac:dyDescent="0.25">
      <c r="A170">
        <f>OC_mortality_details!O72</f>
        <v>1.8759136728E-2</v>
      </c>
    </row>
    <row r="171" spans="1:1" x14ac:dyDescent="0.25">
      <c r="A171">
        <f>OC_mortality_details!O73</f>
        <v>2.0312154599999997E-2</v>
      </c>
    </row>
    <row r="172" spans="1:1" x14ac:dyDescent="0.25">
      <c r="A172">
        <f>OC_mortality_details!O74</f>
        <v>2.2140998039999998E-2</v>
      </c>
    </row>
    <row r="173" spans="1:1" x14ac:dyDescent="0.25">
      <c r="A173">
        <f>OC_mortality_details!O75</f>
        <v>2.5324984487999996E-2</v>
      </c>
    </row>
    <row r="174" spans="1:1" x14ac:dyDescent="0.25">
      <c r="A174">
        <f>OC_mortality_details!O76</f>
        <v>2.7931336232E-2</v>
      </c>
    </row>
    <row r="175" spans="1:1" x14ac:dyDescent="0.25">
      <c r="A175">
        <f>OC_mortality_details!O77</f>
        <v>3.143705091E-2</v>
      </c>
    </row>
    <row r="176" spans="1:1" x14ac:dyDescent="0.25">
      <c r="A176">
        <f>OC_mortality_details!O78</f>
        <v>3.4966351858999996E-2</v>
      </c>
    </row>
    <row r="177" spans="1:1" x14ac:dyDescent="0.25">
      <c r="A177">
        <f>OC_mortality_details!O79</f>
        <v>3.9247864416999997E-2</v>
      </c>
    </row>
    <row r="178" spans="1:1" x14ac:dyDescent="0.25">
      <c r="A178">
        <f>OC_mortality_details!O80</f>
        <v>4.4193680720000003E-2</v>
      </c>
    </row>
    <row r="179" spans="1:1" x14ac:dyDescent="0.25">
      <c r="A179">
        <f>OC_mortality_details!O81</f>
        <v>4.9053587065000001E-2</v>
      </c>
    </row>
    <row r="180" spans="1:1" x14ac:dyDescent="0.25">
      <c r="A180">
        <f>OC_mortality_details!O82</f>
        <v>5.493843785799999E-2</v>
      </c>
    </row>
    <row r="181" spans="1:1" x14ac:dyDescent="0.25">
      <c r="A181">
        <f>OC_mortality_details!O83</f>
        <v>6.0928345857999999E-2</v>
      </c>
    </row>
    <row r="182" spans="1:1" x14ac:dyDescent="0.25">
      <c r="A182">
        <f>OC_mortality_details!O84</f>
        <v>6.7879634091999999E-2</v>
      </c>
    </row>
    <row r="183" spans="1:1" x14ac:dyDescent="0.25">
      <c r="A183">
        <f>OC_mortality_details!O85</f>
        <v>7.5818258827999988E-2</v>
      </c>
    </row>
    <row r="184" spans="1:1" x14ac:dyDescent="0.25">
      <c r="A184">
        <f>OC_mortality_details!O86</f>
        <v>8.5703603663999983E-2</v>
      </c>
    </row>
    <row r="185" spans="1:1" x14ac:dyDescent="0.25">
      <c r="A185">
        <f>OC_mortality_details!O87</f>
        <v>9.6032334849000006E-2</v>
      </c>
    </row>
    <row r="186" spans="1:1" x14ac:dyDescent="0.25">
      <c r="A186">
        <f>OC_mortality_details!O88</f>
        <v>0.10885153907099999</v>
      </c>
    </row>
    <row r="187" spans="1:1" x14ac:dyDescent="0.25">
      <c r="A187">
        <f>OC_mortality_details!O89</f>
        <v>0.12131969615699999</v>
      </c>
    </row>
    <row r="188" spans="1:1" x14ac:dyDescent="0.25">
      <c r="A188">
        <f>OC_mortality_details!O90</f>
        <v>0.136128499914</v>
      </c>
    </row>
    <row r="189" spans="1:1" x14ac:dyDescent="0.25">
      <c r="A189">
        <f>OC_mortality_details!O91</f>
        <v>0.152828171199</v>
      </c>
    </row>
    <row r="190" spans="1:1" x14ac:dyDescent="0.25">
      <c r="A190">
        <f>OC_mortality_details!O92</f>
        <v>0.16142305237500001</v>
      </c>
    </row>
    <row r="191" spans="1:1" x14ac:dyDescent="0.25">
      <c r="A191">
        <f>OC_mortality_details!O93</f>
        <v>0.180887334875</v>
      </c>
    </row>
    <row r="192" spans="1:1" x14ac:dyDescent="0.25">
      <c r="A192">
        <f>OC_mortality_details!O94</f>
        <v>0.197877242875</v>
      </c>
    </row>
    <row r="193" spans="1:1" x14ac:dyDescent="0.25">
      <c r="A193">
        <f>OC_mortality_details!O95</f>
        <v>0.221547165125</v>
      </c>
    </row>
    <row r="194" spans="1:1" x14ac:dyDescent="0.25">
      <c r="A194">
        <f>OC_mortality_details!O96</f>
        <v>0.24324675212499999</v>
      </c>
    </row>
    <row r="195" spans="1:1" x14ac:dyDescent="0.25">
      <c r="A195">
        <f>OC_mortality_details!O97</f>
        <v>0.26859614112500002</v>
      </c>
    </row>
    <row r="196" spans="1:1" x14ac:dyDescent="0.25">
      <c r="A196">
        <f>OC_mortality_details!O98</f>
        <v>0.29137851600000003</v>
      </c>
    </row>
    <row r="197" spans="1:1" x14ac:dyDescent="0.25">
      <c r="A197">
        <f>OC_mortality_details!O99</f>
        <v>0.31300339362499996</v>
      </c>
    </row>
    <row r="198" spans="1:1" x14ac:dyDescent="0.25">
      <c r="A198">
        <f>OC_mortality_details!O100</f>
        <v>0.333943933375</v>
      </c>
    </row>
    <row r="199" spans="1:1" x14ac:dyDescent="0.25">
      <c r="A199">
        <f>OC_mortality_details!O101</f>
        <v>0.37399214287499999</v>
      </c>
    </row>
    <row r="200" spans="1:1" x14ac:dyDescent="0.25">
      <c r="A200">
        <f>OC_mortality_details!O102</f>
        <v>0.39582620675000002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OC_mortality_details</vt:lpstr>
      <vt:lpstr>OC_exp</vt:lpstr>
      <vt:lpstr>All_cause_mort_BC</vt:lpstr>
      <vt:lpstr>All_cause_mort_KC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2023-08-31T14:46:29Z</dcterms:modified>
</cp:coreProperties>
</file>