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A7A0A769-41C1-468F-AA8A-754F1380FE63}" xr6:coauthVersionLast="47" xr6:coauthVersionMax="47" xr10:uidLastSave="{00000000-0000-0000-0000-000000000000}"/>
  <bookViews>
    <workbookView xWindow="28680" yWindow="-120" windowWidth="29040" windowHeight="15840" activeTab="1" xr2:uid="{1AD6D928-CCB7-482A-A47C-26785A7D3A52}"/>
  </bookViews>
  <sheets>
    <sheet name="parameters" sheetId="1" r:id="rId1"/>
    <sheet name="extract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3" l="1"/>
  <c r="B24" i="3"/>
  <c r="C24" i="3"/>
  <c r="D24" i="3"/>
  <c r="E24" i="3"/>
  <c r="A25" i="3"/>
  <c r="B25" i="3"/>
  <c r="C25" i="3"/>
  <c r="D25" i="3"/>
  <c r="E25" i="3"/>
  <c r="W3" i="1"/>
  <c r="X3" i="1" s="1"/>
  <c r="H25" i="1"/>
  <c r="G25" i="1"/>
  <c r="A23" i="3"/>
  <c r="B23" i="3"/>
  <c r="C23" i="3"/>
  <c r="D23" i="3"/>
  <c r="E23" i="3"/>
  <c r="A21" i="3"/>
  <c r="B21" i="3"/>
  <c r="C21" i="3"/>
  <c r="D21" i="3"/>
  <c r="E21" i="3"/>
  <c r="A22" i="3"/>
  <c r="B22" i="3"/>
  <c r="C22" i="3"/>
  <c r="D22" i="3"/>
  <c r="E22" i="3"/>
  <c r="A20" i="3"/>
  <c r="B20" i="3"/>
  <c r="C20" i="3"/>
  <c r="D20" i="3"/>
  <c r="E20" i="3"/>
  <c r="A19" i="3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E16" i="1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0" i="1"/>
  <c r="B10" i="3" s="1"/>
  <c r="C10" i="3"/>
  <c r="D10" i="3"/>
  <c r="E10" i="3"/>
  <c r="C11" i="3"/>
  <c r="D11" i="3"/>
  <c r="E11" i="3"/>
  <c r="B9" i="3"/>
  <c r="A10" i="3"/>
  <c r="A11" i="3"/>
  <c r="A9" i="3"/>
  <c r="E11" i="1"/>
  <c r="B11" i="3" s="1"/>
  <c r="G9" i="1"/>
  <c r="I9" i="1" s="1"/>
  <c r="C9" i="3"/>
  <c r="D9" i="3"/>
  <c r="A8" i="3"/>
  <c r="B8" i="3"/>
  <c r="C8" i="3"/>
  <c r="B7" i="3"/>
  <c r="C7" i="3"/>
  <c r="A7" i="3"/>
  <c r="H7" i="1"/>
  <c r="E7" i="3" s="1"/>
  <c r="H8" i="1"/>
  <c r="E8" i="3" s="1"/>
  <c r="H6" i="1"/>
  <c r="E6" i="3" s="1"/>
  <c r="G7" i="1"/>
  <c r="D7" i="3" s="1"/>
  <c r="G8" i="1"/>
  <c r="D8" i="3" s="1"/>
  <c r="G6" i="1"/>
  <c r="D6" i="3" s="1"/>
  <c r="H4" i="1"/>
  <c r="E4" i="3" s="1"/>
  <c r="H5" i="1"/>
  <c r="E5" i="3" s="1"/>
  <c r="G4" i="1"/>
  <c r="D4" i="3" s="1"/>
  <c r="G5" i="1"/>
  <c r="D5" i="3" s="1"/>
  <c r="C3" i="3"/>
  <c r="C4" i="3"/>
  <c r="C5" i="3"/>
  <c r="C6" i="3"/>
  <c r="C2" i="3"/>
  <c r="B4" i="3"/>
  <c r="B5" i="3"/>
  <c r="B6" i="3"/>
  <c r="B3" i="3"/>
  <c r="B2" i="3"/>
  <c r="G3" i="1"/>
  <c r="H3" i="1" s="1"/>
  <c r="E3" i="3" s="1"/>
  <c r="G2" i="1"/>
  <c r="H2" i="1" s="1"/>
  <c r="E2" i="3" s="1"/>
  <c r="X5" i="1"/>
  <c r="W5" i="1"/>
  <c r="N33" i="1"/>
  <c r="H38" i="1"/>
  <c r="G38" i="1"/>
  <c r="R13" i="2" l="1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9" i="1"/>
  <c r="D2" i="3"/>
  <c r="D3" i="3"/>
  <c r="H8" i="2"/>
  <c r="I8" i="2" s="1"/>
  <c r="F8" i="2"/>
  <c r="E8" i="2"/>
  <c r="D8" i="2"/>
  <c r="B4" i="2"/>
  <c r="H9" i="1" l="1"/>
  <c r="E9" i="3" s="1"/>
</calcChain>
</file>

<file path=xl/sharedStrings.xml><?xml version="1.0" encoding="utf-8"?>
<sst xmlns="http://schemas.openxmlformats.org/spreadsheetml/2006/main" count="160" uniqueCount="106">
  <si>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</si>
  <si>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</si>
  <si>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</si>
  <si>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</si>
  <si>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</si>
  <si>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</si>
  <si>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</si>
  <si>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</si>
  <si>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</si>
  <si>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</si>
  <si>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</si>
  <si>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</si>
  <si>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</si>
  <si>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</si>
  <si>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</si>
  <si>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</si>
  <si>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</si>
  <si>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</si>
  <si>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</si>
  <si>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</si>
  <si>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</si>
  <si>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</si>
  <si>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</si>
  <si>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</si>
  <si>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</si>
  <si>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</si>
  <si>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</si>
  <si>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</si>
  <si>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P.onset_sex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</si>
  <si>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</si>
  <si>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</si>
  <si>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</si>
  <si>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</si>
  <si>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</si>
  <si>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</si>
  <si>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</si>
  <si>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</si>
  <si>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</si>
  <si>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</si>
  <si>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</si>
  <si>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</si>
  <si>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</si>
  <si>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</si>
  <si>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</si>
  <si>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</si>
  <si>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</si>
  <si>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</si>
  <si>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</si>
  <si>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 xml:space="preserve"> Cumberbatch (2015), http://dx.doi.org/10.1016/j.eururo.2015.06.042</t>
  </si>
  <si>
    <t>A systematic review and a meta-analysis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</si>
  <si>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</si>
  <si>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</si>
  <si>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</si>
  <si>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</si>
  <si>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</si>
  <si>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</si>
  <si>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</si>
  <si>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</si>
  <si>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</si>
  <si>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</si>
  <si>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</si>
  <si>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</si>
  <si>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</si>
  <si>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</si>
  <si>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</si>
  <si>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1=Beta; 2=Gamma, 3=Log-normal, 4=Uniform, 5=Normal, 6=Constant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</si>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</sst>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/>
    <xf numFmtId="0" fontId="5" fillId="3" borderId="0" xfId="1" applyFill="1" applyAlignment="1">
      <alignment wrapText="1"/>
    </xf>
    <xf numFmtId="0" fontId="0" fillId="0" borderId="0" xfId="0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38"/>
  <sheetViews>
    <sheetView topLeftCell="A16" workbookViewId="0">
      <selection activeCell="C27" sqref="C27"/>
    </sheetView>
  </sheetViews>
  <sheetFormatPr defaultRowHeight="15" x14ac:dyDescent="0.25"/>
  <cols>
    <col min="2" max="2" width="9.5703125" customWidth="1"/>
    <col min="3" max="3" width="43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12" t="s">
        <v>5</v>
      </c>
      <c r="H1" s="12"/>
      <c r="I1" s="13" t="s">
        <v>6</v>
      </c>
      <c r="J1" s="13"/>
      <c r="K1" s="2" t="s">
        <v>7</v>
      </c>
      <c r="L1" s="3" t="s">
        <v>8</v>
      </c>
      <c r="M1" s="4" t="s">
        <v>12</v>
      </c>
      <c r="O1" t="s">
        <v>65</v>
      </c>
    </row>
    <row r="2" spans="1:24" ht="45" x14ac:dyDescent="0.25">
      <c r="A2" s="5">
        <v>1</v>
      </c>
      <c r="B2" s="5" t="s">
        <v>11</v>
      </c>
      <c r="C2" s="6" t="s">
        <v>72</v>
      </c>
      <c r="D2" s="5" t="s">
        <v>52</v>
      </c>
      <c r="E2" s="5">
        <v>1E-4</v>
      </c>
      <c r="F2" s="5">
        <v>1</v>
      </c>
      <c r="G2" s="5">
        <f>((1-E2)/(K2^2)^2 -1/E2)*E2^2</f>
        <v>0.99980000000000002</v>
      </c>
      <c r="H2" s="5">
        <f>G2*(1/E2-1)</f>
        <v>9997.0002000000004</v>
      </c>
      <c r="I2" s="5"/>
      <c r="J2" s="5"/>
      <c r="K2" s="5">
        <v>0.01</v>
      </c>
      <c r="L2" s="5" t="s">
        <v>10</v>
      </c>
      <c r="M2" s="7" t="s">
        <v>26</v>
      </c>
      <c r="T2" s="9" t="s">
        <v>9</v>
      </c>
      <c r="U2" s="9" t="s">
        <v>4</v>
      </c>
      <c r="V2" s="9" t="s">
        <v>59</v>
      </c>
      <c r="W2" s="9" t="s">
        <v>60</v>
      </c>
      <c r="X2" s="9" t="s">
        <v>61</v>
      </c>
    </row>
    <row r="3" spans="1:24" ht="31.5" x14ac:dyDescent="0.25">
      <c r="A3" s="5">
        <v>2</v>
      </c>
      <c r="B3" s="5" t="s">
        <v>11</v>
      </c>
      <c r="C3" s="6" t="s">
        <v>42</v>
      </c>
      <c r="D3" s="5" t="s">
        <v>29</v>
      </c>
      <c r="E3" s="5">
        <v>0.192</v>
      </c>
      <c r="F3" s="5">
        <v>1</v>
      </c>
      <c r="G3" s="5">
        <f>((1-E3)/(K3^2)^2 -1/E3)*E3^2</f>
        <v>4765.5859199999986</v>
      </c>
      <c r="H3" s="5">
        <f>G3*(1/E3-1)</f>
        <v>20055.174079999993</v>
      </c>
      <c r="I3" s="5"/>
      <c r="J3" s="5"/>
      <c r="K3" s="5">
        <v>0.05</v>
      </c>
      <c r="L3" s="6" t="s">
        <v>45</v>
      </c>
      <c r="M3" s="8" t="s">
        <v>51</v>
      </c>
      <c r="T3" s="9" t="s">
        <v>58</v>
      </c>
      <c r="U3" s="9">
        <v>0.02</v>
      </c>
      <c r="V3" s="9">
        <v>0.01</v>
      </c>
      <c r="W3" s="9">
        <f>((1-U3)/V3^2 -1/U3)*U3^2</f>
        <v>3.9000000000000004</v>
      </c>
      <c r="X3" s="9">
        <f>W3*(1/U3-1)</f>
        <v>191.10000000000002</v>
      </c>
    </row>
    <row r="4" spans="1:24" ht="45" customHeight="1" x14ac:dyDescent="0.25">
      <c r="A4" s="5">
        <v>3</v>
      </c>
      <c r="B4" s="5" t="s">
        <v>11</v>
      </c>
      <c r="C4" s="6" t="s">
        <v>13</v>
      </c>
      <c r="D4" s="5" t="s">
        <v>32</v>
      </c>
      <c r="E4" s="5">
        <v>1.99</v>
      </c>
      <c r="F4" s="5">
        <v>3</v>
      </c>
      <c r="G4" s="5">
        <f>LN(E4)</f>
        <v>0.68813463873640102</v>
      </c>
      <c r="H4" s="5">
        <f>(LN(J4)-LN(I4))/(2*NORMINV(0.975,0,1))</f>
        <v>0.2507383667215965</v>
      </c>
      <c r="I4" s="5">
        <v>1.22</v>
      </c>
      <c r="J4" s="5">
        <v>3.26</v>
      </c>
      <c r="K4" s="5">
        <v>2.4781339999999999E-3</v>
      </c>
      <c r="L4" s="6" t="s">
        <v>50</v>
      </c>
      <c r="M4" s="6" t="s">
        <v>57</v>
      </c>
      <c r="T4" s="9"/>
      <c r="U4" s="9" t="s">
        <v>4</v>
      </c>
      <c r="V4" s="9" t="s">
        <v>59</v>
      </c>
      <c r="W4" s="9" t="s">
        <v>63</v>
      </c>
      <c r="X4" s="9" t="s">
        <v>64</v>
      </c>
    </row>
    <row r="5" spans="1:24" ht="27" customHeight="1" x14ac:dyDescent="0.25">
      <c r="A5" s="5">
        <v>4</v>
      </c>
      <c r="B5" s="5" t="s">
        <v>11</v>
      </c>
      <c r="C5" s="6" t="s">
        <v>53</v>
      </c>
      <c r="D5" s="5" t="s">
        <v>31</v>
      </c>
      <c r="E5" s="5">
        <v>2.04</v>
      </c>
      <c r="F5" s="5">
        <v>3</v>
      </c>
      <c r="G5" s="5">
        <f>LN(E5)</f>
        <v>0.71294980785612505</v>
      </c>
      <c r="H5" s="5">
        <f t="shared" ref="H5" si="0">(LN(J5)-LN(I5))/(2*NORMINV(0.975,0,1))</f>
        <v>4.9935758684879816E-2</v>
      </c>
      <c r="I5" s="5">
        <v>1.85</v>
      </c>
      <c r="J5" s="5">
        <v>2.25</v>
      </c>
      <c r="K5" s="5">
        <v>6.9413790000000003E-4</v>
      </c>
      <c r="L5" s="6" t="s">
        <v>48</v>
      </c>
      <c r="M5" s="6" t="s">
        <v>49</v>
      </c>
      <c r="T5" s="9" t="s">
        <v>62</v>
      </c>
      <c r="U5" s="9">
        <v>0.02</v>
      </c>
      <c r="V5" s="9">
        <v>0.01</v>
      </c>
      <c r="W5" s="9">
        <f>U5^2/V5</f>
        <v>0.04</v>
      </c>
      <c r="X5" s="9">
        <f>V5/U5</f>
        <v>0.5</v>
      </c>
    </row>
    <row r="6" spans="1:24" ht="31.5" customHeight="1" x14ac:dyDescent="0.25">
      <c r="A6" s="5">
        <v>5</v>
      </c>
      <c r="B6" s="5" t="s">
        <v>11</v>
      </c>
      <c r="C6" s="6" t="s">
        <v>47</v>
      </c>
      <c r="D6" s="5" t="s">
        <v>30</v>
      </c>
      <c r="E6" s="5">
        <v>3.47</v>
      </c>
      <c r="F6" s="5">
        <v>3</v>
      </c>
      <c r="G6" s="5">
        <f>LN(E6)</f>
        <v>1.2441545939587679</v>
      </c>
      <c r="H6" s="5">
        <f>(LN(J6)-LN(I6))/(2*NORMINV(0.975,0,1))</f>
        <v>6.1700065487409E-2</v>
      </c>
      <c r="I6" s="5">
        <v>3.07</v>
      </c>
      <c r="J6" s="5">
        <v>3.91</v>
      </c>
      <c r="K6" s="5">
        <v>1.458268E-3</v>
      </c>
      <c r="L6" s="6" t="s">
        <v>48</v>
      </c>
      <c r="M6" s="6" t="s">
        <v>49</v>
      </c>
    </row>
    <row r="7" spans="1:24" ht="30" x14ac:dyDescent="0.25">
      <c r="A7" s="5">
        <v>6</v>
      </c>
      <c r="B7" s="5" t="s">
        <v>37</v>
      </c>
      <c r="C7" s="6" t="s">
        <v>66</v>
      </c>
      <c r="D7" s="5" t="s">
        <v>67</v>
      </c>
      <c r="E7" s="5">
        <v>1.2</v>
      </c>
      <c r="F7" s="5">
        <v>3</v>
      </c>
      <c r="G7" s="5">
        <f t="shared" ref="G7:G8" si="1">LN(E7)</f>
        <v>0.18232155679395459</v>
      </c>
      <c r="H7" s="5">
        <f t="shared" ref="H7:H8" si="2">(LN(J7)-LN(I7))/(2*NORMINV(0.975,0,1))</f>
        <v>2.5531963685666733E-2</v>
      </c>
      <c r="I7" s="5">
        <v>1.1399999999999999</v>
      </c>
      <c r="J7" s="5">
        <v>1.26</v>
      </c>
      <c r="K7" s="5"/>
      <c r="L7" s="10" t="s">
        <v>69</v>
      </c>
      <c r="M7" s="6" t="s">
        <v>68</v>
      </c>
    </row>
    <row r="8" spans="1:24" ht="31.5" customHeight="1" x14ac:dyDescent="0.25">
      <c r="A8" s="5">
        <v>7</v>
      </c>
      <c r="B8" s="5" t="s">
        <v>37</v>
      </c>
      <c r="C8" s="6" t="s">
        <v>70</v>
      </c>
      <c r="D8" s="5" t="s">
        <v>71</v>
      </c>
      <c r="E8" s="5">
        <v>2.76</v>
      </c>
      <c r="F8" s="5">
        <v>3</v>
      </c>
      <c r="G8" s="5">
        <f t="shared" si="1"/>
        <v>1.0152306797290584</v>
      </c>
      <c r="H8" s="5">
        <f t="shared" si="2"/>
        <v>9.2440087521680724E-3</v>
      </c>
      <c r="I8" s="5">
        <v>2.71</v>
      </c>
      <c r="J8" s="5">
        <v>2.81</v>
      </c>
      <c r="K8" s="5"/>
      <c r="L8" s="10" t="s">
        <v>69</v>
      </c>
      <c r="M8" s="6" t="s">
        <v>68</v>
      </c>
    </row>
    <row r="9" spans="1:24" ht="45" x14ac:dyDescent="0.25">
      <c r="A9" s="5">
        <v>8</v>
      </c>
      <c r="B9" s="5" t="s">
        <v>37</v>
      </c>
      <c r="C9" s="6" t="s">
        <v>34</v>
      </c>
      <c r="D9" s="5" t="s">
        <v>35</v>
      </c>
      <c r="E9" s="5">
        <v>1.67E-2</v>
      </c>
      <c r="F9" s="5">
        <v>5</v>
      </c>
      <c r="G9" s="5">
        <f>E9</f>
        <v>1.67E-2</v>
      </c>
      <c r="H9" s="5">
        <f>(J9-I9)/(2*NORMINV(0.975,0,1))</f>
        <v>4.0523713428230627E-4</v>
      </c>
      <c r="I9" s="5">
        <f>G9-1.96*SQRT(G9*(1-G9)/100000)</f>
        <v>1.5905749811608458E-2</v>
      </c>
      <c r="J9" s="5">
        <f>G9+1.96*SQRT(G9*(1-G9)/100000)</f>
        <v>1.7494250188391541E-2</v>
      </c>
      <c r="K9" s="5"/>
      <c r="L9" s="6" t="s">
        <v>36</v>
      </c>
      <c r="M9" s="5"/>
    </row>
    <row r="10" spans="1:24" ht="60" x14ac:dyDescent="0.25">
      <c r="A10" s="5">
        <v>9</v>
      </c>
      <c r="B10" s="5" t="s">
        <v>11</v>
      </c>
      <c r="C10" s="6" t="s">
        <v>73</v>
      </c>
      <c r="D10" s="5" t="s">
        <v>27</v>
      </c>
      <c r="E10" s="5">
        <f>AVERAGE(G10:H10)</f>
        <v>1.0500004999999999</v>
      </c>
      <c r="F10" s="5">
        <v>4</v>
      </c>
      <c r="G10" s="5">
        <v>1.0000009999999999</v>
      </c>
      <c r="H10" s="5">
        <v>1.1000000000000001</v>
      </c>
      <c r="I10" s="5"/>
      <c r="J10" s="5"/>
      <c r="K10" s="5"/>
      <c r="L10" s="5" t="s">
        <v>10</v>
      </c>
      <c r="M10" s="7"/>
    </row>
    <row r="11" spans="1:24" ht="30" x14ac:dyDescent="0.25">
      <c r="A11" s="5">
        <v>10</v>
      </c>
      <c r="B11" s="5" t="s">
        <v>11</v>
      </c>
      <c r="C11" s="6" t="s">
        <v>74</v>
      </c>
      <c r="D11" s="5" t="s">
        <v>28</v>
      </c>
      <c r="E11" s="5">
        <f>AVERAGE(G11:H11)</f>
        <v>1.25</v>
      </c>
      <c r="F11" s="5">
        <v>4</v>
      </c>
      <c r="G11" s="5">
        <v>1</v>
      </c>
      <c r="H11" s="5">
        <v>1.5</v>
      </c>
      <c r="I11" s="5"/>
      <c r="J11" s="5"/>
      <c r="K11" s="5"/>
      <c r="L11" s="5" t="s">
        <v>10</v>
      </c>
      <c r="M11" s="5"/>
    </row>
    <row r="12" spans="1:24" ht="30" x14ac:dyDescent="0.25">
      <c r="A12" s="5">
        <v>11</v>
      </c>
      <c r="B12" s="5" t="s">
        <v>11</v>
      </c>
      <c r="C12" s="6" t="s">
        <v>75</v>
      </c>
      <c r="D12" s="5" t="s">
        <v>80</v>
      </c>
      <c r="E12" s="5">
        <v>0.05</v>
      </c>
      <c r="F12" s="5">
        <v>5</v>
      </c>
      <c r="G12" s="5">
        <v>0.05</v>
      </c>
      <c r="H12" s="5">
        <v>0.1</v>
      </c>
      <c r="I12" s="5"/>
      <c r="J12" s="5"/>
      <c r="K12" s="5"/>
      <c r="L12" s="5" t="s">
        <v>10</v>
      </c>
      <c r="M12" s="5"/>
    </row>
    <row r="13" spans="1:24" ht="60" x14ac:dyDescent="0.25">
      <c r="A13" s="5">
        <v>12</v>
      </c>
      <c r="B13" s="5" t="s">
        <v>11</v>
      </c>
      <c r="C13" s="6" t="s">
        <v>93</v>
      </c>
      <c r="D13" s="5" t="s">
        <v>81</v>
      </c>
      <c r="E13" s="5">
        <v>0.1</v>
      </c>
      <c r="F13" s="5">
        <v>5</v>
      </c>
      <c r="G13" s="5">
        <v>0.01</v>
      </c>
      <c r="H13" s="5">
        <v>0.2</v>
      </c>
      <c r="I13" s="5"/>
      <c r="J13" s="5"/>
      <c r="K13" s="5"/>
      <c r="L13" s="5" t="s">
        <v>10</v>
      </c>
      <c r="M13" s="5"/>
    </row>
    <row r="14" spans="1:24" ht="60" x14ac:dyDescent="0.25">
      <c r="A14" s="5">
        <v>13</v>
      </c>
      <c r="B14" s="5" t="s">
        <v>11</v>
      </c>
      <c r="C14" s="6" t="s">
        <v>94</v>
      </c>
      <c r="D14" s="5" t="s">
        <v>82</v>
      </c>
      <c r="E14" s="5">
        <v>1.2</v>
      </c>
      <c r="F14" s="5">
        <v>5</v>
      </c>
      <c r="G14" s="5">
        <v>1.01</v>
      </c>
      <c r="H14" s="5">
        <v>1.7</v>
      </c>
      <c r="I14" s="5"/>
      <c r="J14" s="5"/>
      <c r="K14" s="5"/>
      <c r="L14" s="5" t="s">
        <v>10</v>
      </c>
      <c r="M14" s="7"/>
    </row>
    <row r="15" spans="1:24" ht="75" x14ac:dyDescent="0.25">
      <c r="A15" s="5">
        <v>11</v>
      </c>
      <c r="B15" s="5" t="s">
        <v>11</v>
      </c>
      <c r="C15" s="6" t="s">
        <v>79</v>
      </c>
      <c r="D15" s="5" t="s">
        <v>83</v>
      </c>
      <c r="E15" s="5">
        <v>0.95</v>
      </c>
      <c r="F15" s="5">
        <v>4</v>
      </c>
      <c r="G15" s="5">
        <v>0.5</v>
      </c>
      <c r="H15" s="5">
        <v>1</v>
      </c>
      <c r="I15" s="5"/>
      <c r="J15" s="5"/>
      <c r="K15" s="5"/>
      <c r="L15" s="5" t="s">
        <v>10</v>
      </c>
      <c r="M15" s="5"/>
    </row>
    <row r="16" spans="1:24" ht="75" x14ac:dyDescent="0.25">
      <c r="A16" s="5">
        <v>12</v>
      </c>
      <c r="B16" s="5" t="s">
        <v>11</v>
      </c>
      <c r="C16" s="6" t="s">
        <v>86</v>
      </c>
      <c r="D16" s="5" t="s">
        <v>85</v>
      </c>
      <c r="E16" s="5">
        <f>AVERAGE(G16:H16)</f>
        <v>-5.5E-2</v>
      </c>
      <c r="F16" s="5">
        <v>4</v>
      </c>
      <c r="G16" s="5">
        <v>-0.1</v>
      </c>
      <c r="H16" s="5">
        <v>-0.01</v>
      </c>
      <c r="I16" s="5"/>
      <c r="J16" s="5"/>
      <c r="K16" s="5"/>
      <c r="L16" s="5" t="s">
        <v>10</v>
      </c>
      <c r="M16" s="5"/>
    </row>
    <row r="17" spans="1:13" ht="30" x14ac:dyDescent="0.25">
      <c r="A17" s="5"/>
      <c r="B17" s="5" t="s">
        <v>11</v>
      </c>
      <c r="C17" s="6" t="s">
        <v>88</v>
      </c>
      <c r="D17" s="5" t="s">
        <v>87</v>
      </c>
      <c r="E17" s="5">
        <v>3</v>
      </c>
      <c r="F17" s="5">
        <v>6</v>
      </c>
      <c r="G17" s="5">
        <v>3</v>
      </c>
      <c r="H17" s="5">
        <v>3</v>
      </c>
      <c r="I17" s="5"/>
      <c r="J17" s="5"/>
      <c r="K17" s="5"/>
      <c r="L17" s="5" t="s">
        <v>33</v>
      </c>
      <c r="M17" s="5" t="s">
        <v>26</v>
      </c>
    </row>
    <row r="18" spans="1:13" ht="30" x14ac:dyDescent="0.25">
      <c r="A18" s="5">
        <v>14</v>
      </c>
      <c r="B18" s="5" t="s">
        <v>11</v>
      </c>
      <c r="C18" s="6" t="s">
        <v>89</v>
      </c>
      <c r="D18" s="5" t="s">
        <v>91</v>
      </c>
      <c r="E18" s="5">
        <v>2</v>
      </c>
      <c r="F18" s="5">
        <v>6</v>
      </c>
      <c r="G18" s="5">
        <v>2</v>
      </c>
      <c r="H18" s="5">
        <v>2</v>
      </c>
      <c r="I18" s="5"/>
      <c r="J18" s="5"/>
      <c r="K18" s="5"/>
      <c r="L18" s="5" t="s">
        <v>33</v>
      </c>
      <c r="M18" s="5"/>
    </row>
    <row r="19" spans="1:13" ht="30" x14ac:dyDescent="0.25">
      <c r="A19" s="5">
        <v>15</v>
      </c>
      <c r="B19" s="5" t="s">
        <v>11</v>
      </c>
      <c r="C19" s="6" t="s">
        <v>90</v>
      </c>
      <c r="D19" s="5" t="s">
        <v>92</v>
      </c>
      <c r="E19" s="5">
        <v>1</v>
      </c>
      <c r="F19" s="5">
        <v>6</v>
      </c>
      <c r="G19" s="5">
        <v>1</v>
      </c>
      <c r="H19" s="5">
        <v>1</v>
      </c>
      <c r="I19" s="5"/>
      <c r="J19" s="5"/>
      <c r="K19" s="5"/>
      <c r="L19" s="5" t="s">
        <v>33</v>
      </c>
      <c r="M19" s="8"/>
    </row>
    <row r="20" spans="1:13" ht="30" x14ac:dyDescent="0.25">
      <c r="A20" s="5">
        <v>16</v>
      </c>
      <c r="B20" s="5" t="s">
        <v>11</v>
      </c>
      <c r="C20" s="6" t="s">
        <v>95</v>
      </c>
      <c r="D20" s="5" t="s">
        <v>96</v>
      </c>
      <c r="E20" s="5">
        <v>0.8</v>
      </c>
      <c r="F20" s="5">
        <v>6</v>
      </c>
      <c r="G20" s="5">
        <v>0.8</v>
      </c>
      <c r="H20" s="5">
        <v>0.8</v>
      </c>
      <c r="I20" s="5"/>
      <c r="J20" s="5"/>
      <c r="K20" s="5"/>
      <c r="L20" s="5" t="s">
        <v>10</v>
      </c>
      <c r="M20" s="5"/>
    </row>
    <row r="21" spans="1:13" ht="30" x14ac:dyDescent="0.25">
      <c r="A21" s="5">
        <v>17</v>
      </c>
      <c r="B21" s="5" t="s">
        <v>11</v>
      </c>
      <c r="C21" s="6" t="s">
        <v>100</v>
      </c>
      <c r="D21" s="5" t="s">
        <v>97</v>
      </c>
      <c r="E21" s="5">
        <v>1.0009999999999999</v>
      </c>
      <c r="F21" s="5">
        <v>4</v>
      </c>
      <c r="G21" s="5">
        <v>1.0009999999999999</v>
      </c>
      <c r="H21" s="5">
        <v>1.2</v>
      </c>
      <c r="I21" s="5"/>
      <c r="J21" s="5"/>
      <c r="K21" s="5"/>
      <c r="L21" s="5" t="s">
        <v>10</v>
      </c>
      <c r="M21" s="6"/>
    </row>
    <row r="22" spans="1:13" ht="30" x14ac:dyDescent="0.25">
      <c r="A22" s="5">
        <v>18</v>
      </c>
      <c r="B22" s="5" t="s">
        <v>11</v>
      </c>
      <c r="C22" s="6" t="s">
        <v>101</v>
      </c>
      <c r="D22" s="5" t="s">
        <v>98</v>
      </c>
      <c r="E22" s="5">
        <v>1.0009999999999999</v>
      </c>
      <c r="F22" s="5">
        <v>4</v>
      </c>
      <c r="G22" s="5">
        <v>1.0009999999999999</v>
      </c>
      <c r="H22" s="5">
        <v>1.2</v>
      </c>
      <c r="I22" s="5"/>
      <c r="J22" s="5"/>
      <c r="K22" s="5"/>
      <c r="L22" s="5" t="s">
        <v>10</v>
      </c>
      <c r="M22" s="5"/>
    </row>
    <row r="23" spans="1:13" ht="30" x14ac:dyDescent="0.25">
      <c r="A23" s="5">
        <v>19</v>
      </c>
      <c r="B23" s="5" t="s">
        <v>11</v>
      </c>
      <c r="C23" s="6" t="s">
        <v>102</v>
      </c>
      <c r="D23" s="5" t="s">
        <v>99</v>
      </c>
      <c r="E23" s="5">
        <v>1.0009999999999999</v>
      </c>
      <c r="F23" s="5">
        <v>4</v>
      </c>
      <c r="G23" s="5">
        <v>1.0009999999999999</v>
      </c>
      <c r="H23" s="5">
        <v>1.2</v>
      </c>
      <c r="I23" s="5"/>
      <c r="J23" s="5"/>
      <c r="K23" s="5"/>
      <c r="L23" s="5" t="s">
        <v>10</v>
      </c>
      <c r="M23" s="5"/>
    </row>
    <row r="24" spans="1:13" ht="60" x14ac:dyDescent="0.25">
      <c r="A24" s="5">
        <v>20</v>
      </c>
      <c r="B24" s="5" t="s">
        <v>11</v>
      </c>
      <c r="C24" s="6" t="s">
        <v>104</v>
      </c>
      <c r="D24" s="5" t="s">
        <v>105</v>
      </c>
      <c r="E24" s="5">
        <v>4.7999999999999996E-3</v>
      </c>
      <c r="F24" s="5">
        <v>6</v>
      </c>
      <c r="G24" s="5"/>
      <c r="H24" s="5"/>
      <c r="I24" s="5"/>
      <c r="J24" s="5"/>
      <c r="K24" s="5"/>
      <c r="L24" s="6" t="s">
        <v>45</v>
      </c>
      <c r="M24" s="6" t="s">
        <v>103</v>
      </c>
    </row>
    <row r="25" spans="1:13" ht="45" x14ac:dyDescent="0.25">
      <c r="A25" s="5">
        <v>21</v>
      </c>
      <c r="B25" s="5" t="s">
        <v>11</v>
      </c>
      <c r="C25" s="6" t="s">
        <v>44</v>
      </c>
      <c r="D25" s="5" t="s">
        <v>46</v>
      </c>
      <c r="E25" s="5">
        <v>0.28499999999999998</v>
      </c>
      <c r="F25" s="5">
        <v>5</v>
      </c>
      <c r="G25" s="5">
        <f>E25</f>
        <v>0.28499999999999998</v>
      </c>
      <c r="H25" s="5">
        <f>(J25-I25)/(2*NORMINV(0.975,0,1))</f>
        <v>1.6837044078513583E-2</v>
      </c>
      <c r="I25" s="5">
        <v>0.253</v>
      </c>
      <c r="J25" s="5">
        <v>0.31900000000000001</v>
      </c>
      <c r="K25" s="5"/>
      <c r="L25" s="6" t="s">
        <v>45</v>
      </c>
      <c r="M25" s="6" t="s">
        <v>43</v>
      </c>
    </row>
    <row r="26" spans="1:13" x14ac:dyDescent="0.25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 t="s">
        <v>10</v>
      </c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33" spans="2:14" x14ac:dyDescent="0.25">
      <c r="M33">
        <v>12</v>
      </c>
      <c r="N33">
        <f>M33*N34/M34</f>
        <v>0.47213114754098356</v>
      </c>
    </row>
    <row r="34" spans="2:14" x14ac:dyDescent="0.25">
      <c r="M34">
        <v>61</v>
      </c>
      <c r="N34">
        <v>2.4</v>
      </c>
    </row>
    <row r="38" spans="2:14" x14ac:dyDescent="0.25">
      <c r="B38" t="s">
        <v>38</v>
      </c>
      <c r="C38" t="s">
        <v>39</v>
      </c>
      <c r="D38" t="s">
        <v>40</v>
      </c>
      <c r="E38">
        <v>4.3199999999999992E-3</v>
      </c>
      <c r="G38">
        <f>E38</f>
        <v>4.3199999999999992E-3</v>
      </c>
      <c r="H38">
        <f>(J38-I38)/(2*NORMINV(0.975,0,1))</f>
        <v>1.4285976793890307E-4</v>
      </c>
      <c r="I38">
        <v>4.0400000000000002E-3</v>
      </c>
      <c r="J38">
        <v>4.5999999999999999E-3</v>
      </c>
      <c r="L38" t="s">
        <v>41</v>
      </c>
    </row>
  </sheetData>
  <mergeCells count="2">
    <mergeCell ref="G1:H1"/>
    <mergeCell ref="I1:J1"/>
  </mergeCells>
  <hyperlinks>
    <hyperlink ref="L7" r:id="rId1" xr:uid="{A3AB382F-C46B-41A4-BFA8-DBE37CB64893}"/>
    <hyperlink ref="L8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25"/>
  <sheetViews>
    <sheetView tabSelected="1" workbookViewId="0">
      <selection activeCell="B27" sqref="B27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56</v>
      </c>
      <c r="B1" s="2" t="s">
        <v>4</v>
      </c>
      <c r="C1" s="2" t="s">
        <v>9</v>
      </c>
      <c r="D1" s="2" t="s">
        <v>54</v>
      </c>
      <c r="E1" s="2" t="s">
        <v>55</v>
      </c>
    </row>
    <row r="2" spans="1:5" x14ac:dyDescent="0.25">
      <c r="A2" s="11" t="s">
        <v>52</v>
      </c>
      <c r="B2" s="11">
        <f>parameters!E2</f>
        <v>1E-4</v>
      </c>
      <c r="C2" s="11">
        <f>parameters!F2</f>
        <v>1</v>
      </c>
      <c r="D2" s="11">
        <f>parameters!G2</f>
        <v>0.99980000000000002</v>
      </c>
      <c r="E2" s="11">
        <f>parameters!H2</f>
        <v>9997.0002000000004</v>
      </c>
    </row>
    <row r="3" spans="1:5" x14ac:dyDescent="0.25">
      <c r="A3" s="11" t="s">
        <v>29</v>
      </c>
      <c r="B3" s="11">
        <f>parameters!E3</f>
        <v>0.192</v>
      </c>
      <c r="C3" s="11">
        <f>parameters!F3</f>
        <v>1</v>
      </c>
      <c r="D3" s="11">
        <f>parameters!G3</f>
        <v>4765.5859199999986</v>
      </c>
      <c r="E3" s="11">
        <f>parameters!H3</f>
        <v>20055.174079999993</v>
      </c>
    </row>
    <row r="4" spans="1:5" x14ac:dyDescent="0.25">
      <c r="A4" s="11" t="s">
        <v>32</v>
      </c>
      <c r="B4" s="11">
        <f>parameters!E4</f>
        <v>1.99</v>
      </c>
      <c r="C4" s="11">
        <f>parameters!F4</f>
        <v>3</v>
      </c>
      <c r="D4" s="11">
        <f>parameters!G4</f>
        <v>0.68813463873640102</v>
      </c>
      <c r="E4" s="11">
        <f>parameters!H4</f>
        <v>0.2507383667215965</v>
      </c>
    </row>
    <row r="5" spans="1:5" x14ac:dyDescent="0.25">
      <c r="A5" s="11" t="s">
        <v>31</v>
      </c>
      <c r="B5" s="11">
        <f>parameters!E5</f>
        <v>2.04</v>
      </c>
      <c r="C5" s="11">
        <f>parameters!F5</f>
        <v>3</v>
      </c>
      <c r="D5" s="11">
        <f>parameters!G5</f>
        <v>0.71294980785612505</v>
      </c>
      <c r="E5" s="11">
        <f>parameters!H5</f>
        <v>4.9935758684879816E-2</v>
      </c>
    </row>
    <row r="6" spans="1:5" x14ac:dyDescent="0.25">
      <c r="A6" s="11" t="s">
        <v>30</v>
      </c>
      <c r="B6" s="11">
        <f>parameters!E6</f>
        <v>3.47</v>
      </c>
      <c r="C6" s="11">
        <f>parameters!F6</f>
        <v>3</v>
      </c>
      <c r="D6" s="11">
        <f>parameters!G6</f>
        <v>1.2441545939587679</v>
      </c>
      <c r="E6" s="11">
        <f>parameters!H6</f>
        <v>6.1700065487409E-2</v>
      </c>
    </row>
    <row r="7" spans="1:5" x14ac:dyDescent="0.25">
      <c r="A7" s="11" t="str">
        <f>parameters!D7</f>
        <v>RR.All.Death.past_smoke</v>
      </c>
      <c r="B7" s="11">
        <f>parameters!E7</f>
        <v>1.2</v>
      </c>
      <c r="C7" s="11">
        <f>parameters!F7</f>
        <v>3</v>
      </c>
      <c r="D7" s="11">
        <f>parameters!G7</f>
        <v>0.18232155679395459</v>
      </c>
      <c r="E7" s="11">
        <f>parameters!H7</f>
        <v>2.5531963685666733E-2</v>
      </c>
    </row>
    <row r="8" spans="1:5" x14ac:dyDescent="0.25">
      <c r="A8" s="11" t="str">
        <f>parameters!D8</f>
        <v>RR.All.Death.current_smoke</v>
      </c>
      <c r="B8" s="11">
        <f>parameters!E8</f>
        <v>2.76</v>
      </c>
      <c r="C8" s="11">
        <f>parameters!F8</f>
        <v>3</v>
      </c>
      <c r="D8" s="11">
        <f>parameters!G8</f>
        <v>1.0152306797290584</v>
      </c>
      <c r="E8" s="11">
        <f>parameters!H8</f>
        <v>9.2440087521680724E-3</v>
      </c>
    </row>
    <row r="9" spans="1:5" x14ac:dyDescent="0.25">
      <c r="A9" s="11" t="str">
        <f>parameters!D9</f>
        <v>P.quit.smoke</v>
      </c>
      <c r="B9" s="11">
        <f>parameters!E9</f>
        <v>1.67E-2</v>
      </c>
      <c r="C9" s="11">
        <f>parameters!F9</f>
        <v>5</v>
      </c>
      <c r="D9" s="11">
        <f>parameters!G9</f>
        <v>1.67E-2</v>
      </c>
      <c r="E9" s="11">
        <f>parameters!H9</f>
        <v>4.0523713428230627E-4</v>
      </c>
    </row>
    <row r="10" spans="1:5" x14ac:dyDescent="0.25">
      <c r="A10" s="11" t="str">
        <f>parameters!D10</f>
        <v>P.onset_age</v>
      </c>
      <c r="B10" s="11">
        <f>parameters!E10</f>
        <v>1.0500004999999999</v>
      </c>
      <c r="C10" s="11">
        <f>parameters!F10</f>
        <v>4</v>
      </c>
      <c r="D10" s="11">
        <f>parameters!G10</f>
        <v>1.0000009999999999</v>
      </c>
      <c r="E10" s="11">
        <f>parameters!H10</f>
        <v>1.1000000000000001</v>
      </c>
    </row>
    <row r="11" spans="1:5" x14ac:dyDescent="0.25">
      <c r="A11" s="11" t="str">
        <f>parameters!D11</f>
        <v>P.onset_sex</v>
      </c>
      <c r="B11" s="11">
        <f>parameters!E11</f>
        <v>1.25</v>
      </c>
      <c r="C11" s="11">
        <f>parameters!F11</f>
        <v>4</v>
      </c>
      <c r="D11" s="11">
        <f>parameters!G11</f>
        <v>1</v>
      </c>
      <c r="E11" s="11">
        <f>parameters!H11</f>
        <v>1.5</v>
      </c>
    </row>
    <row r="12" spans="1:5" x14ac:dyDescent="0.25">
      <c r="A12" s="11" t="str">
        <f>parameters!D12</f>
        <v>P.sympt.diag_LGBC</v>
      </c>
      <c r="B12" s="11">
        <f>parameters!E12</f>
        <v>0.05</v>
      </c>
      <c r="C12" s="11">
        <f>parameters!F12</f>
        <v>5</v>
      </c>
      <c r="D12" s="11">
        <f>parameters!G12</f>
        <v>0.05</v>
      </c>
      <c r="E12" s="11">
        <f>parameters!H12</f>
        <v>0.1</v>
      </c>
    </row>
    <row r="13" spans="1:5" x14ac:dyDescent="0.25">
      <c r="A13" s="11" t="str">
        <f>parameters!D13</f>
        <v>P.sympt.diag_A_HGBC</v>
      </c>
      <c r="B13" s="11">
        <f>parameters!E13</f>
        <v>0.1</v>
      </c>
      <c r="C13" s="11">
        <f>parameters!F13</f>
        <v>5</v>
      </c>
      <c r="D13" s="11">
        <f>parameters!G13</f>
        <v>0.01</v>
      </c>
      <c r="E13" s="11">
        <f>parameters!H13</f>
        <v>0.2</v>
      </c>
    </row>
    <row r="14" spans="1:5" x14ac:dyDescent="0.25">
      <c r="A14" s="11" t="str">
        <f>parameters!D14</f>
        <v>P.sympt.diag_B_HGBC</v>
      </c>
      <c r="B14" s="11">
        <f>parameters!E14</f>
        <v>1.2</v>
      </c>
      <c r="C14" s="11">
        <f>parameters!F14</f>
        <v>5</v>
      </c>
      <c r="D14" s="11">
        <f>parameters!G14</f>
        <v>1.01</v>
      </c>
      <c r="E14" s="11">
        <f>parameters!H14</f>
        <v>1.7</v>
      </c>
    </row>
    <row r="15" spans="1:5" x14ac:dyDescent="0.25">
      <c r="A15" s="11" t="str">
        <f>parameters!D15</f>
        <v>P.sympt.diag_Age80_HGBC</v>
      </c>
      <c r="B15" s="11">
        <f>parameters!E15</f>
        <v>0.95</v>
      </c>
      <c r="C15" s="11">
        <f>parameters!F15</f>
        <v>4</v>
      </c>
      <c r="D15" s="11">
        <f>parameters!G15</f>
        <v>0.5</v>
      </c>
      <c r="E15" s="11">
        <f>parameters!H15</f>
        <v>1</v>
      </c>
    </row>
    <row r="16" spans="1:5" x14ac:dyDescent="0.25">
      <c r="A16" s="11" t="str">
        <f>parameters!D16</f>
        <v>C.age.80.undiag.mort</v>
      </c>
      <c r="B16" s="11">
        <f>parameters!E16</f>
        <v>-5.5E-2</v>
      </c>
      <c r="C16" s="11">
        <f>parameters!F16</f>
        <v>4</v>
      </c>
      <c r="D16" s="11">
        <f>parameters!G16</f>
        <v>-0.1</v>
      </c>
      <c r="E16" s="11">
        <f>parameters!H16</f>
        <v>-0.01</v>
      </c>
    </row>
    <row r="17" spans="1:5" x14ac:dyDescent="0.25">
      <c r="A17" s="11" t="str">
        <f>parameters!D17</f>
        <v>Mean.t.StI.StII</v>
      </c>
      <c r="B17" s="11">
        <f>parameters!E17</f>
        <v>3</v>
      </c>
      <c r="C17" s="11">
        <f>parameters!F17</f>
        <v>6</v>
      </c>
      <c r="D17" s="11">
        <f>parameters!G17</f>
        <v>3</v>
      </c>
      <c r="E17" s="11">
        <f>parameters!H17</f>
        <v>3</v>
      </c>
    </row>
    <row r="18" spans="1:5" x14ac:dyDescent="0.25">
      <c r="A18" t="str">
        <f>parameters!D18</f>
        <v>Mean.t.StII.StIII</v>
      </c>
      <c r="B18">
        <f>parameters!E18</f>
        <v>2</v>
      </c>
      <c r="C18">
        <f>parameters!F18</f>
        <v>6</v>
      </c>
      <c r="D18">
        <f>parameters!G18</f>
        <v>2</v>
      </c>
      <c r="E18">
        <f>parameters!H18</f>
        <v>2</v>
      </c>
    </row>
    <row r="19" spans="1:5" x14ac:dyDescent="0.25">
      <c r="A19" t="str">
        <f>parameters!D19</f>
        <v>Mean.t.StIII.StIV</v>
      </c>
      <c r="B19">
        <f>parameters!E19</f>
        <v>1</v>
      </c>
      <c r="C19">
        <f>parameters!F19</f>
        <v>6</v>
      </c>
      <c r="D19">
        <f>parameters!G19</f>
        <v>1</v>
      </c>
      <c r="E19">
        <f>parameters!H19</f>
        <v>1</v>
      </c>
    </row>
    <row r="20" spans="1:5" x14ac:dyDescent="0.25">
      <c r="A20" t="str">
        <f>parameters!D20</f>
        <v>RR.All.Death.no_smoke</v>
      </c>
      <c r="B20">
        <f>parameters!E20</f>
        <v>0.8</v>
      </c>
      <c r="C20">
        <f>parameters!F20</f>
        <v>6</v>
      </c>
      <c r="D20">
        <f>parameters!G20</f>
        <v>0.8</v>
      </c>
      <c r="E20">
        <f>parameters!H20</f>
        <v>0.8</v>
      </c>
    </row>
    <row r="21" spans="1:5" x14ac:dyDescent="0.25">
      <c r="A21" t="str">
        <f>parameters!D21</f>
        <v>shape.t.StI.StII</v>
      </c>
      <c r="B21">
        <f>parameters!E21</f>
        <v>1.0009999999999999</v>
      </c>
      <c r="C21">
        <f>parameters!F21</f>
        <v>4</v>
      </c>
      <c r="D21">
        <f>parameters!G21</f>
        <v>1.0009999999999999</v>
      </c>
      <c r="E21">
        <f>parameters!H21</f>
        <v>1.2</v>
      </c>
    </row>
    <row r="22" spans="1:5" x14ac:dyDescent="0.25">
      <c r="A22" t="str">
        <f>parameters!D22</f>
        <v>shape.t.StII.StIII</v>
      </c>
      <c r="B22">
        <f>parameters!E22</f>
        <v>1.0009999999999999</v>
      </c>
      <c r="C22">
        <f>parameters!F22</f>
        <v>4</v>
      </c>
      <c r="D22">
        <f>parameters!G22</f>
        <v>1.0009999999999999</v>
      </c>
      <c r="E22">
        <f>parameters!H22</f>
        <v>1.2</v>
      </c>
    </row>
    <row r="23" spans="1:5" x14ac:dyDescent="0.25">
      <c r="A23" t="str">
        <f>parameters!D23</f>
        <v>shape.t.StIII.StIV</v>
      </c>
      <c r="B23">
        <f>parameters!E23</f>
        <v>1.0009999999999999</v>
      </c>
      <c r="C23">
        <f>parameters!F23</f>
        <v>4</v>
      </c>
      <c r="D23">
        <f>parameters!G23</f>
        <v>1.0009999999999999</v>
      </c>
      <c r="E23">
        <f>parameters!H23</f>
        <v>1.2</v>
      </c>
    </row>
    <row r="24" spans="1:5" x14ac:dyDescent="0.25">
      <c r="A24" t="str">
        <f>parameters!D24</f>
        <v>P.LGtoHGBC</v>
      </c>
      <c r="B24">
        <f>parameters!E24</f>
        <v>4.7999999999999996E-3</v>
      </c>
      <c r="C24">
        <f>parameters!F24</f>
        <v>6</v>
      </c>
      <c r="D24">
        <f>parameters!G24</f>
        <v>0</v>
      </c>
      <c r="E24">
        <f>parameters!H24</f>
        <v>0</v>
      </c>
    </row>
    <row r="25" spans="1:5" x14ac:dyDescent="0.25">
      <c r="A25" t="str">
        <f>parameters!D25</f>
        <v>P.Recurrence.LR</v>
      </c>
      <c r="B25">
        <f>parameters!E25</f>
        <v>0.28499999999999998</v>
      </c>
      <c r="C25">
        <f>parameters!F25</f>
        <v>5</v>
      </c>
      <c r="D25">
        <f>parameters!G25</f>
        <v>0.28499999999999998</v>
      </c>
      <c r="E25">
        <f>parameters!H25</f>
        <v>1.6837044078513583E-2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77</v>
      </c>
      <c r="M6" t="s">
        <v>78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76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84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extract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2022-09-26T15:54:45Z</dcterms:modified>
</cp:coreProperties>
</file>