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ountFolder\documents\"/>
    </mc:Choice>
  </mc:AlternateContent>
  <bookViews>
    <workbookView xWindow="0" yWindow="0" windowWidth="20730" windowHeight="11760"/>
  </bookViews>
  <sheets>
    <sheet name="Personal_Plan" sheetId="8" r:id="rId1"/>
    <sheet name="Schedule - Working" sheetId="14" r:id="rId2"/>
    <sheet name="Task Status" sheetId="2" state="hidden" r:id="rId3"/>
    <sheet name="ToDo" sheetId="3" state="hidden" r:id="rId4"/>
    <sheet name="Total_Assets" sheetId="5" r:id="rId5"/>
    <sheet name="Accrued_Expenses" sheetId="12" r:id="rId6"/>
    <sheet name="Bank_Advance" sheetId="6" r:id="rId7"/>
    <sheet name="Danh sách mời nhà trai" sheetId="10" state="hidden" r:id="rId8"/>
    <sheet name="Thông tin" sheetId="11" state="hidden" r:id="rId9"/>
  </sheets>
  <definedNames>
    <definedName name="_xlnm._FilterDatabase" localSheetId="7" hidden="1">'Danh sách mời nhà trai'!$A$2:$H$310</definedName>
    <definedName name="_xlnm._FilterDatabase" localSheetId="1" hidden="1">'Schedule - Working'!$E$5:$K$66</definedName>
    <definedName name="_xlnm._FilterDatabase" localSheetId="2" hidden="1">'Task Status'!$B$2:$F$43</definedName>
    <definedName name="DateCreated" localSheetId="1">'Schedule - Working'!#REF!</definedName>
    <definedName name="DateUpdated" localSheetId="1">'Schedule - Working'!$J$2</definedName>
    <definedName name="FinishDateColumn" localSheetId="1">'Schedule - Working'!#REF!</definedName>
    <definedName name="NoColumn" localSheetId="1">'Schedule - Working'!#REF!</definedName>
    <definedName name="PeriodColumn" localSheetId="1">'Schedule - Working'!#REF!</definedName>
    <definedName name="PersonColumn" localSheetId="1">'Schedule - Working'!#REF!</definedName>
    <definedName name="ProgressColumn" localSheetId="1">'Schedule - Working'!#REF!</definedName>
    <definedName name="ProjectStartDate" localSheetId="1">'Schedule - Working'!$L$3</definedName>
    <definedName name="StartDateColumn" localSheetId="1">'Schedule - Working'!#REF!</definedName>
    <definedName name="StatusColumn" localSheetId="1">'Schedule - Working'!#REF!</definedName>
    <definedName name="TaskColumn" localSheetId="1">'Schedule - Working'!#REF!</definedName>
    <definedName name="Version" localSheetId="1">'Schedule - Working'!#REF!</definedName>
    <definedName name="Z_062BFE22_88CE_4A48_8E6A_FC23828AF6B5_.wvu.FilterData" localSheetId="1" hidden="1">'Schedule - Working'!$A$5:$CW$66</definedName>
    <definedName name="Z_0C11490A_797D_4932_B4C1_876CA3408031_.wvu.FilterData" localSheetId="1" hidden="1">'Schedule - Working'!$E$5:$K$66</definedName>
    <definedName name="Z_0D4A259A_09D7_4824_B863_F7C91E0EF231_.wvu.FilterData" localSheetId="1" hidden="1">'Schedule - Working'!$E$5:$K$66</definedName>
    <definedName name="Z_0D601D9B_E1F9_4FFE_8EEB_DC8C96B1EDFB_.wvu.FilterData" localSheetId="1" hidden="1">'Schedule - Working'!$A$5:$CW$66</definedName>
    <definedName name="Z_0F99A656_9139_4AEF_AFD3_C191BCDD6D52_.wvu.FilterData" localSheetId="1" hidden="1">'Schedule - Working'!$A$5:$CW$66</definedName>
    <definedName name="Z_101AA0A9_B9FD_4712_BE11_65B0A9B87C03_.wvu.FilterData" localSheetId="1" hidden="1">'Schedule - Working'!$E$5:$K$66</definedName>
    <definedName name="Z_1449B61E_0722_4C11_B8E7_EF3236171BCC_.wvu.FilterData" localSheetId="1" hidden="1">'Schedule - Working'!$A$5:$CW$66</definedName>
    <definedName name="Z_224ABF3F_ED3A_459C_8152_BF4E0769EFED_.wvu.Cols" localSheetId="1" hidden="1">'Schedule - Working'!$J:$K,'Schedule - Working'!$M:$CW,'Schedule - Working'!#REF!,'Schedule - Working'!#REF!,'Schedule - Working'!#REF!,'Schedule - Working'!#REF!,'Schedule - Working'!#REF!,'Schedule - Working'!#REF!,'Schedule - Working'!#REF!,'Schedule - Working'!#REF!</definedName>
    <definedName name="Z_224ABF3F_ED3A_459C_8152_BF4E0769EFED_.wvu.FilterData" localSheetId="1" hidden="1">'Schedule - Working'!$E$5:$K$66</definedName>
    <definedName name="Z_23AD7CFD_0BD8_4A62_8B98_7DC9CB23ECEC_.wvu.FilterData" localSheetId="1" hidden="1">'Schedule - Working'!$A$5:$CW$66</definedName>
    <definedName name="Z_299091C4_4CAB_4B4F_86A2_49F2CDEC2BB2_.wvu.FilterData" localSheetId="1" hidden="1">'Schedule - Working'!$E$5:$K$66</definedName>
    <definedName name="Z_2FB09FA3_3C98_4580_B6C3_E2D40695574A_.wvu.Cols" localSheetId="1" hidden="1">'Schedule - Working'!$M:$AP,'Schedule - Working'!$AR:$BT,'Schedule - Working'!$BV:$CW</definedName>
    <definedName name="Z_2FB09FA3_3C98_4580_B6C3_E2D40695574A_.wvu.FilterData" localSheetId="1" hidden="1">'Schedule - Working'!$A$5:$CW$66</definedName>
    <definedName name="Z_2FB09FA3_3C98_4580_B6C3_E2D40695574A_.wvu.Rows" localSheetId="1" hidden="1">'Schedule - Working'!#REF!</definedName>
    <definedName name="Z_30F59F4C_AB5E_4A02_B215_E3128168DA6A_.wvu.FilterData" localSheetId="1" hidden="1">'Schedule - Working'!$E$5:$K$66</definedName>
    <definedName name="Z_33F7E32E_20C9_4ED7_B34C_5642C407CF89_.wvu.FilterData" localSheetId="1" hidden="1">'Schedule - Working'!$E$5:$K$66</definedName>
    <definedName name="Z_34572549_947D_49D4_8DC7_C5A0DDCF2852_.wvu.Cols" localSheetId="1" hidden="1">'Schedule - Working'!$M:$CW,'Schedule - Working'!#REF!</definedName>
    <definedName name="Z_34572549_947D_49D4_8DC7_C5A0DDCF2852_.wvu.FilterData" localSheetId="1" hidden="1">'Schedule - Working'!$A$5:$CW$66</definedName>
    <definedName name="Z_34572549_947D_49D4_8DC7_C5A0DDCF2852_.wvu.Rows" localSheetId="1" hidden="1">'Schedule - Working'!#REF!</definedName>
    <definedName name="Z_37175D5B_120D_486F_AA7E_71FE3B62C0C0_.wvu.Cols" localSheetId="1" hidden="1">'Schedule - Working'!$J:$J</definedName>
    <definedName name="Z_37175D5B_120D_486F_AA7E_71FE3B62C0C0_.wvu.FilterData" localSheetId="1" hidden="1">'Schedule - Working'!$E$5:$K$66</definedName>
    <definedName name="Z_3CC62D01_BA8F_4099_BD5D_CF2156ECEE4C_.wvu.FilterData" localSheetId="1" hidden="1">'Schedule - Working'!$A$5:$CW$66</definedName>
    <definedName name="Z_3E09D705_EB75_4075_84DE_A5F19A730510_.wvu.Cols" localSheetId="1" hidden="1">'Schedule - Working'!$M:$CW,'Schedule - Working'!#REF!,'Schedule - Working'!#REF!,'Schedule - Working'!#REF!,'Schedule - Working'!#REF!,'Schedule - Working'!#REF!,'Schedule - Working'!#REF!,'Schedule - Working'!#REF!,'Schedule - Working'!#REF!,'Schedule - Working'!#REF!</definedName>
    <definedName name="Z_3E09D705_EB75_4075_84DE_A5F19A730510_.wvu.FilterData" localSheetId="1" hidden="1">'Schedule - Working'!$E$5:$K$66</definedName>
    <definedName name="Z_3EC46CCF_8F0A_4A3F_A8B0_BE7D80F260CF_.wvu.FilterData" localSheetId="1" hidden="1">'Schedule - Working'!$A$5:$CW$66</definedName>
    <definedName name="Z_43840AD9_52D0_431F_A7EE_C8CCCCD0DB1C_.wvu.FilterData" localSheetId="1" hidden="1">'Schedule - Working'!$E$5:$K$66</definedName>
    <definedName name="Z_46946EEC_C0BC_426A_A8FD_8B07116F2DFC_.wvu.FilterData" localSheetId="1" hidden="1">'Schedule - Working'!$A$5:$CW$66</definedName>
    <definedName name="Z_4D80A631_5B24_430A_9C34_F9C4A3261BA0_.wvu.FilterData" localSheetId="1" hidden="1">'Schedule - Working'!$E$5:$K$66</definedName>
    <definedName name="Z_50C05A50_3640_40EF_B47B_E1124F207BC0_.wvu.Cols" localSheetId="1" hidden="1">'Schedule - Working'!$M:$CW,'Schedule - Working'!#REF!,'Schedule - Working'!#REF!,'Schedule - Working'!#REF!,'Schedule - Working'!#REF!,'Schedule - Working'!#REF!,'Schedule - Working'!#REF!,'Schedule - Working'!#REF!,'Schedule - Working'!#REF!,'Schedule - Working'!#REF!</definedName>
    <definedName name="Z_50C05A50_3640_40EF_B47B_E1124F207BC0_.wvu.FilterData" localSheetId="1" hidden="1">'Schedule - Working'!$E$5:$K$374</definedName>
    <definedName name="Z_5E4827E7_00A6_4C6F_9DC4_2247EA5A2184_.wvu.FilterData" localSheetId="1" hidden="1">'Schedule - Working'!$E$5:$K$66</definedName>
    <definedName name="Z_5E81F63E_2F77_49ED_8686_1A736781A8AE_.wvu.FilterData" localSheetId="1" hidden="1">'Schedule - Working'!$E$5:$K$66</definedName>
    <definedName name="Z_61324C62_45FA_4E79_BD10_53A67BDA0F56_.wvu.FilterData" localSheetId="1" hidden="1">'Schedule - Working'!$E$5:$K$66</definedName>
    <definedName name="Z_6700CBFC_C36E_4608_9F67_D6765722E95C_.wvu.FilterData" localSheetId="1" hidden="1">'Schedule - Working'!$E$5:$K$66</definedName>
    <definedName name="Z_6AE6F6B2_FA49_4407_919E_82EE25205FF8_.wvu.FilterData" localSheetId="1" hidden="1">'Schedule - Working'!$E$5:$K$66</definedName>
    <definedName name="Z_6B27D7BC_2FEA_4A51_9065_8F3AE460774C_.wvu.FilterData" localSheetId="1" hidden="1">'Schedule - Working'!$E$5:$K$66</definedName>
    <definedName name="Z_7071D5A7_B260_4D2F_8EDB_7886D8EB84E0_.wvu.FilterData" localSheetId="1" hidden="1">'Schedule - Working'!$E$5:$K$66</definedName>
    <definedName name="Z_75903A85_DFE4_4A19_ABB2_891B84F45323_.wvu.FilterData" localSheetId="1" hidden="1">'Schedule - Working'!$A$5:$CW$66</definedName>
    <definedName name="Z_76B2FE2E_D42B_42C7_B95E_66A0A355A06E_.wvu.Cols" localSheetId="1" hidden="1">'Schedule - Working'!$I:$J,'Schedule - Working'!$M:$CW,'Schedule - Working'!#REF!,'Schedule - Working'!#REF!,'Schedule - Working'!#REF!,'Schedule - Working'!#REF!</definedName>
    <definedName name="Z_76B2FE2E_D42B_42C7_B95E_66A0A355A06E_.wvu.FilterData" localSheetId="1" hidden="1">'Schedule - Working'!$E$5:$K$5</definedName>
    <definedName name="Z_76B2FE2E_D42B_42C7_B95E_66A0A355A06E_.wvu.Rows" localSheetId="1" hidden="1">'Schedule - Working'!$6:$65</definedName>
    <definedName name="Z_7756DC04_FC31_47A6_8691_B1D4C2112A49_.wvu.FilterData" localSheetId="1" hidden="1">'Schedule - Working'!$E$5:$K$66</definedName>
    <definedName name="Z_7756DC04_FC31_47A6_8691_B1D4C2112A49_.wvu.FilterData" localSheetId="2" hidden="1">'Task Status'!$B$2:$F$43</definedName>
    <definedName name="Z_7756DC04_FC31_47A6_8691_B1D4C2112A49_.wvu.Rows" localSheetId="3" hidden="1">ToDo!$3:$16,ToDo!$21:$43,ToDo!$47:$74,ToDo!$78:$125,ToDo!$130:$185,ToDo!$189:$224,ToDo!$227:$259,ToDo!$262:$299,ToDo!$303:$339,ToDo!$343:$381</definedName>
    <definedName name="Z_7A2C3BC9_2317_45CC_B811_18B7281D0C7C_.wvu.FilterData" localSheetId="1" hidden="1">'Schedule - Working'!$E$5:$K$66</definedName>
    <definedName name="Z_7CC97128_B368_42D4_8C1D_A901EEA99937_.wvu.Cols" localSheetId="1" hidden="1">'Schedule - Working'!$M:$CW,'Schedule - Working'!#REF!</definedName>
    <definedName name="Z_7CC97128_B368_42D4_8C1D_A901EEA99937_.wvu.FilterData" localSheetId="1" hidden="1">'Schedule - Working'!$A$5:$CW$66</definedName>
    <definedName name="Z_7CC97128_B368_42D4_8C1D_A901EEA99937_.wvu.Rows" localSheetId="1" hidden="1">'Schedule - Working'!#REF!</definedName>
    <definedName name="Z_7E560CF1_413A_4515_828A_348A5076DE31_.wvu.Cols" localSheetId="1" hidden="1">'Schedule - Working'!$F:$F,'Schedule - Working'!$J:$K,'Schedule - Working'!$M:$CW,'Schedule - Working'!#REF!,'Schedule - Working'!#REF!,'Schedule - Working'!#REF!,'Schedule - Working'!#REF!,'Schedule - Working'!#REF!,'Schedule - Working'!#REF!</definedName>
    <definedName name="Z_7E560CF1_413A_4515_828A_348A5076DE31_.wvu.FilterData" localSheetId="1" hidden="1">'Schedule - Working'!$E$5:$K$66</definedName>
    <definedName name="Z_80AC3F19_1EEB_4FEA_B0E9_72B5A384888A_.wvu.FilterData" localSheetId="1" hidden="1">'Schedule - Working'!$A$5:$CW$66</definedName>
    <definedName name="Z_83E8F06C_70BF_4EA9_9B72_3B017BFD4D51_.wvu.FilterData" localSheetId="1" hidden="1">'Schedule - Working'!$E$5:$K$66</definedName>
    <definedName name="Z_8429BF30_C969_4F23_9D32_C1377E10CF2F_.wvu.FilterData" localSheetId="1" hidden="1">'Schedule - Working'!$E$5:$K$5</definedName>
    <definedName name="Z_92070D0E_0BB6_4DE4_8470_E4E1982A437E_.wvu.FilterData" localSheetId="1" hidden="1">'Schedule - Working'!$E$5:$K$66</definedName>
    <definedName name="Z_93F2C6A3_40DB_4E29_9B4F_74CC36A51914_.wvu.FilterData" localSheetId="1" hidden="1">'Schedule - Working'!$E$5:$K$66</definedName>
    <definedName name="Z_95B5BAAA_D55A_49A9_A485_DB283C5DF0A1_.wvu.FilterData" localSheetId="1" hidden="1">'Schedule - Working'!$E$5:$K$66</definedName>
    <definedName name="Z_9F9780D7_8DC7_404B_8692_55C51970914D_.wvu.Cols" localSheetId="1" hidden="1">'Schedule - Working'!$M:$CW,'Schedule - Working'!#REF!</definedName>
    <definedName name="Z_9F9780D7_8DC7_404B_8692_55C51970914D_.wvu.FilterData" localSheetId="1" hidden="1">'Schedule - Working'!$A$5:$CW$66</definedName>
    <definedName name="Z_9F9780D7_8DC7_404B_8692_55C51970914D_.wvu.Rows" localSheetId="1" hidden="1">'Schedule - Working'!#REF!</definedName>
    <definedName name="Z_A00DF68E_C6A0_45E9_A3F8_05BC2838A7C2_.wvu.Cols" localSheetId="1" hidden="1">'Schedule - Working'!$M:$CW,'Schedule - Working'!#REF!</definedName>
    <definedName name="Z_A00DF68E_C6A0_45E9_A3F8_05BC2838A7C2_.wvu.FilterData" localSheetId="1" hidden="1">'Schedule - Working'!$A$5:$CW$66</definedName>
    <definedName name="Z_A00DF68E_C6A0_45E9_A3F8_05BC2838A7C2_.wvu.Rows" localSheetId="1" hidden="1">'Schedule - Working'!#REF!</definedName>
    <definedName name="Z_A2D527CA_635C_478A_B7B4_B81B0F513570_.wvu.FilterData" localSheetId="1" hidden="1">'Schedule - Working'!$A$5:$CW$66</definedName>
    <definedName name="Z_A4C6993B_91E3_432C_890A_31F947A8F7BC_.wvu.FilterData" localSheetId="1" hidden="1">'Schedule - Working'!$E$5:$K$66</definedName>
    <definedName name="Z_A4EF10B1_147D_4A03_940E_CFB577B1EFDA_.wvu.FilterData" localSheetId="1" hidden="1">'Schedule - Working'!$E$5:$K$66</definedName>
    <definedName name="Z_A6FC1D1E_1863_431F_96CF_774AE594112D_.wvu.FilterData" localSheetId="1" hidden="1">'Schedule - Working'!$E$5:$K$66</definedName>
    <definedName name="Z_A7F78A46_6AC9_40E5_A0A3_523D84436119_.wvu.FilterData" localSheetId="1" hidden="1">'Schedule - Working'!$A$5:$CW$66</definedName>
    <definedName name="Z_ACB2F0ED_02E2_43E5_BDF5_77E0283A2B26_.wvu.FilterData" localSheetId="1" hidden="1">'Schedule - Working'!$E$5:$K$66</definedName>
    <definedName name="Z_AD0CB7D9_E127_4454_B941_63BD799B3FD0_.wvu.FilterData" localSheetId="1" hidden="1">'Schedule - Working'!$E$5:$K$66</definedName>
    <definedName name="Z_AF201167_6955_4612_8F88_D620B2607810_.wvu.FilterData" localSheetId="1" hidden="1">'Schedule - Working'!$E$5:$K$66</definedName>
    <definedName name="Z_B0C86606_D7B9_4731_A9A6_FAFCDD1199F4_.wvu.FilterData" localSheetId="1" hidden="1">'Schedule - Working'!$A$5:$CW$66</definedName>
    <definedName name="Z_B2BC9C6D_99B5_4A09_B520_E575124C1D7F_.wvu.FilterData" localSheetId="1" hidden="1">'Schedule - Working'!$E$5:$K$66</definedName>
    <definedName name="Z_B534E01A_8830_4C91_BB7E_9464ACB339F9_.wvu.FilterData" localSheetId="1" hidden="1">'Schedule - Working'!$E$5:$K$66</definedName>
    <definedName name="Z_BB34B8D3_10C5_4839_B843_ABDF49952ADC_.wvu.Cols" localSheetId="1" hidden="1">'Schedule - Working'!$M:$CW,'Schedule - Working'!#REF!,'Schedule - Working'!#REF!,'Schedule - Working'!#REF!,'Schedule - Working'!#REF!,'Schedule - Working'!#REF!,'Schedule - Working'!#REF!,'Schedule - Working'!#REF!</definedName>
    <definedName name="Z_BB34B8D3_10C5_4839_B843_ABDF49952ADC_.wvu.FilterData" localSheetId="1" hidden="1">'Schedule - Working'!$E$5:$K$66</definedName>
    <definedName name="Z_BD33DBAC_BE19_47D9_8535_58B7561823DF_.wvu.FilterData" localSheetId="1" hidden="1">'Schedule - Working'!$A$5:$CW$66</definedName>
    <definedName name="Z_BDE0908A_5E65_4416_8811_65396EB29002_.wvu.FilterData" localSheetId="1" hidden="1">'Schedule - Working'!$A$5:$CW$66</definedName>
    <definedName name="Z_C58866FF_C63E_472C_84FD_83CBCDE0CD68_.wvu.FilterData" localSheetId="1" hidden="1">'Schedule - Working'!$A$5:$CW$66</definedName>
    <definedName name="Z_C64FF17D_610E_4B05_9D9F_636C8290B38D_.wvu.FilterData" localSheetId="1" hidden="1">'Schedule - Working'!$A$5:$CW$66</definedName>
    <definedName name="Z_C9E9AF9E_C47E_42A0_A3A7_4FF49A895BBE_.wvu.FilterData" localSheetId="1" hidden="1">'Schedule - Working'!$E$5:$K$66</definedName>
    <definedName name="Z_CAEA5BE7_FC55_4001_82B4_CEEB141E860E_.wvu.FilterData" localSheetId="1" hidden="1">'Schedule - Working'!$E$5:$K$66</definedName>
    <definedName name="Z_CC9FDC6C_60D2_41DF_B69A_B58A6699AEB5_.wvu.FilterData" localSheetId="1" hidden="1">'Schedule - Working'!$A$5:$CW$66</definedName>
    <definedName name="Z_CD8D1BDE_26D7_4167_9080_7926F2E96A90_.wvu.FilterData" localSheetId="1" hidden="1">'Schedule - Working'!$E$5:$K$66</definedName>
    <definedName name="Z_CEB86FDD_DDC1_4303_9854_359B20240C4B_.wvu.FilterData" localSheetId="1" hidden="1">'Schedule - Working'!$A$5:$CW$66</definedName>
    <definedName name="Z_D2071216_1633_4D6B_A9D6_3319968B5AE2_.wvu.FilterData" localSheetId="1" hidden="1">'Schedule - Working'!$A$5:$CW$66</definedName>
    <definedName name="Z_D29616E6_625A_413E_80A0_EA9EF7D0948A_.wvu.FilterData" localSheetId="1" hidden="1">'Schedule - Working'!$E$5:$K$66</definedName>
    <definedName name="Z_D66F29E8_108B_488D_BE69_4352F2CD4B80_.wvu.FilterData" localSheetId="1" hidden="1">'Schedule - Working'!$E$5:$K$66</definedName>
    <definedName name="Z_DCB5A12C_6A44_41EA_82E2_283360EC0CD9_.wvu.Cols" localSheetId="1" hidden="1">'Schedule - Working'!$I:$J,'Schedule - Working'!$M:$CW,'Schedule - Working'!#REF!,'Schedule - Working'!#REF!,'Schedule - Working'!#REF!,'Schedule - Working'!#REF!,'Schedule - Working'!#REF!,'Schedule - Working'!#REF!,'Schedule - Working'!#REF!,'Schedule - Working'!#REF!</definedName>
    <definedName name="Z_DCB5A12C_6A44_41EA_82E2_283360EC0CD9_.wvu.FilterData" localSheetId="1" hidden="1">'Schedule - Working'!$E$5:$K$66</definedName>
    <definedName name="Z_E1233433_9875_450D_933D_880CA538CA95_.wvu.FilterData" localSheetId="1" hidden="1">'Schedule - Working'!$E$5:$K$66</definedName>
    <definedName name="Z_E9AF9A62_7871_4380_9024_12E2503E9F32_.wvu.FilterData" localSheetId="1" hidden="1">'Schedule - Working'!$E$5:$K$66</definedName>
    <definedName name="Z_F080702C_68A2_46CE_AADB_D00FB49116E0_.wvu.FilterData" localSheetId="1" hidden="1">'Schedule - Working'!$E$5:$K$66</definedName>
    <definedName name="Z_F24CE28B_DEBD_4E8D_995F_86616D14E31B_.wvu.FilterData" localSheetId="1" hidden="1">'Schedule - Working'!$A$5:$CW$66</definedName>
    <definedName name="Z_F5626F76_A8E1_47BE_83CB_B5451295D099_.wvu.Cols" localSheetId="1" hidden="1">'Schedule - Working'!$M:$AP,'Schedule - Working'!$AR:$BT,'Schedule - Working'!$BV:$CW</definedName>
    <definedName name="Z_F5626F76_A8E1_47BE_83CB_B5451295D099_.wvu.FilterData" localSheetId="1" hidden="1">'Schedule - Working'!$A$5:$CW$66</definedName>
    <definedName name="Z_F89EF39F_8BCD_4D98_B257_5FCC4B6BD3F3_.wvu.FilterData" localSheetId="1" hidden="1">'Schedule - Working'!$E$5:$K$66</definedName>
    <definedName name="Z_FDF63BAA_35BA_4B2B_816B_B2726E3BE9CF_.wvu.FilterData" localSheetId="1" hidden="1">'Schedule - Working'!$A$5:$CW$66</definedName>
  </definedNames>
  <calcPr calcId="152511"/>
  <customWorkbookViews>
    <customWorkbookView name="phuonghn - Personal View" guid="{34572549-947D-49D4-8DC7-C5A0DDCF2852}" autoUpdate="1" mergeInterval="5" personalView="1" maximized="1" xWindow="-8" yWindow="-8" windowWidth="1936" windowHeight="1056" activeSheetId="2"/>
    <customWorkbookView name="toanxb - Personal View" guid="{A00DF68E-C6A0-45E9-A3F8-05BC2838A7C2}" mergeInterval="0" personalView="1" maximized="1" xWindow="-8" yWindow="-8" windowWidth="1382" windowHeight="744" activeSheetId="3" showComments="commIndAndComment"/>
    <customWorkbookView name="Le Nam - Personal View" guid="{DCB5A12C-6A44-41EA-82E2-283360EC0CD9}" mergeInterval="0" personalView="1" maximized="1" xWindow="-8" yWindow="-8" windowWidth="1936" windowHeight="1066" activeSheetId="5"/>
    <customWorkbookView name="Windows User - Personal View" guid="{BB34B8D3-10C5-4839-B843-ABDF49952ADC}" mergeInterval="0" personalView="1" maximized="1" xWindow="-8" yWindow="-8" windowWidth="1936" windowHeight="1066" activeSheetId="1" showComments="commIndAndComment"/>
    <customWorkbookView name="Longvp - Personal View" guid="{0C11490A-797D-4932-B4C1-876CA3408031}" mergeInterval="0" personalView="1" maximized="1" xWindow="-8" yWindow="-8" windowWidth="1936" windowHeight="1056" activeSheetId="3"/>
    <customWorkbookView name="Huynh Kien Dat - Personal View" guid="{9F9780D7-8DC7-404B-8692-55C51970914D}" mergeInterval="0" personalView="1" maximized="1" xWindow="-8" yWindow="-8" windowWidth="1382" windowHeight="744" tabRatio="596" activeSheetId="2" showComments="commIndAndComment"/>
    <customWorkbookView name="nhannt - Personal View" guid="{5E4827E7-00A6-4C6F-9DC4-2247EA5A2184}" mergeInterval="0" personalView="1" maximized="1" xWindow="1912" yWindow="-8" windowWidth="1382" windowHeight="744" activeSheetId="6"/>
    <customWorkbookView name="cuongph - Personal View" guid="{7CC97128-B368-42D4-8C1D-A901EEA99937}" mergeInterval="0" personalView="1" maximized="1" xWindow="-8" yWindow="-8" windowWidth="1936" windowHeight="1066" tabRatio="596" activeSheetId="1"/>
    <customWorkbookView name="thuongxh - Personal View" guid="{2FB09FA3-3C98-4580-B6C3-E2D40695574A}" mergeInterval="0" personalView="1" maximized="1" xWindow="-8" yWindow="-8" windowWidth="1936" windowHeight="1056" activeSheetId="7"/>
    <customWorkbookView name="phathd - Personal View" guid="{F5626F76-A8E1-47BE-83CB-B5451295D099}" mergeInterval="0" personalView="1" maximized="1" xWindow="-1928" yWindow="-319" windowWidth="1936" windowHeight="1056" activeSheetId="4"/>
    <customWorkbookView name="GCS Son (BSE) - Personal View" guid="{76B2FE2E-D42B-42C7-B95E-66A0A355A06E}" mergeInterval="0" personalView="1" maximized="1" xWindow="-8" yWindow="-8" windowWidth="1936" windowHeight="1056" tabRatio="596" activeSheetId="1"/>
    <customWorkbookView name="huypl - Personal View" guid="{7756DC04-FC31-47A6-8691-B1D4C2112A49}" mergeInterval="0" personalView="1" maximized="1" xWindow="-8" yWindow="-8" windowWidth="1936" windowHeight="1056" activeSheetId="3"/>
  </customWorkbookViews>
</workbook>
</file>

<file path=xl/calcChain.xml><?xml version="1.0" encoding="utf-8"?>
<calcChain xmlns="http://schemas.openxmlformats.org/spreadsheetml/2006/main">
  <c r="Q13" i="8" l="1"/>
  <c r="T14" i="8"/>
  <c r="P13" i="8"/>
  <c r="G30" i="8"/>
  <c r="H30" i="8" s="1"/>
  <c r="G44" i="8"/>
  <c r="G45" i="8"/>
  <c r="G43" i="8"/>
  <c r="S7" i="8" s="1"/>
  <c r="G56" i="8"/>
  <c r="R6" i="8" s="1"/>
  <c r="G55" i="8"/>
  <c r="E48" i="8"/>
  <c r="G48" i="8" s="1"/>
  <c r="H55" i="8"/>
  <c r="H44" i="8"/>
  <c r="H45" i="8"/>
  <c r="I45" i="8"/>
  <c r="I56" i="8"/>
  <c r="I55" i="8"/>
  <c r="I49" i="8"/>
  <c r="I50" i="8"/>
  <c r="I51" i="8"/>
  <c r="I48" i="8"/>
  <c r="I44" i="8"/>
  <c r="I43" i="8"/>
  <c r="I40" i="8"/>
  <c r="I31" i="8"/>
  <c r="I32" i="8"/>
  <c r="I33" i="8"/>
  <c r="I30" i="8"/>
  <c r="R7" i="8" l="1"/>
  <c r="H56" i="8"/>
  <c r="S6" i="8"/>
  <c r="F31" i="8" l="1"/>
  <c r="C18" i="14"/>
  <c r="G18" i="14"/>
  <c r="H18" i="14"/>
  <c r="C46" i="14"/>
  <c r="G46" i="14"/>
  <c r="G45" i="14"/>
  <c r="C45" i="14"/>
  <c r="B44" i="14"/>
  <c r="B42" i="14"/>
  <c r="C36" i="14"/>
  <c r="C37" i="14"/>
  <c r="C38" i="14"/>
  <c r="H35" i="14"/>
  <c r="G35" i="14"/>
  <c r="C35" i="14"/>
  <c r="B34" i="14"/>
  <c r="B32" i="14"/>
  <c r="C26" i="14"/>
  <c r="C27" i="14"/>
  <c r="C28" i="14"/>
  <c r="G25" i="14"/>
  <c r="C25" i="14"/>
  <c r="B24" i="14"/>
  <c r="B22" i="14"/>
  <c r="G17" i="14"/>
  <c r="C17" i="14"/>
  <c r="G16" i="14"/>
  <c r="C16" i="14"/>
  <c r="B15" i="14"/>
  <c r="G31" i="8" l="1"/>
  <c r="G36" i="14"/>
  <c r="F32" i="8"/>
  <c r="G32" i="8" s="1"/>
  <c r="H36" i="14"/>
  <c r="G9" i="14"/>
  <c r="C9" i="14"/>
  <c r="B6" i="14"/>
  <c r="H31" i="8" l="1"/>
  <c r="H32" i="8"/>
  <c r="G37" i="14"/>
  <c r="F31" i="6"/>
  <c r="E2" i="6"/>
  <c r="B14" i="5"/>
  <c r="I3" i="5"/>
  <c r="E42" i="5"/>
  <c r="I5" i="5"/>
  <c r="J5" i="5" s="1"/>
  <c r="D42" i="5"/>
  <c r="C42" i="5"/>
  <c r="B42" i="5"/>
  <c r="K32" i="5"/>
  <c r="M32" i="5"/>
  <c r="J32" i="5"/>
  <c r="I32" i="5"/>
  <c r="H32" i="5"/>
  <c r="C25" i="12"/>
  <c r="G4" i="5"/>
  <c r="H6" i="5"/>
  <c r="J6" i="5" s="1"/>
  <c r="B13" i="5"/>
  <c r="B32" i="5" s="1"/>
  <c r="K27" i="5"/>
  <c r="B12" i="5"/>
  <c r="F33" i="8" l="1"/>
  <c r="H37" i="14"/>
  <c r="L32" i="5"/>
  <c r="C32" i="5"/>
  <c r="H54" i="8"/>
  <c r="C55" i="8"/>
  <c r="H17" i="14"/>
  <c r="H46" i="14"/>
  <c r="G33" i="8" l="1"/>
  <c r="S9" i="8" s="1"/>
  <c r="H25" i="14"/>
  <c r="H48" i="8"/>
  <c r="F49" i="8"/>
  <c r="H16" i="14"/>
  <c r="H43" i="8"/>
  <c r="G38" i="14"/>
  <c r="H38" i="14"/>
  <c r="H45" i="14"/>
  <c r="G40" i="8"/>
  <c r="T12" i="8"/>
  <c r="T17" i="8"/>
  <c r="T10" i="8"/>
  <c r="T8" i="8"/>
  <c r="H38" i="8"/>
  <c r="H39" i="8"/>
  <c r="H47" i="8"/>
  <c r="H60" i="8"/>
  <c r="C43" i="8"/>
  <c r="C40" i="8"/>
  <c r="B8" i="14" s="1"/>
  <c r="C48" i="8"/>
  <c r="C30" i="8"/>
  <c r="R9" i="8" l="1"/>
  <c r="H40" i="8"/>
  <c r="R5" i="8"/>
  <c r="S5" i="8"/>
  <c r="G49" i="8"/>
  <c r="H9" i="14"/>
  <c r="G8" i="14"/>
  <c r="T7" i="8"/>
  <c r="G26" i="14"/>
  <c r="H33" i="8"/>
  <c r="T6" i="8"/>
  <c r="T5" i="8"/>
  <c r="H26" i="14" l="1"/>
  <c r="F50" i="8"/>
  <c r="H49" i="8"/>
  <c r="H8" i="14"/>
  <c r="G50" i="8" l="1"/>
  <c r="H50" i="8"/>
  <c r="G27" i="14"/>
  <c r="H27" i="14" l="1"/>
  <c r="F51" i="8"/>
  <c r="N37" i="12"/>
  <c r="M43" i="5" s="1"/>
  <c r="M37" i="12"/>
  <c r="L43" i="5" s="1"/>
  <c r="L37" i="12"/>
  <c r="K43" i="5" s="1"/>
  <c r="K37" i="12"/>
  <c r="J43" i="5" s="1"/>
  <c r="J37" i="12"/>
  <c r="I43" i="5" s="1"/>
  <c r="I37" i="12"/>
  <c r="H43" i="5" s="1"/>
  <c r="H37" i="12"/>
  <c r="G43" i="5" s="1"/>
  <c r="G37" i="12"/>
  <c r="F43" i="5" s="1"/>
  <c r="F37" i="12"/>
  <c r="E43" i="5" s="1"/>
  <c r="E37" i="12"/>
  <c r="D43" i="5" s="1"/>
  <c r="D37" i="12"/>
  <c r="C43" i="5" s="1"/>
  <c r="C37" i="12"/>
  <c r="B43" i="5" s="1"/>
  <c r="N25" i="12"/>
  <c r="M33" i="5" s="1"/>
  <c r="M25" i="12"/>
  <c r="L33" i="5" s="1"/>
  <c r="L25" i="12"/>
  <c r="K33" i="5" s="1"/>
  <c r="K25" i="12"/>
  <c r="J33" i="5" s="1"/>
  <c r="J25" i="12"/>
  <c r="I33" i="5" s="1"/>
  <c r="I25" i="12"/>
  <c r="H33" i="5" s="1"/>
  <c r="H25" i="12"/>
  <c r="G33" i="5" s="1"/>
  <c r="G25" i="12"/>
  <c r="F33" i="5" s="1"/>
  <c r="F25" i="12"/>
  <c r="E33" i="5" s="1"/>
  <c r="E25" i="12"/>
  <c r="D33" i="5" s="1"/>
  <c r="D25" i="12"/>
  <c r="C33" i="5" s="1"/>
  <c r="B33" i="5"/>
  <c r="M12" i="12"/>
  <c r="L23" i="5" s="1"/>
  <c r="N12" i="12"/>
  <c r="M23" i="5" s="1"/>
  <c r="G3" i="5"/>
  <c r="J3" i="5" s="1"/>
  <c r="M13" i="10"/>
  <c r="O8" i="10"/>
  <c r="M12" i="10" s="1"/>
  <c r="N8" i="10"/>
  <c r="M8" i="10"/>
  <c r="L8" i="10"/>
  <c r="O7" i="10"/>
  <c r="N7" i="10"/>
  <c r="M7" i="10"/>
  <c r="L7" i="10"/>
  <c r="O6" i="10"/>
  <c r="N6" i="10"/>
  <c r="M6" i="10"/>
  <c r="L6" i="10"/>
  <c r="O5" i="10"/>
  <c r="N5" i="10"/>
  <c r="M5" i="10"/>
  <c r="L5" i="10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K34" i="6"/>
  <c r="K37" i="6" s="1"/>
  <c r="F34" i="6"/>
  <c r="E34" i="6"/>
  <c r="F33" i="6"/>
  <c r="E33" i="6"/>
  <c r="F32" i="6"/>
  <c r="E32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G18" i="6"/>
  <c r="H18" i="6" s="1"/>
  <c r="F17" i="6"/>
  <c r="F16" i="6"/>
  <c r="F15" i="6"/>
  <c r="F14" i="6"/>
  <c r="F13" i="6"/>
  <c r="F12" i="6"/>
  <c r="F11" i="6"/>
  <c r="F10" i="6"/>
  <c r="C10" i="6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K9" i="6"/>
  <c r="E3" i="6"/>
  <c r="D19" i="6"/>
  <c r="M42" i="5"/>
  <c r="L42" i="5"/>
  <c r="K42" i="5"/>
  <c r="J42" i="5"/>
  <c r="I42" i="5"/>
  <c r="H42" i="5"/>
  <c r="G42" i="5"/>
  <c r="F42" i="5"/>
  <c r="G32" i="5"/>
  <c r="F32" i="5"/>
  <c r="E32" i="5"/>
  <c r="D32" i="5"/>
  <c r="M22" i="5"/>
  <c r="L22" i="5"/>
  <c r="A12" i="5"/>
  <c r="A13" i="5" s="1"/>
  <c r="A14" i="5" s="1"/>
  <c r="F11" i="5"/>
  <c r="I7" i="5"/>
  <c r="H7" i="5"/>
  <c r="F7" i="5"/>
  <c r="B6" i="5"/>
  <c r="E4" i="5"/>
  <c r="J4" i="5" s="1"/>
  <c r="G51" i="8" l="1"/>
  <c r="S11" i="8" s="1"/>
  <c r="R11" i="8"/>
  <c r="G28" i="14"/>
  <c r="L3" i="14" s="1" a="1"/>
  <c r="L3" i="14" s="1"/>
  <c r="H28" i="14"/>
  <c r="P5" i="10"/>
  <c r="G19" i="6"/>
  <c r="H19" i="6" s="1"/>
  <c r="M14" i="10"/>
  <c r="P7" i="10"/>
  <c r="L12" i="10"/>
  <c r="L14" i="10" s="1"/>
  <c r="O14" i="10" s="1"/>
  <c r="E7" i="5"/>
  <c r="D9" i="6"/>
  <c r="D10" i="6" s="1"/>
  <c r="G10" i="6" s="1"/>
  <c r="E11" i="6"/>
  <c r="E12" i="6"/>
  <c r="E10" i="6"/>
  <c r="E14" i="6"/>
  <c r="E15" i="6"/>
  <c r="E16" i="6"/>
  <c r="G7" i="5"/>
  <c r="D20" i="6"/>
  <c r="P6" i="10"/>
  <c r="P8" i="10"/>
  <c r="E13" i="6"/>
  <c r="E17" i="6"/>
  <c r="T11" i="8" l="1"/>
  <c r="M3" i="14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  <c r="CP3" i="14" s="1"/>
  <c r="CQ3" i="14" s="1"/>
  <c r="CR3" i="14" s="1"/>
  <c r="CS3" i="14" s="1"/>
  <c r="CT3" i="14" s="1"/>
  <c r="CU3" i="14" s="1"/>
  <c r="CV3" i="14" s="1"/>
  <c r="CW3" i="14" s="1"/>
  <c r="CX3" i="14" s="1"/>
  <c r="CY3" i="14" s="1"/>
  <c r="CZ3" i="14" s="1"/>
  <c r="DA3" i="14" s="1"/>
  <c r="DB3" i="14" s="1"/>
  <c r="L4" i="14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AK4" i="14" s="1"/>
  <c r="AL4" i="14" s="1"/>
  <c r="AM4" i="14" s="1"/>
  <c r="AN4" i="14" s="1"/>
  <c r="AO4" i="14" s="1"/>
  <c r="AP4" i="14" s="1"/>
  <c r="AQ4" i="14" s="1"/>
  <c r="AR4" i="14" s="1"/>
  <c r="AS4" i="14" s="1"/>
  <c r="AT4" i="14" s="1"/>
  <c r="AU4" i="14" s="1"/>
  <c r="AV4" i="14" s="1"/>
  <c r="AW4" i="14" s="1"/>
  <c r="AX4" i="14" s="1"/>
  <c r="AY4" i="14" s="1"/>
  <c r="AZ4" i="14" s="1"/>
  <c r="BA4" i="14" s="1"/>
  <c r="BB4" i="14" s="1"/>
  <c r="BC4" i="14" s="1"/>
  <c r="BD4" i="14" s="1"/>
  <c r="BE4" i="14" s="1"/>
  <c r="BF4" i="14" s="1"/>
  <c r="BG4" i="14" s="1"/>
  <c r="BH4" i="14" s="1"/>
  <c r="BI4" i="14" s="1"/>
  <c r="BJ4" i="14" s="1"/>
  <c r="BK4" i="14" s="1"/>
  <c r="BL4" i="14" s="1"/>
  <c r="BM4" i="14" s="1"/>
  <c r="BN4" i="14" s="1"/>
  <c r="BO4" i="14" s="1"/>
  <c r="BP4" i="14" s="1"/>
  <c r="BQ4" i="14" s="1"/>
  <c r="BR4" i="14" s="1"/>
  <c r="BS4" i="14" s="1"/>
  <c r="BT4" i="14" s="1"/>
  <c r="BU4" i="14" s="1"/>
  <c r="BV4" i="14" s="1"/>
  <c r="BW4" i="14" s="1"/>
  <c r="BX4" i="14" s="1"/>
  <c r="BY4" i="14" s="1"/>
  <c r="BZ4" i="14" s="1"/>
  <c r="CA4" i="14" s="1"/>
  <c r="CB4" i="14" s="1"/>
  <c r="CC4" i="14" s="1"/>
  <c r="CD4" i="14" s="1"/>
  <c r="CE4" i="14" s="1"/>
  <c r="CF4" i="14" s="1"/>
  <c r="CG4" i="14" s="1"/>
  <c r="CH4" i="14" s="1"/>
  <c r="CI4" i="14" s="1"/>
  <c r="CJ4" i="14" s="1"/>
  <c r="CK4" i="14" s="1"/>
  <c r="CL4" i="14" s="1"/>
  <c r="CM4" i="14" s="1"/>
  <c r="CN4" i="14" s="1"/>
  <c r="CO4" i="14" s="1"/>
  <c r="CP4" i="14" s="1"/>
  <c r="CQ4" i="14" s="1"/>
  <c r="CR4" i="14" s="1"/>
  <c r="CS4" i="14" s="1"/>
  <c r="CT4" i="14" s="1"/>
  <c r="CU4" i="14" s="1"/>
  <c r="CV4" i="14" s="1"/>
  <c r="CW4" i="14" s="1"/>
  <c r="CX4" i="14" s="1"/>
  <c r="CY4" i="14" s="1"/>
  <c r="CZ4" i="14" s="1"/>
  <c r="DA4" i="14" s="1"/>
  <c r="DB4" i="14" s="1"/>
  <c r="H51" i="8"/>
  <c r="J7" i="5"/>
  <c r="H10" i="6"/>
  <c r="D11" i="6"/>
  <c r="D12" i="6" s="1"/>
  <c r="G20" i="6"/>
  <c r="D21" i="6"/>
  <c r="G11" i="6" l="1"/>
  <c r="H11" i="6" s="1"/>
  <c r="G12" i="6"/>
  <c r="H12" i="6" s="1"/>
  <c r="D13" i="6"/>
  <c r="H20" i="6"/>
  <c r="D22" i="6"/>
  <c r="G21" i="6"/>
  <c r="H21" i="6" s="1"/>
  <c r="B4" i="2"/>
  <c r="D23" i="6" l="1"/>
  <c r="G22" i="6"/>
  <c r="N2" i="5"/>
  <c r="D14" i="6"/>
  <c r="G13" i="6"/>
  <c r="H13" i="6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G14" i="6" l="1"/>
  <c r="H14" i="6" s="1"/>
  <c r="D15" i="6"/>
  <c r="H22" i="6"/>
  <c r="G23" i="6"/>
  <c r="H23" i="6" s="1"/>
  <c r="D24" i="6"/>
  <c r="B35" i="2"/>
  <c r="B36" i="2" s="1"/>
  <c r="B37" i="2" s="1"/>
  <c r="B38" i="2" s="1"/>
  <c r="B39" i="2" s="1"/>
  <c r="B40" i="2" s="1"/>
  <c r="G24" i="6" l="1"/>
  <c r="D25" i="6"/>
  <c r="D16" i="6"/>
  <c r="G15" i="6"/>
  <c r="H15" i="6" s="1"/>
  <c r="H24" i="6" l="1"/>
  <c r="D17" i="6"/>
  <c r="G17" i="6" s="1"/>
  <c r="H17" i="6" s="1"/>
  <c r="G16" i="6"/>
  <c r="H16" i="6" s="1"/>
  <c r="G25" i="6"/>
  <c r="H25" i="6" s="1"/>
  <c r="D26" i="6"/>
  <c r="D27" i="6" l="1"/>
  <c r="G26" i="6"/>
  <c r="H26" i="6" s="1"/>
  <c r="G27" i="6" l="1"/>
  <c r="D28" i="6"/>
  <c r="H27" i="6" l="1"/>
  <c r="G28" i="6"/>
  <c r="H28" i="6" s="1"/>
  <c r="D29" i="6"/>
  <c r="D30" i="6" l="1"/>
  <c r="G29" i="6"/>
  <c r="H29" i="6" s="1"/>
  <c r="D31" i="6" l="1"/>
  <c r="G30" i="6"/>
  <c r="H30" i="6" s="1"/>
  <c r="G31" i="6" l="1"/>
  <c r="H31" i="6" s="1"/>
  <c r="D32" i="6"/>
  <c r="G32" i="6" l="1"/>
  <c r="H32" i="6" s="1"/>
  <c r="L24" i="5" s="1"/>
  <c r="D33" i="6"/>
  <c r="L27" i="5" l="1"/>
  <c r="D34" i="6"/>
  <c r="G33" i="6"/>
  <c r="H33" i="6" l="1"/>
  <c r="M24" i="5" s="1"/>
  <c r="M27" i="5" s="1"/>
  <c r="O2" i="5"/>
  <c r="D35" i="6"/>
  <c r="G34" i="6"/>
  <c r="D36" i="6" l="1"/>
  <c r="G35" i="6"/>
  <c r="H35" i="6" s="1"/>
  <c r="C34" i="5" s="1"/>
  <c r="H34" i="6"/>
  <c r="B34" i="5" s="1"/>
  <c r="B38" i="5" s="1"/>
  <c r="D12" i="5"/>
  <c r="F12" i="5" s="1"/>
  <c r="C38" i="5" l="1"/>
  <c r="G36" i="6"/>
  <c r="H36" i="6" s="1"/>
  <c r="D34" i="5" s="1"/>
  <c r="D37" i="6"/>
  <c r="D38" i="5" l="1"/>
  <c r="D38" i="6"/>
  <c r="G37" i="6"/>
  <c r="H37" i="6" s="1"/>
  <c r="E34" i="5" s="1"/>
  <c r="E38" i="5" l="1"/>
  <c r="G38" i="6"/>
  <c r="D39" i="6"/>
  <c r="H38" i="6" l="1"/>
  <c r="F34" i="5" s="1"/>
  <c r="F38" i="5" s="1"/>
  <c r="G39" i="6"/>
  <c r="H39" i="6" s="1"/>
  <c r="G34" i="5" s="1"/>
  <c r="D40" i="6"/>
  <c r="D41" i="6" l="1"/>
  <c r="G40" i="6"/>
  <c r="H40" i="6" s="1"/>
  <c r="H34" i="5" s="1"/>
  <c r="G38" i="5"/>
  <c r="H38" i="5" l="1"/>
  <c r="D42" i="6"/>
  <c r="G41" i="6"/>
  <c r="H41" i="6" s="1"/>
  <c r="I34" i="5" s="1"/>
  <c r="I38" i="5" l="1"/>
  <c r="G42" i="6"/>
  <c r="H42" i="6" s="1"/>
  <c r="J34" i="5" s="1"/>
  <c r="D43" i="6"/>
  <c r="J38" i="5" l="1"/>
  <c r="D44" i="6"/>
  <c r="G43" i="6"/>
  <c r="H43" i="6" s="1"/>
  <c r="K34" i="5" s="1"/>
  <c r="K38" i="5" l="1"/>
  <c r="D45" i="6"/>
  <c r="G44" i="6"/>
  <c r="H44" i="6" s="1"/>
  <c r="L34" i="5" s="1"/>
  <c r="L38" i="5" l="1"/>
  <c r="D46" i="6"/>
  <c r="G45" i="6"/>
  <c r="H45" i="6" l="1"/>
  <c r="P2" i="5"/>
  <c r="G46" i="6"/>
  <c r="D47" i="6"/>
  <c r="D48" i="6" l="1"/>
  <c r="G47" i="6"/>
  <c r="H47" i="6" s="1"/>
  <c r="C44" i="5" s="1"/>
  <c r="H46" i="6"/>
  <c r="B44" i="5" s="1"/>
  <c r="M34" i="5"/>
  <c r="M38" i="5" s="1"/>
  <c r="J34" i="6"/>
  <c r="D13" i="5" l="1"/>
  <c r="F13" i="5" s="1"/>
  <c r="B47" i="5"/>
  <c r="C47" i="5" s="1"/>
  <c r="D49" i="6"/>
  <c r="G48" i="6"/>
  <c r="H48" i="6" l="1"/>
  <c r="D44" i="5" s="1"/>
  <c r="D47" i="5" s="1"/>
  <c r="G49" i="6"/>
  <c r="H49" i="6" s="1"/>
  <c r="E44" i="5" s="1"/>
  <c r="D50" i="6"/>
  <c r="E47" i="5" l="1"/>
  <c r="G50" i="6"/>
  <c r="D51" i="6"/>
  <c r="H50" i="6" l="1"/>
  <c r="F44" i="5" s="1"/>
  <c r="F47" i="5" s="1"/>
  <c r="D52" i="6"/>
  <c r="G51" i="6"/>
  <c r="H51" i="6" s="1"/>
  <c r="G44" i="5" s="1"/>
  <c r="G47" i="5" l="1"/>
  <c r="G52" i="6"/>
  <c r="D53" i="6"/>
  <c r="H52" i="6" l="1"/>
  <c r="H44" i="5" s="1"/>
  <c r="H47" i="5" s="1"/>
  <c r="D54" i="6"/>
  <c r="G53" i="6"/>
  <c r="H53" i="6" s="1"/>
  <c r="I44" i="5" s="1"/>
  <c r="G54" i="6" l="1"/>
  <c r="H54" i="6" s="1"/>
  <c r="J44" i="5" s="1"/>
  <c r="D55" i="6"/>
  <c r="I47" i="5"/>
  <c r="J47" i="5" l="1"/>
  <c r="G55" i="6"/>
  <c r="H55" i="6" s="1"/>
  <c r="K44" i="5" s="1"/>
  <c r="D56" i="6"/>
  <c r="K47" i="5" l="1"/>
  <c r="D57" i="6"/>
  <c r="G56" i="6"/>
  <c r="H56" i="6" s="1"/>
  <c r="L44" i="5" s="1"/>
  <c r="L47" i="5" l="1"/>
  <c r="D58" i="6"/>
  <c r="G57" i="6"/>
  <c r="H57" i="6" l="1"/>
  <c r="M44" i="5" s="1"/>
  <c r="M47" i="5" s="1"/>
  <c r="D14" i="5" s="1"/>
  <c r="F14" i="5" s="1"/>
  <c r="Q2" i="5"/>
  <c r="M2" i="5" s="1"/>
  <c r="G58" i="6"/>
  <c r="H58" i="6" s="1"/>
  <c r="D59" i="6"/>
  <c r="D60" i="6" l="1"/>
  <c r="G59" i="6"/>
  <c r="H59" i="6" s="1"/>
  <c r="D61" i="6" l="1"/>
  <c r="G60" i="6"/>
  <c r="H60" i="6" s="1"/>
  <c r="D62" i="6" l="1"/>
  <c r="G61" i="6"/>
  <c r="H61" i="6" s="1"/>
  <c r="G62" i="6" l="1"/>
  <c r="H62" i="6" s="1"/>
  <c r="D63" i="6"/>
  <c r="D64" i="6" l="1"/>
  <c r="G63" i="6"/>
  <c r="H63" i="6" s="1"/>
  <c r="D65" i="6" l="1"/>
  <c r="G64" i="6"/>
  <c r="H64" i="6" s="1"/>
  <c r="G65" i="6" l="1"/>
  <c r="H65" i="6" s="1"/>
  <c r="D66" i="6"/>
  <c r="G66" i="6" l="1"/>
  <c r="H66" i="6" s="1"/>
  <c r="D67" i="6"/>
  <c r="D68" i="6" l="1"/>
  <c r="G67" i="6"/>
  <c r="H67" i="6" s="1"/>
  <c r="G68" i="6" l="1"/>
  <c r="H68" i="6" s="1"/>
  <c r="D69" i="6"/>
  <c r="D70" i="6" l="1"/>
  <c r="G69" i="6"/>
  <c r="H69" i="6" s="1"/>
  <c r="G70" i="6" l="1"/>
  <c r="H70" i="6" s="1"/>
  <c r="D71" i="6"/>
  <c r="G71" i="6" l="1"/>
  <c r="H71" i="6" s="1"/>
  <c r="D72" i="6"/>
  <c r="D73" i="6" l="1"/>
  <c r="G72" i="6"/>
  <c r="H72" i="6" s="1"/>
  <c r="D74" i="6" l="1"/>
  <c r="G73" i="6"/>
  <c r="H73" i="6" s="1"/>
  <c r="G74" i="6" l="1"/>
  <c r="H74" i="6" s="1"/>
  <c r="D75" i="6"/>
  <c r="D76" i="6" l="1"/>
  <c r="G75" i="6"/>
  <c r="H75" i="6" s="1"/>
  <c r="D77" i="6" l="1"/>
  <c r="G76" i="6"/>
  <c r="H76" i="6" s="1"/>
  <c r="D78" i="6" l="1"/>
  <c r="G77" i="6"/>
  <c r="H77" i="6" s="1"/>
  <c r="G78" i="6" l="1"/>
  <c r="H78" i="6" s="1"/>
  <c r="D79" i="6"/>
  <c r="D80" i="6" l="1"/>
  <c r="G79" i="6"/>
  <c r="H79" i="6" s="1"/>
  <c r="D81" i="6" l="1"/>
  <c r="G80" i="6"/>
  <c r="H80" i="6" s="1"/>
  <c r="G81" i="6" l="1"/>
  <c r="H81" i="6" s="1"/>
  <c r="D82" i="6"/>
  <c r="G82" i="6" l="1"/>
  <c r="H82" i="6" s="1"/>
  <c r="D83" i="6"/>
  <c r="G83" i="6" l="1"/>
  <c r="H83" i="6" s="1"/>
  <c r="D84" i="6"/>
  <c r="D85" i="6" l="1"/>
  <c r="G84" i="6"/>
  <c r="H84" i="6" s="1"/>
  <c r="D86" i="6" l="1"/>
  <c r="G85" i="6"/>
  <c r="H85" i="6" s="1"/>
  <c r="D87" i="6" l="1"/>
  <c r="G86" i="6"/>
  <c r="H86" i="6" s="1"/>
  <c r="G87" i="6" l="1"/>
  <c r="H87" i="6" s="1"/>
  <c r="D88" i="6"/>
  <c r="D89" i="6" l="1"/>
  <c r="G88" i="6"/>
  <c r="H88" i="6" s="1"/>
  <c r="D90" i="6" l="1"/>
  <c r="G89" i="6"/>
  <c r="H89" i="6" s="1"/>
  <c r="D91" i="6" l="1"/>
  <c r="G90" i="6"/>
  <c r="H90" i="6" s="1"/>
  <c r="D92" i="6" l="1"/>
  <c r="G91" i="6"/>
  <c r="H91" i="6" s="1"/>
  <c r="D93" i="6" l="1"/>
  <c r="G92" i="6"/>
  <c r="H92" i="6" s="1"/>
  <c r="D94" i="6" l="1"/>
  <c r="G93" i="6"/>
  <c r="H93" i="6" s="1"/>
  <c r="G94" i="6" l="1"/>
  <c r="H94" i="6" s="1"/>
  <c r="D95" i="6"/>
  <c r="G95" i="6" l="1"/>
  <c r="H95" i="6" s="1"/>
  <c r="D96" i="6"/>
  <c r="D97" i="6" l="1"/>
  <c r="G96" i="6"/>
  <c r="H96" i="6" s="1"/>
  <c r="D98" i="6" l="1"/>
  <c r="G97" i="6"/>
  <c r="H97" i="6" s="1"/>
  <c r="G98" i="6" l="1"/>
  <c r="H98" i="6" s="1"/>
  <c r="D99" i="6"/>
  <c r="D100" i="6" l="1"/>
  <c r="G99" i="6"/>
  <c r="H99" i="6" s="1"/>
  <c r="G100" i="6" l="1"/>
  <c r="H100" i="6" s="1"/>
  <c r="D101" i="6"/>
  <c r="D102" i="6" l="1"/>
  <c r="G101" i="6"/>
  <c r="H101" i="6" s="1"/>
  <c r="G102" i="6" l="1"/>
  <c r="H102" i="6" s="1"/>
  <c r="D103" i="6"/>
  <c r="G103" i="6" l="1"/>
  <c r="H103" i="6" s="1"/>
  <c r="D104" i="6"/>
  <c r="D105" i="6" l="1"/>
  <c r="G104" i="6"/>
  <c r="H104" i="6" s="1"/>
  <c r="D106" i="6" l="1"/>
  <c r="G105" i="6"/>
  <c r="H105" i="6" s="1"/>
  <c r="D107" i="6" l="1"/>
  <c r="G106" i="6"/>
  <c r="H106" i="6" s="1"/>
  <c r="D108" i="6" l="1"/>
  <c r="G107" i="6"/>
  <c r="H107" i="6" s="1"/>
  <c r="D109" i="6" l="1"/>
  <c r="G108" i="6"/>
  <c r="H108" i="6" s="1"/>
  <c r="D110" i="6" l="1"/>
  <c r="G109" i="6"/>
  <c r="H109" i="6" s="1"/>
  <c r="D111" i="6" l="1"/>
  <c r="G110" i="6"/>
  <c r="H110" i="6" s="1"/>
  <c r="G111" i="6" l="1"/>
  <c r="H111" i="6" s="1"/>
  <c r="D112" i="6"/>
  <c r="G112" i="6" l="1"/>
  <c r="H112" i="6" s="1"/>
  <c r="D113" i="6"/>
  <c r="D114" i="6" l="1"/>
  <c r="G113" i="6"/>
  <c r="H113" i="6" s="1"/>
  <c r="D115" i="6" l="1"/>
  <c r="G114" i="6"/>
  <c r="H114" i="6" s="1"/>
  <c r="D116" i="6" l="1"/>
  <c r="G115" i="6"/>
  <c r="H115" i="6" s="1"/>
  <c r="D117" i="6" l="1"/>
  <c r="G116" i="6"/>
  <c r="H116" i="6" s="1"/>
  <c r="D118" i="6" l="1"/>
  <c r="G117" i="6"/>
  <c r="H117" i="6" s="1"/>
  <c r="G118" i="6" l="1"/>
  <c r="H118" i="6" s="1"/>
  <c r="D119" i="6"/>
  <c r="G119" i="6" l="1"/>
  <c r="H119" i="6" s="1"/>
  <c r="D120" i="6"/>
  <c r="G120" i="6" l="1"/>
  <c r="H120" i="6" s="1"/>
  <c r="D121" i="6"/>
  <c r="D122" i="6" l="1"/>
  <c r="G121" i="6"/>
  <c r="H121" i="6" s="1"/>
  <c r="D123" i="6" l="1"/>
  <c r="G122" i="6"/>
  <c r="H122" i="6" s="1"/>
  <c r="D124" i="6" l="1"/>
  <c r="G123" i="6"/>
  <c r="H123" i="6" s="1"/>
  <c r="D125" i="6" l="1"/>
  <c r="G124" i="6"/>
  <c r="H124" i="6" s="1"/>
  <c r="D126" i="6" l="1"/>
  <c r="G125" i="6"/>
  <c r="H125" i="6" s="1"/>
  <c r="G126" i="6" l="1"/>
  <c r="H126" i="6" s="1"/>
  <c r="D127" i="6"/>
  <c r="G127" i="6" l="1"/>
  <c r="H127" i="6" s="1"/>
  <c r="D128" i="6"/>
  <c r="G128" i="6" l="1"/>
  <c r="H128" i="6" s="1"/>
  <c r="D129" i="6"/>
  <c r="D130" i="6" l="1"/>
  <c r="G129" i="6"/>
  <c r="H129" i="6" s="1"/>
  <c r="G130" i="6" l="1"/>
  <c r="H130" i="6" s="1"/>
  <c r="D131" i="6"/>
  <c r="D132" i="6" l="1"/>
  <c r="G131" i="6"/>
  <c r="H131" i="6" s="1"/>
  <c r="D133" i="6" l="1"/>
  <c r="G132" i="6"/>
  <c r="H132" i="6" s="1"/>
  <c r="D134" i="6" l="1"/>
  <c r="G133" i="6"/>
  <c r="H133" i="6" s="1"/>
  <c r="G134" i="6" l="1"/>
  <c r="H134" i="6" s="1"/>
  <c r="D135" i="6"/>
  <c r="G135" i="6" l="1"/>
  <c r="H135" i="6" s="1"/>
  <c r="D136" i="6"/>
  <c r="G136" i="6" l="1"/>
  <c r="H136" i="6" s="1"/>
  <c r="D137" i="6"/>
  <c r="D138" i="6" l="1"/>
  <c r="G137" i="6"/>
  <c r="H137" i="6" s="1"/>
  <c r="D139" i="6" l="1"/>
  <c r="G138" i="6"/>
  <c r="H138" i="6" s="1"/>
  <c r="D140" i="6" l="1"/>
  <c r="G139" i="6"/>
  <c r="H139" i="6" s="1"/>
  <c r="D141" i="6" l="1"/>
  <c r="G140" i="6"/>
  <c r="H140" i="6" s="1"/>
  <c r="D142" i="6" l="1"/>
  <c r="G141" i="6"/>
  <c r="H141" i="6" s="1"/>
  <c r="G142" i="6" l="1"/>
  <c r="H142" i="6" s="1"/>
  <c r="D143" i="6"/>
  <c r="G143" i="6" l="1"/>
  <c r="H143" i="6" s="1"/>
  <c r="D144" i="6"/>
  <c r="G144" i="6" l="1"/>
  <c r="H144" i="6" s="1"/>
  <c r="D145" i="6"/>
  <c r="G145" i="6" l="1"/>
  <c r="H145" i="6" s="1"/>
  <c r="D146" i="6"/>
  <c r="G146" i="6" l="1"/>
  <c r="H146" i="6" s="1"/>
  <c r="D147" i="6"/>
  <c r="G147" i="6" l="1"/>
  <c r="H147" i="6" s="1"/>
  <c r="D148" i="6"/>
  <c r="D149" i="6" l="1"/>
  <c r="G148" i="6"/>
  <c r="H148" i="6" s="1"/>
  <c r="D150" i="6" l="1"/>
  <c r="G149" i="6"/>
  <c r="H149" i="6" s="1"/>
  <c r="G150" i="6" l="1"/>
  <c r="H150" i="6" s="1"/>
  <c r="D151" i="6"/>
  <c r="G151" i="6" l="1"/>
  <c r="H151" i="6" s="1"/>
  <c r="D152" i="6"/>
  <c r="G152" i="6" l="1"/>
  <c r="H152" i="6" s="1"/>
  <c r="D153" i="6"/>
  <c r="D154" i="6" l="1"/>
  <c r="G153" i="6"/>
  <c r="H153" i="6" s="1"/>
  <c r="D155" i="6" l="1"/>
  <c r="G154" i="6"/>
  <c r="H154" i="6" s="1"/>
  <c r="D156" i="6" l="1"/>
  <c r="G155" i="6"/>
  <c r="H155" i="6" s="1"/>
  <c r="D157" i="6" l="1"/>
  <c r="G156" i="6"/>
  <c r="H156" i="6" s="1"/>
  <c r="D158" i="6" l="1"/>
  <c r="G157" i="6"/>
  <c r="H157" i="6" s="1"/>
  <c r="G158" i="6" l="1"/>
  <c r="H158" i="6" s="1"/>
  <c r="D159" i="6"/>
  <c r="G159" i="6" l="1"/>
  <c r="H159" i="6" s="1"/>
  <c r="D160" i="6"/>
  <c r="G160" i="6" l="1"/>
  <c r="H160" i="6" s="1"/>
  <c r="D161" i="6"/>
  <c r="D162" i="6" l="1"/>
  <c r="G161" i="6"/>
  <c r="H161" i="6" s="1"/>
  <c r="D163" i="6" l="1"/>
  <c r="G162" i="6"/>
  <c r="H162" i="6" s="1"/>
  <c r="D164" i="6" l="1"/>
  <c r="G163" i="6"/>
  <c r="H163" i="6" s="1"/>
  <c r="D165" i="6" l="1"/>
  <c r="G164" i="6"/>
  <c r="H164" i="6" s="1"/>
  <c r="D166" i="6" l="1"/>
  <c r="G165" i="6"/>
  <c r="H165" i="6" s="1"/>
  <c r="G166" i="6" l="1"/>
  <c r="H166" i="6" s="1"/>
  <c r="D167" i="6"/>
  <c r="G167" i="6" l="1"/>
  <c r="H167" i="6" s="1"/>
  <c r="D168" i="6"/>
  <c r="G168" i="6" l="1"/>
  <c r="H168" i="6" s="1"/>
  <c r="D169" i="6"/>
  <c r="D170" i="6" l="1"/>
  <c r="G169" i="6"/>
  <c r="H169" i="6" s="1"/>
  <c r="D171" i="6" l="1"/>
  <c r="G170" i="6"/>
  <c r="H170" i="6" s="1"/>
  <c r="D172" i="6" l="1"/>
  <c r="G171" i="6"/>
  <c r="H171" i="6" s="1"/>
  <c r="D173" i="6" l="1"/>
  <c r="G172" i="6"/>
  <c r="H172" i="6" s="1"/>
  <c r="D174" i="6" l="1"/>
  <c r="G173" i="6"/>
  <c r="H173" i="6" s="1"/>
  <c r="G174" i="6" l="1"/>
  <c r="H174" i="6" s="1"/>
  <c r="D175" i="6"/>
  <c r="G175" i="6" l="1"/>
  <c r="H175" i="6" s="1"/>
  <c r="D176" i="6"/>
  <c r="G176" i="6" l="1"/>
  <c r="H176" i="6" s="1"/>
  <c r="D177" i="6"/>
  <c r="G177" i="6" l="1"/>
  <c r="H177" i="6" s="1"/>
  <c r="D178" i="6"/>
  <c r="D179" i="6" l="1"/>
  <c r="G178" i="6"/>
  <c r="H178" i="6" s="1"/>
  <c r="G179" i="6" l="1"/>
  <c r="H179" i="6" s="1"/>
  <c r="D180" i="6"/>
  <c r="D181" i="6" l="1"/>
  <c r="G180" i="6"/>
  <c r="H180" i="6" s="1"/>
  <c r="D182" i="6" l="1"/>
  <c r="G181" i="6"/>
  <c r="H181" i="6" s="1"/>
  <c r="G182" i="6" l="1"/>
  <c r="H182" i="6" s="1"/>
  <c r="D183" i="6"/>
  <c r="G183" i="6" l="1"/>
  <c r="H183" i="6" s="1"/>
  <c r="D184" i="6"/>
  <c r="G184" i="6" l="1"/>
  <c r="H184" i="6" s="1"/>
  <c r="D185" i="6"/>
  <c r="D186" i="6" l="1"/>
  <c r="G185" i="6"/>
  <c r="H185" i="6" s="1"/>
  <c r="D187" i="6" l="1"/>
  <c r="G186" i="6"/>
  <c r="H186" i="6" s="1"/>
  <c r="D188" i="6" l="1"/>
  <c r="G187" i="6"/>
  <c r="H187" i="6" s="1"/>
  <c r="D189" i="6" l="1"/>
  <c r="G189" i="6" s="1"/>
  <c r="H189" i="6" s="1"/>
  <c r="G188" i="6"/>
  <c r="H188" i="6" s="1"/>
</calcChain>
</file>

<file path=xl/comments1.xml><?xml version="1.0" encoding="utf-8"?>
<comments xmlns="http://schemas.openxmlformats.org/spreadsheetml/2006/main">
  <authors>
    <author>Nam Le</author>
  </authors>
  <commentList>
    <comment ref="B32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Thuong thang 13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Vk dc thuong 10 chai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Ck tang len 4tr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Vk nghi lam
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Xai tet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Mua xe cho vk
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Tra C.Yen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Vk lanh tien thai san 30tr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Hot hui 45tr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Tra be Ha 30tr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Tra ma 50tr</t>
        </r>
      </text>
    </comment>
  </commentList>
</comments>
</file>

<file path=xl/comments2.xml><?xml version="1.0" encoding="utf-8"?>
<comments xmlns="http://schemas.openxmlformats.org/spreadsheetml/2006/main">
  <authors>
    <author>Nam Le</author>
  </authors>
  <commentList>
    <comment ref="N10" authorId="0" shapeId="0">
      <text>
        <r>
          <rPr>
            <b/>
            <sz val="9"/>
            <color indexed="81"/>
            <rFont val="Tahoma"/>
            <family val="2"/>
          </rPr>
          <t>Nam Le:</t>
        </r>
        <r>
          <rPr>
            <sz val="9"/>
            <color indexed="81"/>
            <rFont val="Tahoma"/>
            <family val="2"/>
          </rPr>
          <t xml:space="preserve">
Vk mua xe</t>
        </r>
      </text>
    </comment>
  </commentList>
</comments>
</file>

<file path=xl/sharedStrings.xml><?xml version="1.0" encoding="utf-8"?>
<sst xmlns="http://schemas.openxmlformats.org/spreadsheetml/2006/main" count="1964" uniqueCount="654">
  <si>
    <t>No.</t>
  </si>
  <si>
    <t>Nam</t>
  </si>
  <si>
    <t>Phat</t>
  </si>
  <si>
    <t>Long</t>
  </si>
  <si>
    <t>Start Date</t>
  </si>
  <si>
    <t>Finish Date</t>
  </si>
  <si>
    <t>Task</t>
  </si>
  <si>
    <t>Thuong</t>
  </si>
  <si>
    <t>+ How to conduct the UT for warning counter. 
+ How to conduct the UT for back up.</t>
  </si>
  <si>
    <t>Research the technique for conducting the UT.</t>
  </si>
  <si>
    <t>MFP research</t>
  </si>
  <si>
    <t>Static check</t>
  </si>
  <si>
    <t>+ Opengrok search
+ Email server setting</t>
  </si>
  <si>
    <t xml:space="preserve">Tool research </t>
  </si>
  <si>
    <t>closed</t>
  </si>
  <si>
    <t>RQ-686 phase 1 (SMB Browsing for network 2)</t>
  </si>
  <si>
    <t>Support 5Ghz in EU market</t>
  </si>
  <si>
    <t>No. 44</t>
  </si>
  <si>
    <t>Waiting for HIENG's feedback.</t>
  </si>
  <si>
    <t>Implement 6 APIs on divlib</t>
  </si>
  <si>
    <t>RQ-475 Phase 1</t>
  </si>
  <si>
    <t>No. 52</t>
  </si>
  <si>
    <t>No. 2</t>
  </si>
  <si>
    <t>Control 81</t>
  </si>
  <si>
    <t>Control 75</t>
  </si>
  <si>
    <t>RQ-344</t>
  </si>
  <si>
    <t xml:space="preserve">shift this task till Jan 2018. </t>
  </si>
  <si>
    <t>ARM</t>
  </si>
  <si>
    <t>RQ-571</t>
  </si>
  <si>
    <t>The detection of paper type</t>
  </si>
  <si>
    <t>RQ-720</t>
  </si>
  <si>
    <t xml:space="preserve">MTU </t>
  </si>
  <si>
    <t>RQ-475</t>
  </si>
  <si>
    <t>Status</t>
  </si>
  <si>
    <t>Description</t>
  </si>
  <si>
    <t>Plan</t>
  </si>
  <si>
    <t>Actual</t>
  </si>
  <si>
    <t>Coding</t>
  </si>
  <si>
    <t>Review</t>
  </si>
  <si>
    <t>Nhan</t>
  </si>
  <si>
    <t>Sparrow dev</t>
  </si>
  <si>
    <t>Other</t>
  </si>
  <si>
    <t>Sparrow No.1</t>
  </si>
  <si>
    <t>Sparrow No.312</t>
  </si>
  <si>
    <t>Sparrow No.2</t>
  </si>
  <si>
    <t>Sparrow No.6</t>
  </si>
  <si>
    <t>Sparrow No.10</t>
  </si>
  <si>
    <t>Sparrow No.13</t>
  </si>
  <si>
    <t>IT 5 Dev</t>
  </si>
  <si>
    <t>IT6 Eagle Dev</t>
  </si>
  <si>
    <t>Job Log</t>
  </si>
  <si>
    <t>Eagle No.103</t>
  </si>
  <si>
    <t>Huy</t>
  </si>
  <si>
    <t>Provide the requirement</t>
  </si>
  <si>
    <t>Provide the relevant document</t>
  </si>
  <si>
    <t xml:space="preserve">Need feedback from HIENG site </t>
  </si>
  <si>
    <t xml:space="preserve">Follow up HIENG for conducting the UT. </t>
  </si>
  <si>
    <t>Feedback the design.</t>
  </si>
  <si>
    <t>Reading requirement</t>
  </si>
  <si>
    <t>[CD] Update as HIENG's feedback.
[UT] Confirm how to build for UT execution.</t>
  </si>
  <si>
    <t>Sparrow No.213</t>
  </si>
  <si>
    <t>IT 5 (Joblog)</t>
  </si>
  <si>
    <t>[CD] Update as HIENG's request.
[UT] Create the UT specification.</t>
  </si>
  <si>
    <t>Have HIENG feedback the design.
Have HIENG feedback the source code.</t>
  </si>
  <si>
    <t>Sparrow No.6.</t>
  </si>
  <si>
    <t>[UT] Follow up with HIENG for UT exection</t>
  </si>
  <si>
    <t>[CD] Update as HIENG feedback.</t>
  </si>
  <si>
    <r>
      <rPr>
        <strike/>
        <sz val="11"/>
        <color theme="1"/>
        <rFont val="Calibri"/>
        <family val="2"/>
        <scheme val="minor"/>
      </rPr>
      <t>Reading the requirement</t>
    </r>
    <r>
      <rPr>
        <sz val="11"/>
        <color theme="1"/>
        <rFont val="Calibri"/>
        <family val="2"/>
        <charset val="128"/>
        <scheme val="minor"/>
      </rPr>
      <t xml:space="preserve">
Have HIENG response the Q/A</t>
    </r>
  </si>
  <si>
    <r>
      <rPr>
        <strike/>
        <sz val="11"/>
        <color theme="1"/>
        <rFont val="Calibri"/>
        <family val="2"/>
        <scheme val="minor"/>
      </rPr>
      <t>Reading the requirement</t>
    </r>
    <r>
      <rPr>
        <sz val="11"/>
        <color theme="1"/>
        <rFont val="Calibri"/>
        <family val="2"/>
        <charset val="128"/>
        <scheme val="minor"/>
      </rPr>
      <t xml:space="preserve">
Have HIENG response Q/A</t>
    </r>
  </si>
  <si>
    <r>
      <rPr>
        <strike/>
        <sz val="11"/>
        <color theme="1"/>
        <rFont val="Calibri"/>
        <family val="2"/>
        <scheme val="minor"/>
      </rPr>
      <t>Have HIENG feedback the design.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Have HIENG feedback the source code.</t>
    </r>
  </si>
  <si>
    <t>Create the DD</t>
  </si>
  <si>
    <r>
      <t xml:space="preserve">[UT] Follow up with HIENG for UT exection
</t>
    </r>
    <r>
      <rPr>
        <sz val="11"/>
        <color theme="1"/>
        <rFont val="Calibri"/>
        <family val="2"/>
        <scheme val="minor"/>
      </rPr>
      <t xml:space="preserve">[UT] Conduct the UT execution. </t>
    </r>
  </si>
  <si>
    <r>
      <t xml:space="preserve">[CD] Update as HIENG's feedback.
</t>
    </r>
    <r>
      <rPr>
        <strike/>
        <sz val="11"/>
        <color theme="1"/>
        <rFont val="Calibri"/>
        <family val="2"/>
        <scheme val="minor"/>
      </rPr>
      <t>[UT] Confirm how to build for UT execution.</t>
    </r>
  </si>
  <si>
    <r>
      <rPr>
        <strike/>
        <sz val="11"/>
        <color theme="1"/>
        <rFont val="Calibri"/>
        <family val="2"/>
        <scheme val="minor"/>
      </rPr>
      <t>Reading the requirement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Have HIENG response Q/A</t>
    </r>
  </si>
  <si>
    <t>Reading the requirement &amp; Create the design</t>
  </si>
  <si>
    <t>Eagle RQ-720</t>
  </si>
  <si>
    <t>Eagle RQ-344</t>
  </si>
  <si>
    <r>
      <t xml:space="preserve">[QA] Response the HIENG's feedback.
</t>
    </r>
    <r>
      <rPr>
        <strike/>
        <sz val="11"/>
        <color theme="1"/>
        <rFont val="Calibri"/>
        <family val="2"/>
        <scheme val="minor"/>
      </rPr>
      <t>[DD] Update the detailed design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[CD] Update as HIENG feedback; 7, 8,9 (Morning)</t>
    </r>
    <r>
      <rPr>
        <sz val="11"/>
        <color theme="1"/>
        <rFont val="Calibri"/>
        <family val="2"/>
        <charset val="128"/>
        <scheme val="minor"/>
      </rPr>
      <t xml:space="preserve">
[CD] Update as HIENG feedback other (Afternoon)</t>
    </r>
  </si>
  <si>
    <t xml:space="preserve">[CD] Update as HIENG's request.
[UT] Create the UT specification.
[CD] Handle HIENG's feedback.
</t>
  </si>
  <si>
    <t>Assignment</t>
  </si>
  <si>
    <t>Request</t>
  </si>
  <si>
    <t>Todo</t>
  </si>
  <si>
    <r>
      <rPr>
        <strike/>
        <sz val="11"/>
        <color theme="1"/>
        <rFont val="Calibri"/>
        <family val="2"/>
        <scheme val="minor"/>
      </rPr>
      <t>Reading the requirement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Have HIENG response the Q/A</t>
    </r>
    <r>
      <rPr>
        <sz val="11"/>
        <color theme="1"/>
        <rFont val="Calibri"/>
        <family val="2"/>
        <charset val="128"/>
        <scheme val="minor"/>
      </rPr>
      <t xml:space="preserve">
Ask Mr.Son for HIENG's feedback. Which items regards to the Sparrow No.1</t>
    </r>
  </si>
  <si>
    <t>Review the design of Sparrow No.10 before sending to HIENG.</t>
  </si>
  <si>
    <r>
      <rPr>
        <strike/>
        <sz val="11"/>
        <color theme="1"/>
        <rFont val="Calibri"/>
        <family val="2"/>
        <scheme val="minor"/>
      </rPr>
      <t>Reading the requirement</t>
    </r>
    <r>
      <rPr>
        <sz val="11"/>
        <color theme="1"/>
        <rFont val="Calibri"/>
        <family val="2"/>
        <charset val="128"/>
        <scheme val="minor"/>
      </rPr>
      <t xml:space="preserve">
Create the design</t>
    </r>
  </si>
  <si>
    <t>Review DD before sending to the HIENG site.</t>
  </si>
  <si>
    <r>
      <t xml:space="preserve">[UT] Follow up with HIENG for UT exection
</t>
    </r>
    <r>
      <rPr>
        <strike/>
        <sz val="11"/>
        <color theme="1"/>
        <rFont val="Calibri"/>
        <family val="2"/>
        <scheme val="minor"/>
      </rPr>
      <t xml:space="preserve">[UT] Conduct the UT execution. </t>
    </r>
  </si>
  <si>
    <t xml:space="preserve">[UT] Review and send the result of UT exection. </t>
  </si>
  <si>
    <t>[UT] Review and send result of UT exection to HIENG.</t>
  </si>
  <si>
    <t>[UT] Inform to HIENG that the new source code could not be successfully compiled on current IT5 4.2 environment.</t>
  </si>
  <si>
    <t>HDD Backup</t>
  </si>
  <si>
    <t xml:space="preserve">Mng task </t>
  </si>
  <si>
    <t>Update WBS for reading HDD backup task.</t>
  </si>
  <si>
    <t>Output</t>
  </si>
  <si>
    <t>\\192.168.106.167\06_Output\05_Development\000_Input\Document_20171205_3\05_制御構成変更No.2_レビュー結果</t>
  </si>
  <si>
    <t>\\192.168.106.167\06_Output\05_Development\000_Input\Document_20171205_3\06_RQ-720追加実装（ベンダー装置装着場合）レビュー結果</t>
  </si>
  <si>
    <r>
      <rPr>
        <strike/>
        <sz val="11"/>
        <color theme="1"/>
        <rFont val="Calibri"/>
        <family val="2"/>
        <scheme val="minor"/>
      </rPr>
      <t>Reading the requirement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Have HIENG response the Q/A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Ask Mr.Son for HIENG's feedback. Which items regards to the Sparrow No.1</t>
    </r>
  </si>
  <si>
    <t>Handle \\192.168.106.167\06_Output\05_Development\000_Input\Document_20171205_3\04_制御構成変更No.1_追加資料</t>
  </si>
  <si>
    <t>Item</t>
  </si>
  <si>
    <t xml:space="preserve">[Sparrow No.2] [Source code] </t>
  </si>
  <si>
    <r>
      <rPr>
        <strike/>
        <sz val="11"/>
        <color theme="1"/>
        <rFont val="Calibri"/>
        <family val="2"/>
        <scheme val="minor"/>
      </rPr>
      <t>Reading the requirement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Create the design</t>
    </r>
  </si>
  <si>
    <r>
      <rPr>
        <strike/>
        <sz val="11"/>
        <color theme="1"/>
        <rFont val="Calibri"/>
        <family val="2"/>
        <scheme val="minor"/>
      </rPr>
      <t>[CD] Update as HIENG's feedback.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[UT] Confirm how to build for UT execution.</t>
    </r>
  </si>
  <si>
    <r>
      <rPr>
        <strike/>
        <sz val="11"/>
        <color theme="1"/>
        <rFont val="Calibri"/>
        <family val="2"/>
        <scheme val="minor"/>
      </rPr>
      <t>[CD] Update as HIENG's request.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[CD] Handle HIENG's feedback.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[UT] Create the UT specification.</t>
    </r>
  </si>
  <si>
    <t>Handle \\192.168.106.167\06_Output\05_Development\000_Input\Document_20171205_3\01_ジョブログレビュー結果</t>
  </si>
  <si>
    <t>[UT] Follow up the build environment for UT execution.</t>
  </si>
  <si>
    <t>Son</t>
  </si>
  <si>
    <r>
      <rPr>
        <strike/>
        <sz val="11"/>
        <color theme="1"/>
        <rFont val="Calibri"/>
        <family val="2"/>
        <scheme val="minor"/>
      </rPr>
      <t>[QA] Response the HIENG's feedback.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[DD] Update the detailed design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[CD] Update as HIENG feedback; 7, 8,9 (Morning)</t>
    </r>
    <r>
      <rPr>
        <sz val="11"/>
        <color theme="1"/>
        <rFont val="Calibri"/>
        <family val="2"/>
        <charset val="128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[CD] Update as HIENG feedback other (Afternoon)</t>
    </r>
  </si>
  <si>
    <t>Review the result</t>
  </si>
  <si>
    <t>handle \\192.168.106.167\06_Output\05_Development\000_Input\Document_20171205_3\02_RQ-344（IWSアプリケーションの暗号強化）</t>
  </si>
  <si>
    <t>Review the document result.</t>
  </si>
  <si>
    <t>Reading and create the document regarding to HDD backup task.</t>
  </si>
  <si>
    <t>Limitation: Waiting for the ROM version, etc</t>
  </si>
  <si>
    <t>Design file SYSC_System.cpp</t>
  </si>
  <si>
    <t>[UT] Update UT specification</t>
  </si>
  <si>
    <t>Sparrow No.8</t>
  </si>
  <si>
    <t xml:space="preserve">[Requirement] Reading requirement </t>
  </si>
  <si>
    <t>List of deliverables</t>
  </si>
  <si>
    <t>PIC</t>
  </si>
  <si>
    <t>[Sparrow No.312] [Source code]</t>
  </si>
  <si>
    <t>[Sparrow No.6] [UT]</t>
  </si>
  <si>
    <t>[Sparrow No.13] [UT] Should send the second time.</t>
  </si>
  <si>
    <t>[Eagle No.103] [UT + Report]</t>
  </si>
  <si>
    <t xml:space="preserve">[Sparrow No.2] [UT  + Report] </t>
  </si>
  <si>
    <t xml:space="preserve">[RQ-720] [Source Code + UT + Report] </t>
  </si>
  <si>
    <t>[RQ-344] [Empty  API]</t>
  </si>
  <si>
    <t>[Sparrow No.1] [Design]</t>
  </si>
  <si>
    <t>[Sparrow No.2] [UT + Report ]</t>
  </si>
  <si>
    <t>OK</t>
  </si>
  <si>
    <t>UT execution</t>
  </si>
  <si>
    <t>Handle \\192.168.106.167\06_Output\05_Development\000_Input\Document_20171205_3\05_制御構成変更No.2_レビュー結果</t>
  </si>
  <si>
    <t>aSon: Follow up design</t>
  </si>
  <si>
    <t xml:space="preserve">[UT] Confirm build environment </t>
  </si>
  <si>
    <t>Response Q&amp;A</t>
  </si>
  <si>
    <t>Remark</t>
  </si>
  <si>
    <t>Review weekly report.</t>
  </si>
  <si>
    <t>Create WBS.</t>
  </si>
  <si>
    <t>Handle feedback \\192.168.106.167\05_Input\05_Module\01_CommonAPI(nvd_sys)\05_HIENG_Feedback\Document_20171208_2\01_制御構成変更No.1レビュー結果</t>
  </si>
  <si>
    <t>Handle feedback: \\192.168.106.167\06_Output\05_Development\30_Sparrow_No10\01_Input\feedback_1208_制御構成変更No.1レビュー結果</t>
  </si>
  <si>
    <t>Create the design</t>
  </si>
  <si>
    <t>Reading the content of requirement</t>
  </si>
  <si>
    <t>SMB Browsing Request 1</t>
  </si>
  <si>
    <t>Reading the requirement</t>
  </si>
  <si>
    <r>
      <rPr>
        <strike/>
        <sz val="11"/>
        <color rgb="FFFF0000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Shift till Nov 27, 2017</t>
    </r>
  </si>
  <si>
    <t xml:space="preserve">   As per GCS's investigation, the last size is saved by the method, ENGC_FeedTrayImpColor::setPaperSize.
UT: </t>
  </si>
  <si>
    <t xml:space="preserve">GCS has not clear about the point which the 5Ghz is set as default for EU market. 
In addition, it has also not mentioned in the specification.
</t>
  </si>
  <si>
    <t xml:space="preserve">
</t>
  </si>
  <si>
    <t>[HDD Backup]</t>
  </si>
  <si>
    <t xml:space="preserve">[Sparrow No.312]  UT execution </t>
  </si>
  <si>
    <t>Follow up</t>
  </si>
  <si>
    <t xml:space="preserve">[Sparrow No.1]  Where does GCS get the content of SystemInfoIT6Com folder? </t>
  </si>
  <si>
    <t>[Sparrow No.10]</t>
  </si>
  <si>
    <t>\\192.168.106.167\06_Output\05_Development\32_HDD_Backup\03_Doc</t>
  </si>
  <si>
    <t>HDD_Data_Backup_CommonAPI_Investigate_V02.xlsx</t>
  </si>
  <si>
    <t>https://meet.konicaminolta.com/konicaminolta.com/meet/tatsuro.sueoka/M5HDF0NZ?sl=1</t>
  </si>
  <si>
    <t>SMB Browsing (Extension)</t>
  </si>
  <si>
    <t>[Sparrow No.1] Source code</t>
  </si>
  <si>
    <t>[RQ-344] Source code</t>
  </si>
  <si>
    <t>[Sparrow No.8] interim result of requirement invesgitation.</t>
  </si>
  <si>
    <t>[HDD Backup] The result of investigation</t>
  </si>
  <si>
    <t>[SMB Browsing] The result of investigation</t>
  </si>
  <si>
    <t xml:space="preserve">SystemInfoIT6Com has not confirmed test. </t>
  </si>
  <si>
    <t>The build has not confirmed on divlib</t>
  </si>
  <si>
    <t>Source code: Build confirmation.</t>
  </si>
  <si>
    <t>Long, Nam</t>
  </si>
  <si>
    <t>Review the result.</t>
  </si>
  <si>
    <t>Follow up the 'default' value issue.</t>
  </si>
  <si>
    <t>Follow up the issue of APPCMD_SMBBrowsingCancel</t>
  </si>
  <si>
    <t>Source code: Build error.</t>
  </si>
  <si>
    <t>Update source code</t>
  </si>
  <si>
    <t>Response Tateshita's question.</t>
  </si>
  <si>
    <t xml:space="preserve">UT </t>
  </si>
  <si>
    <t xml:space="preserve">Update source code </t>
  </si>
  <si>
    <t xml:space="preserve">Update source code for the latest IT6 Sparrow </t>
  </si>
  <si>
    <t xml:space="preserve">Follow up the design's feedback </t>
  </si>
  <si>
    <t>Study the functional specification</t>
  </si>
  <si>
    <t>Review action items while we have meeting with Katoughi</t>
  </si>
  <si>
    <t>Tài sản</t>
  </si>
  <si>
    <t>Vay Tiền</t>
  </si>
  <si>
    <t>Trả Tien</t>
  </si>
  <si>
    <t>Còn</t>
  </si>
  <si>
    <t>Vay ngân hàng</t>
  </si>
  <si>
    <t>Lãi ngân hàng</t>
  </si>
  <si>
    <t>Má cho</t>
  </si>
  <si>
    <t>Má</t>
  </si>
  <si>
    <t>Vàng</t>
  </si>
  <si>
    <t>Anh 2</t>
  </si>
  <si>
    <t>Chơi hụi</t>
  </si>
  <si>
    <t>Bé Hà</t>
  </si>
  <si>
    <t>Chị Yến</t>
  </si>
  <si>
    <t>Năm</t>
  </si>
  <si>
    <t>Lương</t>
  </si>
  <si>
    <t>Dư nợ</t>
  </si>
  <si>
    <t>Dự tính trả</t>
  </si>
  <si>
    <t>Còn lại</t>
  </si>
  <si>
    <t>NAM 2018</t>
  </si>
  <si>
    <t>T01</t>
  </si>
  <si>
    <t>T02</t>
  </si>
  <si>
    <t>T03</t>
  </si>
  <si>
    <t>T04</t>
  </si>
  <si>
    <t>T5</t>
  </si>
  <si>
    <t>T6</t>
  </si>
  <si>
    <t>T7</t>
  </si>
  <si>
    <t>T8</t>
  </si>
  <si>
    <t>T9</t>
  </si>
  <si>
    <t>T10</t>
  </si>
  <si>
    <t>T11</t>
  </si>
  <si>
    <t>T12</t>
  </si>
  <si>
    <t>Thu nhap</t>
  </si>
  <si>
    <t>Chi tieu</t>
  </si>
  <si>
    <t>Lai vay</t>
  </si>
  <si>
    <t>Noi that, xe</t>
  </si>
  <si>
    <t>Trả  or Vay</t>
  </si>
  <si>
    <t>NAM 2019</t>
  </si>
  <si>
    <t>NAM 2020</t>
  </si>
  <si>
    <t>BẢNG TÍNH LỊCH TRẢ NỢ DỰ KIẾN - TRẢ GỐC HÀNG THÁNG (1 THÁNG/LẦN)</t>
  </si>
  <si>
    <t>Dư nợ vay</t>
  </si>
  <si>
    <t>VNĐ</t>
  </si>
  <si>
    <t>Thời gian</t>
  </si>
  <si>
    <t>Tháng</t>
  </si>
  <si>
    <t>nam</t>
  </si>
  <si>
    <t>Lãi suất kỳ đầu tiên</t>
  </si>
  <si>
    <t>/năm</t>
  </si>
  <si>
    <t>Lãi suất Năm tiếp theo</t>
  </si>
  <si>
    <t>Trả gốc hàng tháng</t>
  </si>
  <si>
    <t>/tháng</t>
  </si>
  <si>
    <t>Kỳ</t>
  </si>
  <si>
    <t>Ngày</t>
  </si>
  <si>
    <t>Trả gốc</t>
  </si>
  <si>
    <t>Lãi suất cho vay thực tế</t>
  </si>
  <si>
    <t>Trả lãi</t>
  </si>
  <si>
    <t>Tổng nghĩa vụ hàng kỳ (= Trả gốc + Trả lãi)</t>
  </si>
  <si>
    <t>Thiệp</t>
  </si>
  <si>
    <t>DANH SÁCH KHÁCH MỜI</t>
  </si>
  <si>
    <t>STT</t>
  </si>
  <si>
    <t>Ngoài thiệp</t>
  </si>
  <si>
    <t>Trong thiệp</t>
  </si>
  <si>
    <t>Mối Quan Hệ</t>
  </si>
  <si>
    <t>Nơi mời</t>
  </si>
  <si>
    <t>SL</t>
  </si>
  <si>
    <t>Tham dự?</t>
  </si>
  <si>
    <t>TM</t>
  </si>
  <si>
    <t>Thống Kê Số Lượng Khách Tham Dự</t>
  </si>
  <si>
    <t>GĐ Anh Chị Sáu</t>
  </si>
  <si>
    <t>Anh Chị</t>
  </si>
  <si>
    <t>Hàng Xóm</t>
  </si>
  <si>
    <t>Ở nhà</t>
  </si>
  <si>
    <t>GĐ Chú Bé</t>
  </si>
  <si>
    <t>Cô Chú</t>
  </si>
  <si>
    <t>Bà Con</t>
  </si>
  <si>
    <t>Bạn</t>
  </si>
  <si>
    <t>Công Ty</t>
  </si>
  <si>
    <t>TC</t>
  </si>
  <si>
    <t>GĐ Chú Trung</t>
  </si>
  <si>
    <t>GĐ Cháu Bao</t>
  </si>
  <si>
    <t>Hai Cháu</t>
  </si>
  <si>
    <t>GĐ Chú Dũng</t>
  </si>
  <si>
    <t>GĐ Chú Tính</t>
  </si>
  <si>
    <t>GĐ Bác Bên</t>
  </si>
  <si>
    <t>Hai Bác</t>
  </si>
  <si>
    <t>GĐ Anh Song</t>
  </si>
  <si>
    <t>GĐ Anh Đăng</t>
  </si>
  <si>
    <t>Nhà trai</t>
  </si>
  <si>
    <t>Công ty</t>
  </si>
  <si>
    <t>GĐ Anh Quý</t>
  </si>
  <si>
    <t>Tổng tiền mừng</t>
  </si>
  <si>
    <t>GĐ Chú Lượm</t>
  </si>
  <si>
    <t>Trả tiền cổ</t>
  </si>
  <si>
    <t>GĐ Cô Thi</t>
  </si>
  <si>
    <t>Cô</t>
  </si>
  <si>
    <t>Còn dư</t>
  </si>
  <si>
    <t>GĐ Cô Chín</t>
  </si>
  <si>
    <t>GĐ Anh Hòa</t>
  </si>
  <si>
    <t>GĐ Chú Vũ</t>
  </si>
  <si>
    <t>GĐ Cô út</t>
  </si>
  <si>
    <t>GĐ Bác The</t>
  </si>
  <si>
    <t>Bác</t>
  </si>
  <si>
    <t>GĐ Bác Bính</t>
  </si>
  <si>
    <t>GĐ Cô Thân</t>
  </si>
  <si>
    <t>GĐ Anh Mười</t>
  </si>
  <si>
    <t>GĐ Chị Nguyên</t>
  </si>
  <si>
    <t>GĐ Chú Tuấn</t>
  </si>
  <si>
    <t>GĐ Chú Mậu</t>
  </si>
  <si>
    <t>GĐ Chú Toàn</t>
  </si>
  <si>
    <t>GĐ Bác Hưng</t>
  </si>
  <si>
    <t>GĐ Chú Phi</t>
  </si>
  <si>
    <t>GĐ Bác Xuân</t>
  </si>
  <si>
    <t xml:space="preserve">GĐ Anh Phú </t>
  </si>
  <si>
    <t>GĐ Anh Năng</t>
  </si>
  <si>
    <t>GĐ Chú Mẫn</t>
  </si>
  <si>
    <t>Chú</t>
  </si>
  <si>
    <t>GĐ Bác Bé</t>
  </si>
  <si>
    <t>GĐ chú Hoang</t>
  </si>
  <si>
    <t>GĐ chú Hoan</t>
  </si>
  <si>
    <t>GĐ Anh Giảng</t>
  </si>
  <si>
    <t>GĐ Chú Sơn</t>
  </si>
  <si>
    <t>GĐ Bác Phán</t>
  </si>
  <si>
    <t>GĐ Chú Tú</t>
  </si>
  <si>
    <t>GĐ Dì Dượng Tuấn</t>
  </si>
  <si>
    <t>Dì Dượng</t>
  </si>
  <si>
    <t>GĐ Chú Thanh</t>
  </si>
  <si>
    <t>GĐ Anh Bình</t>
  </si>
  <si>
    <t>GĐ Chú Tân</t>
  </si>
  <si>
    <t>GĐ Chú Phụng</t>
  </si>
  <si>
    <t xml:space="preserve">GĐ Chú Tú </t>
  </si>
  <si>
    <t>GĐ Chú Diện</t>
  </si>
  <si>
    <t>GĐ Chú Hưng</t>
  </si>
  <si>
    <t>GĐ Anh Năm Hòa</t>
  </si>
  <si>
    <t>GĐ Chú Phấn</t>
  </si>
  <si>
    <t>GĐ Bác Sáu Thân</t>
  </si>
  <si>
    <t>GĐ Chú Minh</t>
  </si>
  <si>
    <t>GĐ Anh Long</t>
  </si>
  <si>
    <t>GĐ Chú Phúc</t>
  </si>
  <si>
    <t>GĐ Chị Thun</t>
  </si>
  <si>
    <t>Chị</t>
  </si>
  <si>
    <t>GĐ Anh Vinh</t>
  </si>
  <si>
    <t>GĐ Anh Thông</t>
  </si>
  <si>
    <t>GĐ Chú Mảnh</t>
  </si>
  <si>
    <t>GĐ Anh Cường</t>
  </si>
  <si>
    <t>GĐ Chú Cường</t>
  </si>
  <si>
    <t>GĐ Chú Điệp</t>
  </si>
  <si>
    <t>GĐ Chú Thành</t>
  </si>
  <si>
    <t xml:space="preserve">GĐ Anh Tuấn </t>
  </si>
  <si>
    <t>GĐ Anh Tự</t>
  </si>
  <si>
    <t>GĐ Chú Thi</t>
  </si>
  <si>
    <t>GĐ Anh Lợi</t>
  </si>
  <si>
    <t>Anh</t>
  </si>
  <si>
    <t>GĐ Chú Chiến</t>
  </si>
  <si>
    <t>GD Chú Hào</t>
  </si>
  <si>
    <t>GĐ Anh Hai Tuyên</t>
  </si>
  <si>
    <t>GĐ Bác Vui</t>
  </si>
  <si>
    <t>GĐ Chú Tương</t>
  </si>
  <si>
    <t>GĐ Chú Đạt</t>
  </si>
  <si>
    <t>GĐ Chú Đồng</t>
  </si>
  <si>
    <t>GĐ Chú Trường</t>
  </si>
  <si>
    <t>GĐ Anh Minh</t>
  </si>
  <si>
    <t>GĐ Chú Nga</t>
  </si>
  <si>
    <t>GĐ Chú Hiếu</t>
  </si>
  <si>
    <t>GĐ Chú Hoàng</t>
  </si>
  <si>
    <t>GĐ Cô Ngoan</t>
  </si>
  <si>
    <t>GĐ Chú Mỹ</t>
  </si>
  <si>
    <t>GĐ Chú Phú</t>
  </si>
  <si>
    <t>GĐ Anh Hoàng</t>
  </si>
  <si>
    <t>GĐ Bác Năm</t>
  </si>
  <si>
    <t>Hai bác</t>
  </si>
  <si>
    <t>GĐ Chú Long</t>
  </si>
  <si>
    <t>GĐ Cô Nhân</t>
  </si>
  <si>
    <t>GĐ Cô Sen</t>
  </si>
  <si>
    <t>GĐ Chú Lộc (Kim tuyến)</t>
  </si>
  <si>
    <t>GĐ Chú Của</t>
  </si>
  <si>
    <t>GĐ Anh Giàu</t>
  </si>
  <si>
    <t>GĐ Chú Ba Thời</t>
  </si>
  <si>
    <t>GĐ Anh Lộc</t>
  </si>
  <si>
    <t>GĐ Chú Thơ</t>
  </si>
  <si>
    <t>GĐ Anh Hùng</t>
  </si>
  <si>
    <t>GĐ Bác Hiểu</t>
  </si>
  <si>
    <t>GĐ Chú Hậu</t>
  </si>
  <si>
    <t>GĐ Chú Hải (Ha)</t>
  </si>
  <si>
    <t>GĐ Chú Lộc ái</t>
  </si>
  <si>
    <t>GĐ Chú Khang</t>
  </si>
  <si>
    <t>GĐ Chú Thịnh</t>
  </si>
  <si>
    <t>GD Anh Năm</t>
  </si>
  <si>
    <t>GD Anh Sự</t>
  </si>
  <si>
    <t>GD Chú Văn</t>
  </si>
  <si>
    <t>GĐ Cô Thảo</t>
  </si>
  <si>
    <t>GĐ Anh Khánh</t>
  </si>
  <si>
    <t>GĐ Anh Hiệp</t>
  </si>
  <si>
    <t>GĐ Anh Thoại</t>
  </si>
  <si>
    <t>GĐ Anh Lợi (Máy cày)</t>
  </si>
  <si>
    <t>GĐ Chú Bảy</t>
  </si>
  <si>
    <t>GĐ Cô Thanh</t>
  </si>
  <si>
    <t>GĐ Chú Bình</t>
  </si>
  <si>
    <t>GĐ Chú Lộc (Sâm)</t>
  </si>
  <si>
    <t>GĐ Anh Thành</t>
  </si>
  <si>
    <t>GĐ Anh Đông</t>
  </si>
  <si>
    <t>GĐ Chú Bắc</t>
  </si>
  <si>
    <t>GĐ Chú Thái</t>
  </si>
  <si>
    <t>GĐ Anh Nam</t>
  </si>
  <si>
    <t>GĐ Chú Nam</t>
  </si>
  <si>
    <t>GĐ Chị Dung</t>
  </si>
  <si>
    <t>GĐ Anh Chuyện</t>
  </si>
  <si>
    <t>GĐ Anh Đới</t>
  </si>
  <si>
    <t>GĐ Anh Ba</t>
  </si>
  <si>
    <t>GĐ Anh Trường</t>
  </si>
  <si>
    <t>GĐ Anh Công</t>
  </si>
  <si>
    <t>GĐ Anh Lượng (Ba Lực)</t>
  </si>
  <si>
    <t>GĐ Anh Thuận</t>
  </si>
  <si>
    <t>GĐ Chú Đình</t>
  </si>
  <si>
    <t>GĐ Anh Thắng</t>
  </si>
  <si>
    <t>GĐ Chú Đường</t>
  </si>
  <si>
    <t>GĐ Chú Thiều</t>
  </si>
  <si>
    <t>GĐ Chú Liêm</t>
  </si>
  <si>
    <t>GĐ Chú Công</t>
  </si>
  <si>
    <t>GĐ Bác Nhạ</t>
  </si>
  <si>
    <t>GĐ Chú Hiếu đông</t>
  </si>
  <si>
    <t>GĐ Cậu Lượng</t>
  </si>
  <si>
    <t xml:space="preserve"> Cậu Mợ</t>
  </si>
  <si>
    <t>GĐ Anh Sang</t>
  </si>
  <si>
    <t>GĐ Chú Ngọc</t>
  </si>
  <si>
    <t>GD Anh Nghĩa</t>
  </si>
  <si>
    <t>GD Chị Tím</t>
  </si>
  <si>
    <t>GD Chị Lệ</t>
  </si>
  <si>
    <t>GD Chị Hoàng</t>
  </si>
  <si>
    <t xml:space="preserve">GD Chú Trường </t>
  </si>
  <si>
    <t>GD chú Quang</t>
  </si>
  <si>
    <t>GD Chú Sơn</t>
  </si>
  <si>
    <t>GD Chú Hùng</t>
  </si>
  <si>
    <t>GD Chú Minh</t>
  </si>
  <si>
    <t>GD Chú Thảo</t>
  </si>
  <si>
    <t>GD Chú Chinh</t>
  </si>
  <si>
    <t>GD Chú Min</t>
  </si>
  <si>
    <t>GD Anh Trường</t>
  </si>
  <si>
    <t>GD Chú Tú</t>
  </si>
  <si>
    <t>GD Chú Phú</t>
  </si>
  <si>
    <t>GD Chú Tài</t>
  </si>
  <si>
    <t>GD Chú án</t>
  </si>
  <si>
    <t>GĐ Anh Phương</t>
  </si>
  <si>
    <t>GĐ Chú Tâm</t>
  </si>
  <si>
    <t>GĐ Em Thoa Tâm</t>
  </si>
  <si>
    <t>Hai Em</t>
  </si>
  <si>
    <t>GĐ Anh Giã</t>
  </si>
  <si>
    <t>GĐ Chú Quản</t>
  </si>
  <si>
    <t>GĐ Anh Tân</t>
  </si>
  <si>
    <t>GĐ Chú Dũng (Chi)</t>
  </si>
  <si>
    <t>GĐ Cô Hà</t>
  </si>
  <si>
    <t>Chị Hai Tuyên</t>
  </si>
  <si>
    <t>GĐ Chú Quân</t>
  </si>
  <si>
    <t>GĐ Anh Biển</t>
  </si>
  <si>
    <t>Tình Búp (số 10)</t>
  </si>
  <si>
    <t>GĐ Anh Chị Song Thủy</t>
  </si>
  <si>
    <t>Cháu Nghĩa Trung</t>
  </si>
  <si>
    <t>Chú Phú</t>
  </si>
  <si>
    <t>Chị Nhật</t>
  </si>
  <si>
    <t>GĐ Anh Khắc</t>
  </si>
  <si>
    <t>GĐ Cháu Thắng</t>
  </si>
  <si>
    <t>GĐ Chú Quyết</t>
  </si>
  <si>
    <t>GĐ Cháu Trung</t>
  </si>
  <si>
    <t>GĐ Cháu Hưng</t>
  </si>
  <si>
    <t>Sài Gòn</t>
  </si>
  <si>
    <t>GĐ Anh Tài (b.Hưng)</t>
  </si>
  <si>
    <t>GĐ Cháu Bảy</t>
  </si>
  <si>
    <t>GĐ Anh Linh</t>
  </si>
  <si>
    <t>Cháu My</t>
  </si>
  <si>
    <t>Cháu</t>
  </si>
  <si>
    <t>GĐ Cháu Ti</t>
  </si>
  <si>
    <t>GĐ Anh Hải</t>
  </si>
  <si>
    <t>GĐ Cháu Hoàng</t>
  </si>
  <si>
    <t>GĐ Cháu Hội</t>
  </si>
  <si>
    <t>GĐ Cháu Hòe</t>
  </si>
  <si>
    <t>GĐ Cháu Mận</t>
  </si>
  <si>
    <t>Cháu Mộng</t>
  </si>
  <si>
    <t>GĐ Cháu Màng</t>
  </si>
  <si>
    <t>GĐ Cháu Tiến</t>
  </si>
  <si>
    <t>Cậu Toàn</t>
  </si>
  <si>
    <t>Gì Tâm</t>
  </si>
  <si>
    <t>GĐ Cháu Ngọc</t>
  </si>
  <si>
    <t>GĐ Bé Thúy</t>
  </si>
  <si>
    <t>Hai Con</t>
  </si>
  <si>
    <t>Cháu Mỹ</t>
  </si>
  <si>
    <t>Cháu Kỷ</t>
  </si>
  <si>
    <t>GĐ Bé Ly</t>
  </si>
  <si>
    <t>Anh Hai</t>
  </si>
  <si>
    <t>Bác Chữ</t>
  </si>
  <si>
    <t>Bác Ngưu</t>
  </si>
  <si>
    <t>Chú Thạnh</t>
  </si>
  <si>
    <t>Chú Lợi</t>
  </si>
  <si>
    <t>Cậu Thành</t>
  </si>
  <si>
    <t>Mợ Mĩ</t>
  </si>
  <si>
    <t>Cậu Mợ Tăn</t>
  </si>
  <si>
    <t>GĐ Chị Hiền (Huế)</t>
  </si>
  <si>
    <t>GĐ AC Xui (NĐ)</t>
  </si>
  <si>
    <t>GD Anh Dân (ND)</t>
  </si>
  <si>
    <t>GD Anh Phước</t>
  </si>
  <si>
    <t>GD Cháu Phượng</t>
  </si>
  <si>
    <t>GD Cháu Lai</t>
  </si>
  <si>
    <t>GĐ Cậu 2 Ngộ (NĐ)</t>
  </si>
  <si>
    <t>GĐ Dũng Linh (NĐ)</t>
  </si>
  <si>
    <t>Bác Tiếp</t>
  </si>
  <si>
    <t>GĐ C.Hằng</t>
  </si>
  <si>
    <t>GĐ A.Biết</t>
  </si>
  <si>
    <t>B.Phúc Ánh + …</t>
  </si>
  <si>
    <t>GĐ A.Tinh</t>
  </si>
  <si>
    <t>Bạn Quân</t>
  </si>
  <si>
    <t>Bạn Sáu</t>
  </si>
  <si>
    <t>Bạn Vũ</t>
  </si>
  <si>
    <t>Bạn Trắng</t>
  </si>
  <si>
    <t>Bạn Việt</t>
  </si>
  <si>
    <t>Bạn Nhung</t>
  </si>
  <si>
    <t>Bạn Phi</t>
  </si>
  <si>
    <t>Bạn Hằng A1</t>
  </si>
  <si>
    <t>Ở Nhà</t>
  </si>
  <si>
    <t>Em Hải + Nhi</t>
  </si>
  <si>
    <t>Thầy Bình</t>
  </si>
  <si>
    <t>Thầy</t>
  </si>
  <si>
    <t>B.Thúy Linh</t>
  </si>
  <si>
    <t>B.Kim Chi + …</t>
  </si>
  <si>
    <t>B.Bá Duy + …</t>
  </si>
  <si>
    <t>GĐ B.Lệ Thu</t>
  </si>
  <si>
    <t>B.Thùy Trang</t>
  </si>
  <si>
    <t>B.Hùng Tấn + …</t>
  </si>
  <si>
    <t>B.Minh A8 + …</t>
  </si>
  <si>
    <t>GĐ B.Ngọc Ánh</t>
  </si>
  <si>
    <t>Hai Ban</t>
  </si>
  <si>
    <t>B.Chung + …</t>
  </si>
  <si>
    <t>GĐ B.Huyền</t>
  </si>
  <si>
    <t>B.Kim Trang + …</t>
  </si>
  <si>
    <t>B.Hằng A8</t>
  </si>
  <si>
    <t>B.Phụng</t>
  </si>
  <si>
    <t>B.Phương Linh + …</t>
  </si>
  <si>
    <t>GĐ B.Miền</t>
  </si>
  <si>
    <t>GĐ B.Tảo</t>
  </si>
  <si>
    <t>B.Trinh + …</t>
  </si>
  <si>
    <t>GĐ B.Tuyền</t>
  </si>
  <si>
    <t>B.Diệu Thắng + …</t>
  </si>
  <si>
    <t>B.Phương A8 + …</t>
  </si>
  <si>
    <t>GĐ B.Diển</t>
  </si>
  <si>
    <t>B.Trọng + …</t>
  </si>
  <si>
    <t>B.Nhi</t>
  </si>
  <si>
    <t>B.Vui</t>
  </si>
  <si>
    <t>B.Liên A8 + …</t>
  </si>
  <si>
    <t>GĐ B.Hà</t>
  </si>
  <si>
    <t>GĐ B.Tưởng</t>
  </si>
  <si>
    <t>GĐ B.Thành Thắng</t>
  </si>
  <si>
    <t>GĐ B.Trường An</t>
  </si>
  <si>
    <t>GĐ B.Hậu</t>
  </si>
  <si>
    <t>Bạn Lực</t>
  </si>
  <si>
    <t>GĐ A.Cường</t>
  </si>
  <si>
    <t>A.Phương + …</t>
  </si>
  <si>
    <t>GĐ A.Huy</t>
  </si>
  <si>
    <t>GĐ A.Sơn</t>
  </si>
  <si>
    <t>A.Toàn + …</t>
  </si>
  <si>
    <t>GĐ B.Phát</t>
  </si>
  <si>
    <t>GĐ B.Long</t>
  </si>
  <si>
    <t>E.Đạt MFP + …</t>
  </si>
  <si>
    <t>Em</t>
  </si>
  <si>
    <t>GĐ B.Thanh MFP</t>
  </si>
  <si>
    <t>B.Đạt MFP</t>
  </si>
  <si>
    <t>A.Tâm Đặng MFP</t>
  </si>
  <si>
    <t>B.Khuê MFP</t>
  </si>
  <si>
    <t>B.Thưởng MFP</t>
  </si>
  <si>
    <t>Trítn.oz + (*_-)</t>
  </si>
  <si>
    <t>GĐ C.Thu</t>
  </si>
  <si>
    <t>GĐ A.Minh</t>
  </si>
  <si>
    <t>GĐ A.Long</t>
  </si>
  <si>
    <t>Danhvn + …</t>
  </si>
  <si>
    <t>Tài HV + ….</t>
  </si>
  <si>
    <t>Ngọcnpt</t>
  </si>
  <si>
    <t>Cườngvm</t>
  </si>
  <si>
    <t>Sơn DTV + …</t>
  </si>
  <si>
    <t>TrungQT  + …</t>
  </si>
  <si>
    <t>Tài Quách + …</t>
  </si>
  <si>
    <t>A.Toạidc + …</t>
  </si>
  <si>
    <t>GĐ A.Hoàng</t>
  </si>
  <si>
    <t>GĐ A.Chính</t>
  </si>
  <si>
    <t>GĐ A.Nhân</t>
  </si>
  <si>
    <t>GĐ A.Khang</t>
  </si>
  <si>
    <t>A.Chiến DTV</t>
  </si>
  <si>
    <t>GĐ A.Khương</t>
  </si>
  <si>
    <t>Hương DT + …</t>
  </si>
  <si>
    <t>Cao VN + …</t>
  </si>
  <si>
    <t>GĐ A.Boi</t>
  </si>
  <si>
    <t>GĐ A.Tâm</t>
  </si>
  <si>
    <t>Quân DTV + …</t>
  </si>
  <si>
    <t>GĐ A.Chuyên</t>
  </si>
  <si>
    <t>Đức DTV + …</t>
  </si>
  <si>
    <t>Thêm bb + …</t>
  </si>
  <si>
    <t>B.Bình DTV</t>
  </si>
  <si>
    <t>Thiệp mời</t>
  </si>
  <si>
    <t>Nhà Trai</t>
  </si>
  <si>
    <t>Nhà Gái</t>
  </si>
  <si>
    <t>Ông</t>
  </si>
  <si>
    <t>Lê Minh Nhịn</t>
  </si>
  <si>
    <t>Võ Thanh Bình</t>
  </si>
  <si>
    <t>Bà</t>
  </si>
  <si>
    <t>Đoàn Thị Trang</t>
  </si>
  <si>
    <t>Nguyễn Thị Liễu</t>
  </si>
  <si>
    <t>Địa chỉ</t>
  </si>
  <si>
    <t>Ấp 1, Xã Phú Lập, Tân Phú, Đồng Nai</t>
  </si>
  <si>
    <t>Ấp 2, Xã Gia Canh, Định Quán, Đồng Nai</t>
  </si>
  <si>
    <t>LỄ THÀNH HÔN</t>
  </si>
  <si>
    <t>Lê Minh Nam</t>
  </si>
  <si>
    <t>Võ Thị Hằng</t>
  </si>
  <si>
    <t>Thứ Nam</t>
  </si>
  <si>
    <t>Trưởng Nữ</t>
  </si>
  <si>
    <t>Hôn lễ được tiến hành tại Tư Gia - Ấp 1, Xã Phú Lập, Tân Phú, Đồng Nai</t>
  </si>
  <si>
    <t>Vào lúc 10 giờ 00 ngày 26/11/2017</t>
  </si>
  <si>
    <t>Nhằm ngày 09 tháng 10 năm Đinh Dậu</t>
  </si>
  <si>
    <t>Tiệc tại Tư Gia, vào lúc 11 giờ 00 (cùng ngày)</t>
  </si>
  <si>
    <t>Noi That + Xe</t>
  </si>
  <si>
    <t>Quan ly tien</t>
  </si>
  <si>
    <t>Chi tiêu HT</t>
  </si>
  <si>
    <t>Choi Hui</t>
  </si>
  <si>
    <t>Di Cho</t>
  </si>
  <si>
    <t>Tieu Xai (Nam)</t>
  </si>
  <si>
    <t>Tieu Xai (Hang)</t>
  </si>
  <si>
    <t>Di Dam</t>
  </si>
  <si>
    <t>Phat Sinh</t>
  </si>
  <si>
    <t>Requirement</t>
  </si>
  <si>
    <t xml:space="preserve">   Plan schedule</t>
  </si>
  <si>
    <t xml:space="preserve">   Actual schedule</t>
  </si>
  <si>
    <t>Writing</t>
  </si>
  <si>
    <t>Listening</t>
  </si>
  <si>
    <t>Speaking</t>
  </si>
  <si>
    <t>Target</t>
  </si>
  <si>
    <t>Due Date</t>
  </si>
  <si>
    <t>Field</t>
  </si>
  <si>
    <t>English</t>
  </si>
  <si>
    <t>Soft Skills</t>
  </si>
  <si>
    <t>IT</t>
  </si>
  <si>
    <t>Others</t>
  </si>
  <si>
    <t>Personal Plan</t>
  </si>
  <si>
    <t>Reading Books</t>
  </si>
  <si>
    <t>Time</t>
  </si>
  <si>
    <t>#Year</t>
  </si>
  <si>
    <t>Move to new house</t>
  </si>
  <si>
    <t>Need to update in detail.</t>
  </si>
  <si>
    <t>#Target in charge</t>
  </si>
  <si>
    <t>Improve myself</t>
  </si>
  <si>
    <t>Make a habit of reading.
One book/one month</t>
  </si>
  <si>
    <t>Expected Date</t>
  </si>
  <si>
    <t>History</t>
  </si>
  <si>
    <t>Wake up at 5:30AM</t>
  </si>
  <si>
    <t>Give up watching Video/Youtube</t>
  </si>
  <si>
    <t>The Target</t>
  </si>
  <si>
    <t>Running in 2km in the morning.</t>
  </si>
  <si>
    <t>Python Basic</t>
  </si>
  <si>
    <t>Python Advance</t>
  </si>
  <si>
    <t>Concept of AI and Python</t>
  </si>
  <si>
    <t>Pronunciation</t>
  </si>
  <si>
    <t>Improve funny talking</t>
  </si>
  <si>
    <t>Investigate AI</t>
  </si>
  <si>
    <t>Sinh Con</t>
  </si>
  <si>
    <t>Task</t>
    <phoneticPr fontId="23"/>
  </si>
  <si>
    <t>Person in
Charge</t>
  </si>
  <si>
    <t>Status</t>
    <phoneticPr fontId="23"/>
  </si>
  <si>
    <t>Duration</t>
  </si>
  <si>
    <t>Start Date</t>
    <phoneticPr fontId="23"/>
  </si>
  <si>
    <t>Finish Date</t>
    <phoneticPr fontId="23"/>
  </si>
  <si>
    <t>[Communication]</t>
  </si>
  <si>
    <t>[Activity]</t>
  </si>
  <si>
    <t>[Knowledge]</t>
  </si>
  <si>
    <t>[TOEIC 700]</t>
  </si>
  <si>
    <t>[Improve Technical ]</t>
  </si>
  <si>
    <t>Give up Playing game</t>
  </si>
  <si>
    <t>#To do</t>
  </si>
  <si>
    <t>Estimate(Month)</t>
  </si>
  <si>
    <t>Open</t>
  </si>
  <si>
    <t>In-progress</t>
  </si>
  <si>
    <t>Done</t>
  </si>
  <si>
    <t xml:space="preserve">   review</t>
  </si>
  <si>
    <t>Getting a new job (1000$)</t>
  </si>
  <si>
    <t>Getting a new job (1500$)</t>
  </si>
  <si>
    <t>Apps with AI support</t>
  </si>
  <si>
    <t>[Android development]</t>
  </si>
  <si>
    <t>[AI Application]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</si>
</sst>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d"/>
    <numFmt numFmtId="165" formatCode="#0.0&quot;日&quot;"/>
    <numFmt numFmtId="166" formatCode="[$-409]d\-mmm\-yyyy;@"/>
    <numFmt numFmtId="168" formatCode="ddd"/>
    <numFmt numFmtId="169" formatCode="[$-409]d\-mmm;@"/>
    <numFmt numFmtId="170" formatCode="mm&quot;/&quot;dd"/>
    <numFmt numFmtId="172" formatCode="_(* #,##0.0_);_(* \(#,##0.0\);_(* &quot;-&quot;?_);_(@_)"/>
    <numFmt numFmtId="173" formatCode="_(* #,##0_);_(* \(#,##0\);_(* &quot;-&quot;??_);_(@_)"/>
    <numFmt numFmtId="174" formatCode="0.0%"/>
    <numFmt numFmtId="175" formatCode="[$-409]d/mmm;@"/>
    <numFmt numFmtId="176" formatCode="[$-409]mmmm/yy;@"/>
    <numFmt numFmtId="177" formatCode="[$-409]d\-mmm\-yy;@"/>
    <numFmt numFmtId="182" formatCode="[$-409]mmm/yyyy;@"/>
  </numFmts>
  <fonts count="4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charset val="128"/>
      <scheme val="minor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strike/>
      <sz val="11"/>
      <color rgb="FFFF000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charset val="128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9"/>
      <color indexed="44"/>
      <name val="Calibri"/>
      <family val="2"/>
      <scheme val="minor"/>
    </font>
    <font>
      <b/>
      <sz val="9"/>
      <color indexed="44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44"/>
      <name val="Calibri"/>
      <family val="2"/>
      <scheme val="minor"/>
    </font>
    <font>
      <sz val="10"/>
      <color indexed="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4FC6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double">
        <color indexed="44"/>
      </right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dotted">
        <color indexed="44"/>
      </top>
      <bottom style="dotted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/>
      <diagonal/>
    </border>
    <border>
      <left/>
      <right style="thin">
        <color indexed="44"/>
      </right>
      <top style="dotted">
        <color indexed="44"/>
      </top>
      <bottom/>
      <diagonal/>
    </border>
    <border>
      <left style="thin">
        <color indexed="44"/>
      </left>
      <right style="double">
        <color indexed="44"/>
      </right>
      <top style="dotted">
        <color indexed="44"/>
      </top>
      <bottom/>
      <diagonal/>
    </border>
    <border>
      <left style="double">
        <color indexed="44"/>
      </left>
      <right/>
      <top style="dotted">
        <color indexed="44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/>
      <bottom style="dotted">
        <color indexed="44"/>
      </bottom>
      <diagonal/>
    </border>
    <border>
      <left/>
      <right style="thin">
        <color indexed="44"/>
      </right>
      <top/>
      <bottom style="dotted">
        <color indexed="44"/>
      </bottom>
      <diagonal/>
    </border>
    <border>
      <left style="thin">
        <color indexed="44"/>
      </left>
      <right style="double">
        <color indexed="44"/>
      </right>
      <top/>
      <bottom style="dotted">
        <color indexed="44"/>
      </bottom>
      <diagonal/>
    </border>
    <border>
      <left style="double">
        <color indexed="44"/>
      </left>
      <right/>
      <top/>
      <bottom style="dotted">
        <color indexed="4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 style="dotted">
        <color indexed="44"/>
      </top>
      <bottom style="dotted">
        <color indexed="44"/>
      </bottom>
      <diagonal/>
    </border>
    <border>
      <left/>
      <right/>
      <top style="dotted">
        <color indexed="44"/>
      </top>
      <bottom/>
      <diagonal/>
    </border>
    <border>
      <left/>
      <right/>
      <top/>
      <bottom style="dotted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 style="thin">
        <color indexed="64"/>
      </bottom>
      <diagonal/>
    </border>
    <border>
      <left/>
      <right/>
      <top style="dotted">
        <color indexed="44"/>
      </top>
      <bottom style="thin">
        <color indexed="64"/>
      </bottom>
      <diagonal/>
    </border>
    <border>
      <left/>
      <right style="thin">
        <color indexed="44"/>
      </right>
      <top style="dotted">
        <color indexed="44"/>
      </top>
      <bottom style="thin">
        <color indexed="64"/>
      </bottom>
      <diagonal/>
    </border>
    <border>
      <left style="thin">
        <color indexed="44"/>
      </left>
      <right style="double">
        <color indexed="44"/>
      </right>
      <top style="dotted">
        <color indexed="44"/>
      </top>
      <bottom style="thin">
        <color indexed="64"/>
      </bottom>
      <diagonal/>
    </border>
    <border>
      <left style="double">
        <color indexed="44"/>
      </left>
      <right/>
      <top style="dotted">
        <color indexed="4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thin">
        <color indexed="44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</borders>
  <cellStyleXfs count="81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/>
    <xf numFmtId="0" fontId="6" fillId="0" borderId="0" applyNumberFormat="0" applyFill="0" applyBorder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405">
    <xf numFmtId="0" fontId="0" fillId="0" borderId="0" xfId="0">
      <alignment vertical="center"/>
    </xf>
    <xf numFmtId="0" fontId="3" fillId="0" borderId="0" xfId="74"/>
    <xf numFmtId="0" fontId="3" fillId="0" borderId="32" xfId="74" applyBorder="1" applyAlignment="1">
      <alignment vertical="center"/>
    </xf>
    <xf numFmtId="0" fontId="3" fillId="0" borderId="32" xfId="74" applyBorder="1"/>
    <xf numFmtId="0" fontId="3" fillId="0" borderId="32" xfId="74" applyBorder="1" applyAlignment="1">
      <alignment horizontal="center"/>
    </xf>
    <xf numFmtId="0" fontId="3" fillId="0" borderId="33" xfId="74" applyBorder="1" applyAlignment="1">
      <alignment vertical="center"/>
    </xf>
    <xf numFmtId="0" fontId="3" fillId="0" borderId="33" xfId="74" applyBorder="1"/>
    <xf numFmtId="0" fontId="3" fillId="0" borderId="33" xfId="74" applyBorder="1" applyAlignment="1">
      <alignment horizontal="center"/>
    </xf>
    <xf numFmtId="0" fontId="3" fillId="0" borderId="33" xfId="74" applyBorder="1" applyAlignment="1">
      <alignment horizontal="left" vertical="top"/>
    </xf>
    <xf numFmtId="0" fontId="3" fillId="0" borderId="33" xfId="74" applyBorder="1" applyAlignment="1">
      <alignment vertical="top"/>
    </xf>
    <xf numFmtId="0" fontId="3" fillId="0" borderId="33" xfId="74" quotePrefix="1" applyBorder="1" applyAlignment="1">
      <alignment horizontal="left" vertical="top" wrapText="1"/>
    </xf>
    <xf numFmtId="0" fontId="3" fillId="0" borderId="33" xfId="74" quotePrefix="1" applyBorder="1" applyAlignment="1">
      <alignment vertical="top" wrapText="1"/>
    </xf>
    <xf numFmtId="0" fontId="3" fillId="0" borderId="33" xfId="74" applyBorder="1" applyAlignment="1">
      <alignment horizontal="left" vertical="top" wrapText="1"/>
    </xf>
    <xf numFmtId="0" fontId="3" fillId="0" borderId="33" xfId="74" applyBorder="1" applyAlignment="1">
      <alignment horizontal="center" vertical="center"/>
    </xf>
    <xf numFmtId="0" fontId="11" fillId="0" borderId="0" xfId="74" applyFont="1"/>
    <xf numFmtId="0" fontId="11" fillId="0" borderId="33" xfId="74" applyFont="1" applyBorder="1" applyAlignment="1">
      <alignment horizontal="center" vertical="center"/>
    </xf>
    <xf numFmtId="0" fontId="11" fillId="0" borderId="33" xfId="74" applyFont="1" applyBorder="1" applyAlignment="1">
      <alignment horizontal="left" vertical="top" wrapText="1"/>
    </xf>
    <xf numFmtId="0" fontId="11" fillId="0" borderId="33" xfId="74" applyFont="1" applyBorder="1" applyAlignment="1">
      <alignment horizontal="left" vertical="top"/>
    </xf>
    <xf numFmtId="0" fontId="12" fillId="0" borderId="0" xfId="74" applyFont="1"/>
    <xf numFmtId="0" fontId="11" fillId="0" borderId="33" xfId="74" quotePrefix="1" applyFont="1" applyBorder="1" applyAlignment="1">
      <alignment horizontal="left" vertical="top" wrapText="1"/>
    </xf>
    <xf numFmtId="0" fontId="12" fillId="0" borderId="33" xfId="74" applyFont="1" applyBorder="1" applyAlignment="1">
      <alignment horizontal="left" vertical="top"/>
    </xf>
    <xf numFmtId="0" fontId="12" fillId="0" borderId="33" xfId="74" applyFont="1" applyBorder="1" applyAlignment="1">
      <alignment horizontal="center" vertical="center"/>
    </xf>
    <xf numFmtId="0" fontId="12" fillId="0" borderId="33" xfId="74" applyFont="1" applyBorder="1" applyAlignment="1">
      <alignment horizontal="left" vertical="top" wrapText="1"/>
    </xf>
    <xf numFmtId="0" fontId="3" fillId="0" borderId="0" xfId="74" applyFont="1"/>
    <xf numFmtId="0" fontId="3" fillId="0" borderId="33" xfId="74" applyFont="1" applyBorder="1" applyAlignment="1">
      <alignment horizontal="center" vertical="center"/>
    </xf>
    <xf numFmtId="0" fontId="3" fillId="0" borderId="33" xfId="74" applyFont="1" applyBorder="1" applyAlignment="1">
      <alignment horizontal="left" vertical="top" wrapText="1"/>
    </xf>
    <xf numFmtId="0" fontId="3" fillId="0" borderId="33" xfId="74" applyFont="1" applyBorder="1" applyAlignment="1">
      <alignment horizontal="left" vertical="top"/>
    </xf>
    <xf numFmtId="0" fontId="9" fillId="0" borderId="9" xfId="74" applyFont="1" applyBorder="1" applyAlignment="1">
      <alignment horizontal="center"/>
    </xf>
    <xf numFmtId="0" fontId="14" fillId="0" borderId="35" xfId="74" applyFont="1" applyBorder="1" applyAlignment="1">
      <alignment vertical="center"/>
    </xf>
    <xf numFmtId="0" fontId="15" fillId="0" borderId="33" xfId="74" applyFont="1" applyBorder="1" applyAlignment="1">
      <alignment horizontal="left" vertical="top"/>
    </xf>
    <xf numFmtId="0" fontId="9" fillId="0" borderId="34" xfId="74" applyFont="1" applyBorder="1" applyAlignment="1">
      <alignment horizontal="center"/>
    </xf>
    <xf numFmtId="0" fontId="9" fillId="0" borderId="33" xfId="74" applyFont="1" applyBorder="1" applyAlignment="1">
      <alignment horizontal="center"/>
    </xf>
    <xf numFmtId="0" fontId="9" fillId="0" borderId="0" xfId="0" applyFont="1">
      <alignment vertical="center"/>
    </xf>
    <xf numFmtId="14" fontId="0" fillId="0" borderId="0" xfId="0" applyNumberFormat="1">
      <alignment vertical="center"/>
    </xf>
    <xf numFmtId="14" fontId="9" fillId="0" borderId="0" xfId="0" applyNumberFormat="1" applyFont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0" fillId="0" borderId="0" xfId="0" applyAlignment="1">
      <alignment vertical="center"/>
    </xf>
    <xf numFmtId="0" fontId="6" fillId="0" borderId="0" xfId="75">
      <alignment vertical="center"/>
    </xf>
    <xf numFmtId="0" fontId="10" fillId="0" borderId="0" xfId="0" applyFont="1" applyAlignment="1">
      <alignment vertical="center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16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9" fillId="0" borderId="0" xfId="0" quotePrefix="1" applyFont="1" applyAlignment="1">
      <alignment vertical="top"/>
    </xf>
    <xf numFmtId="0" fontId="9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vertical="center"/>
    </xf>
    <xf numFmtId="0" fontId="20" fillId="0" borderId="0" xfId="0" applyFont="1">
      <alignment vertical="center"/>
    </xf>
    <xf numFmtId="0" fontId="21" fillId="0" borderId="0" xfId="75" applyFont="1">
      <alignment vertical="center"/>
    </xf>
    <xf numFmtId="0" fontId="10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76"/>
    <xf numFmtId="0" fontId="23" fillId="0" borderId="0" xfId="78"/>
    <xf numFmtId="41" fontId="23" fillId="0" borderId="0" xfId="78" applyNumberFormat="1"/>
    <xf numFmtId="0" fontId="25" fillId="0" borderId="0" xfId="78" applyFont="1"/>
    <xf numFmtId="0" fontId="24" fillId="0" borderId="0" xfId="78" applyFont="1" applyAlignment="1">
      <alignment horizontal="center" vertical="center"/>
    </xf>
    <xf numFmtId="0" fontId="24" fillId="0" borderId="0" xfId="78" applyFont="1"/>
    <xf numFmtId="172" fontId="25" fillId="0" borderId="0" xfId="78" applyNumberFormat="1" applyFont="1"/>
    <xf numFmtId="172" fontId="23" fillId="0" borderId="0" xfId="78" applyNumberFormat="1"/>
    <xf numFmtId="172" fontId="25" fillId="0" borderId="0" xfId="79" applyNumberFormat="1" applyFont="1"/>
    <xf numFmtId="41" fontId="23" fillId="0" borderId="0" xfId="78" applyNumberFormat="1" applyFill="1"/>
    <xf numFmtId="0" fontId="23" fillId="0" borderId="0" xfId="78" applyFill="1"/>
    <xf numFmtId="41" fontId="24" fillId="0" borderId="0" xfId="78" applyNumberFormat="1" applyFont="1" applyAlignment="1">
      <alignment horizontal="center" vertical="center"/>
    </xf>
    <xf numFmtId="172" fontId="25" fillId="0" borderId="0" xfId="78" applyNumberFormat="1" applyFont="1" applyFill="1"/>
    <xf numFmtId="172" fontId="2" fillId="0" borderId="0" xfId="76" applyNumberFormat="1"/>
    <xf numFmtId="173" fontId="25" fillId="0" borderId="0" xfId="79" applyNumberFormat="1" applyFont="1"/>
    <xf numFmtId="0" fontId="24" fillId="0" borderId="0" xfId="78" applyFont="1" applyFill="1" applyAlignment="1">
      <alignment horizontal="center" vertical="center"/>
    </xf>
    <xf numFmtId="0" fontId="23" fillId="0" borderId="0" xfId="78" applyFill="1" applyAlignment="1">
      <alignment horizontal="center"/>
    </xf>
    <xf numFmtId="41" fontId="23" fillId="0" borderId="0" xfId="78" applyNumberFormat="1" applyFill="1" applyAlignment="1">
      <alignment horizontal="center"/>
    </xf>
    <xf numFmtId="0" fontId="25" fillId="0" borderId="0" xfId="78" applyFont="1" applyAlignment="1">
      <alignment horizontal="center" vertical="top"/>
    </xf>
    <xf numFmtId="172" fontId="25" fillId="0" borderId="0" xfId="78" applyNumberFormat="1" applyFont="1" applyAlignment="1">
      <alignment horizontal="center" vertical="top"/>
    </xf>
    <xf numFmtId="172" fontId="25" fillId="0" borderId="0" xfId="78" applyNumberFormat="1" applyFont="1" applyAlignment="1">
      <alignment horizontal="center" vertical="center"/>
    </xf>
    <xf numFmtId="172" fontId="23" fillId="0" borderId="0" xfId="78" applyNumberFormat="1" applyFill="1"/>
    <xf numFmtId="172" fontId="23" fillId="0" borderId="0" xfId="78" applyNumberFormat="1" applyAlignment="1">
      <alignment horizontal="center" vertical="center"/>
    </xf>
    <xf numFmtId="0" fontId="25" fillId="0" borderId="0" xfId="78" applyFont="1" applyFill="1"/>
    <xf numFmtId="172" fontId="25" fillId="0" borderId="0" xfId="79" applyNumberFormat="1" applyFont="1" applyFill="1"/>
    <xf numFmtId="0" fontId="23" fillId="0" borderId="0" xfId="78" applyAlignment="1">
      <alignment horizontal="center" vertical="center"/>
    </xf>
    <xf numFmtId="41" fontId="24" fillId="0" borderId="0" xfId="78" applyNumberFormat="1" applyFont="1"/>
    <xf numFmtId="41" fontId="24" fillId="6" borderId="0" xfId="78" applyNumberFormat="1" applyFont="1" applyFill="1"/>
    <xf numFmtId="0" fontId="24" fillId="7" borderId="0" xfId="78" applyFont="1" applyFill="1"/>
    <xf numFmtId="0" fontId="24" fillId="0" borderId="0" xfId="78" applyFont="1" applyAlignment="1">
      <alignment horizontal="center"/>
    </xf>
    <xf numFmtId="10" fontId="25" fillId="0" borderId="0" xfId="78" applyNumberFormat="1" applyFont="1"/>
    <xf numFmtId="174" fontId="25" fillId="0" borderId="0" xfId="80" applyNumberFormat="1" applyFont="1"/>
    <xf numFmtId="0" fontId="25" fillId="0" borderId="0" xfId="78" applyFont="1" applyAlignment="1">
      <alignment horizontal="center"/>
    </xf>
    <xf numFmtId="0" fontId="26" fillId="0" borderId="9" xfId="78" applyFont="1" applyBorder="1"/>
    <xf numFmtId="173" fontId="27" fillId="8" borderId="9" xfId="79" applyNumberFormat="1" applyFont="1" applyFill="1" applyBorder="1"/>
    <xf numFmtId="10" fontId="28" fillId="0" borderId="9" xfId="78" applyNumberFormat="1" applyFont="1" applyBorder="1"/>
    <xf numFmtId="173" fontId="27" fillId="8" borderId="9" xfId="78" applyNumberFormat="1" applyFont="1" applyFill="1" applyBorder="1"/>
    <xf numFmtId="10" fontId="27" fillId="8" borderId="9" xfId="78" applyNumberFormat="1" applyFont="1" applyFill="1" applyBorder="1"/>
    <xf numFmtId="2" fontId="27" fillId="8" borderId="0" xfId="78" applyNumberFormat="1" applyFont="1" applyFill="1" applyBorder="1"/>
    <xf numFmtId="10" fontId="28" fillId="0" borderId="0" xfId="78" applyNumberFormat="1" applyFont="1" applyBorder="1"/>
    <xf numFmtId="0" fontId="26" fillId="9" borderId="9" xfId="78" applyFont="1" applyFill="1" applyBorder="1" applyAlignment="1">
      <alignment horizontal="center"/>
    </xf>
    <xf numFmtId="173" fontId="26" fillId="9" borderId="9" xfId="79" applyNumberFormat="1" applyFont="1" applyFill="1" applyBorder="1" applyAlignment="1">
      <alignment horizontal="center"/>
    </xf>
    <xf numFmtId="10" fontId="26" fillId="9" borderId="9" xfId="80" applyNumberFormat="1" applyFont="1" applyFill="1" applyBorder="1" applyAlignment="1">
      <alignment horizontal="center" wrapText="1"/>
    </xf>
    <xf numFmtId="0" fontId="26" fillId="9" borderId="9" xfId="78" applyFont="1" applyFill="1" applyBorder="1" applyAlignment="1">
      <alignment horizontal="center" wrapText="1"/>
    </xf>
    <xf numFmtId="0" fontId="25" fillId="0" borderId="9" xfId="78" applyFont="1" applyBorder="1" applyAlignment="1">
      <alignment horizontal="center"/>
    </xf>
    <xf numFmtId="14" fontId="27" fillId="8" borderId="9" xfId="78" applyNumberFormat="1" applyFont="1" applyFill="1" applyBorder="1"/>
    <xf numFmtId="173" fontId="25" fillId="0" borderId="9" xfId="78" applyNumberFormat="1" applyFont="1" applyBorder="1"/>
    <xf numFmtId="173" fontId="29" fillId="0" borderId="9" xfId="79" applyNumberFormat="1" applyFont="1" applyBorder="1"/>
    <xf numFmtId="10" fontId="29" fillId="0" borderId="9" xfId="80" applyNumberFormat="1" applyFont="1" applyBorder="1"/>
    <xf numFmtId="0" fontId="24" fillId="0" borderId="9" xfId="78" applyFont="1" applyBorder="1"/>
    <xf numFmtId="0" fontId="25" fillId="11" borderId="9" xfId="78" applyFont="1" applyFill="1" applyBorder="1" applyAlignment="1">
      <alignment horizontal="center"/>
    </xf>
    <xf numFmtId="14" fontId="29" fillId="11" borderId="9" xfId="78" applyNumberFormat="1" applyFont="1" applyFill="1" applyBorder="1"/>
    <xf numFmtId="173" fontId="25" fillId="11" borderId="9" xfId="78" applyNumberFormat="1" applyFont="1" applyFill="1" applyBorder="1"/>
    <xf numFmtId="173" fontId="25" fillId="11" borderId="9" xfId="79" applyNumberFormat="1" applyFont="1" applyFill="1" applyBorder="1"/>
    <xf numFmtId="10" fontId="25" fillId="11" borderId="9" xfId="80" applyNumberFormat="1" applyFont="1" applyFill="1" applyBorder="1"/>
    <xf numFmtId="173" fontId="24" fillId="11" borderId="9" xfId="78" applyNumberFormat="1" applyFont="1" applyFill="1" applyBorder="1"/>
    <xf numFmtId="14" fontId="29" fillId="0" borderId="9" xfId="78" applyNumberFormat="1" applyFont="1" applyBorder="1"/>
    <xf numFmtId="173" fontId="25" fillId="0" borderId="9" xfId="79" applyNumberFormat="1" applyFont="1" applyBorder="1"/>
    <xf numFmtId="10" fontId="25" fillId="0" borderId="9" xfId="80" applyNumberFormat="1" applyFont="1" applyBorder="1"/>
    <xf numFmtId="173" fontId="24" fillId="0" borderId="9" xfId="78" applyNumberFormat="1" applyFont="1" applyBorder="1"/>
    <xf numFmtId="0" fontId="25" fillId="0" borderId="9" xfId="78" applyFont="1" applyFill="1" applyBorder="1" applyAlignment="1">
      <alignment horizontal="center"/>
    </xf>
    <xf numFmtId="173" fontId="25" fillId="0" borderId="0" xfId="78" applyNumberFormat="1" applyFont="1"/>
    <xf numFmtId="14" fontId="29" fillId="0" borderId="37" xfId="78" applyNumberFormat="1" applyFont="1" applyBorder="1"/>
    <xf numFmtId="0" fontId="24" fillId="0" borderId="0" xfId="78" applyFont="1" applyBorder="1"/>
    <xf numFmtId="0" fontId="25" fillId="0" borderId="0" xfId="78" applyFont="1" applyBorder="1"/>
    <xf numFmtId="0" fontId="25" fillId="0" borderId="0" xfId="78" applyFont="1" applyBorder="1" applyAlignment="1">
      <alignment horizontal="center"/>
    </xf>
    <xf numFmtId="0" fontId="30" fillId="0" borderId="0" xfId="78" applyFont="1" applyAlignment="1"/>
    <xf numFmtId="0" fontId="24" fillId="0" borderId="0" xfId="76" applyFont="1" applyAlignment="1">
      <alignment vertical="center"/>
    </xf>
    <xf numFmtId="0" fontId="24" fillId="0" borderId="0" xfId="76" applyFont="1" applyAlignment="1"/>
    <xf numFmtId="0" fontId="25" fillId="0" borderId="0" xfId="76" applyFont="1" applyAlignment="1">
      <alignment vertical="center"/>
    </xf>
    <xf numFmtId="0" fontId="31" fillId="0" borderId="0" xfId="76" applyFont="1" applyAlignment="1">
      <alignment horizontal="center" vertical="center"/>
    </xf>
    <xf numFmtId="0" fontId="25" fillId="0" borderId="38" xfId="76" applyFont="1" applyBorder="1" applyAlignment="1">
      <alignment horizontal="left" vertical="center"/>
    </xf>
    <xf numFmtId="0" fontId="25" fillId="0" borderId="38" xfId="76" applyFont="1" applyBorder="1" applyAlignment="1">
      <alignment vertical="center"/>
    </xf>
    <xf numFmtId="0" fontId="25" fillId="0" borderId="39" xfId="76" applyFont="1" applyBorder="1" applyAlignment="1">
      <alignment vertical="center"/>
    </xf>
    <xf numFmtId="0" fontId="25" fillId="0" borderId="40" xfId="76" applyFont="1" applyBorder="1" applyAlignment="1">
      <alignment horizontal="left" vertical="center"/>
    </xf>
    <xf numFmtId="0" fontId="25" fillId="0" borderId="40" xfId="76" applyFont="1" applyBorder="1" applyAlignment="1">
      <alignment vertical="center"/>
    </xf>
    <xf numFmtId="0" fontId="25" fillId="0" borderId="41" xfId="76" applyFont="1" applyBorder="1" applyAlignment="1">
      <alignment vertical="center"/>
    </xf>
    <xf numFmtId="0" fontId="25" fillId="9" borderId="39" xfId="76" applyFont="1" applyFill="1" applyBorder="1" applyAlignment="1">
      <alignment horizontal="center" vertical="center"/>
    </xf>
    <xf numFmtId="0" fontId="24" fillId="9" borderId="42" xfId="76" applyFont="1" applyFill="1" applyBorder="1" applyAlignment="1">
      <alignment horizontal="center" vertical="center"/>
    </xf>
    <xf numFmtId="0" fontId="24" fillId="9" borderId="40" xfId="76" applyFont="1" applyFill="1" applyBorder="1" applyAlignment="1">
      <alignment horizontal="center" vertical="center"/>
    </xf>
    <xf numFmtId="0" fontId="24" fillId="9" borderId="40" xfId="76" applyFont="1" applyFill="1" applyBorder="1" applyAlignment="1">
      <alignment vertical="center"/>
    </xf>
    <xf numFmtId="0" fontId="24" fillId="13" borderId="40" xfId="76" applyFont="1" applyFill="1" applyBorder="1" applyAlignment="1">
      <alignment horizontal="right"/>
    </xf>
    <xf numFmtId="0" fontId="24" fillId="9" borderId="41" xfId="76" applyFont="1" applyFill="1" applyBorder="1" applyAlignment="1">
      <alignment vertical="center"/>
    </xf>
    <xf numFmtId="0" fontId="25" fillId="0" borderId="42" xfId="76" applyFont="1" applyBorder="1" applyAlignment="1">
      <alignment horizontal="center" vertical="center"/>
    </xf>
    <xf numFmtId="0" fontId="25" fillId="0" borderId="40" xfId="76" applyFont="1" applyBorder="1" applyAlignment="1">
      <alignment horizontal="center" vertical="center"/>
    </xf>
    <xf numFmtId="0" fontId="25" fillId="13" borderId="40" xfId="76" applyFont="1" applyFill="1" applyBorder="1" applyAlignment="1">
      <alignment horizontal="center" vertical="center"/>
    </xf>
    <xf numFmtId="0" fontId="24" fillId="9" borderId="43" xfId="76" applyFont="1" applyFill="1" applyBorder="1" applyAlignment="1">
      <alignment vertical="center"/>
    </xf>
    <xf numFmtId="0" fontId="25" fillId="0" borderId="0" xfId="76" applyFont="1" applyAlignment="1">
      <alignment horizontal="center" vertical="center"/>
    </xf>
    <xf numFmtId="0" fontId="25" fillId="0" borderId="40" xfId="76" applyFont="1" applyBorder="1" applyAlignment="1">
      <alignment horizontal="right" vertical="center"/>
    </xf>
    <xf numFmtId="0" fontId="32" fillId="0" borderId="40" xfId="76" applyFont="1" applyBorder="1" applyAlignment="1">
      <alignment vertical="center"/>
    </xf>
    <xf numFmtId="0" fontId="29" fillId="0" borderId="40" xfId="76" applyFont="1" applyBorder="1" applyAlignment="1">
      <alignment vertical="center"/>
    </xf>
    <xf numFmtId="0" fontId="25" fillId="0" borderId="44" xfId="76" applyFont="1" applyBorder="1" applyAlignment="1">
      <alignment vertical="center"/>
    </xf>
    <xf numFmtId="0" fontId="25" fillId="0" borderId="43" xfId="76" applyFont="1" applyBorder="1" applyAlignment="1">
      <alignment vertical="center"/>
    </xf>
    <xf numFmtId="0" fontId="25" fillId="0" borderId="0" xfId="76" applyFont="1" applyBorder="1" applyAlignment="1">
      <alignment vertical="center"/>
    </xf>
    <xf numFmtId="0" fontId="32" fillId="0" borderId="41" xfId="76" applyFont="1" applyBorder="1" applyAlignment="1">
      <alignment vertical="center"/>
    </xf>
    <xf numFmtId="0" fontId="29" fillId="0" borderId="0" xfId="76" applyFont="1" applyAlignment="1">
      <alignment vertical="center"/>
    </xf>
    <xf numFmtId="0" fontId="32" fillId="0" borderId="0" xfId="76" applyFont="1" applyAlignment="1">
      <alignment vertical="center"/>
    </xf>
    <xf numFmtId="0" fontId="2" fillId="13" borderId="0" xfId="76" applyFill="1"/>
    <xf numFmtId="0" fontId="24" fillId="0" borderId="0" xfId="76" applyFont="1" applyAlignment="1">
      <alignment horizontal="center" vertical="center"/>
    </xf>
    <xf numFmtId="0" fontId="24" fillId="12" borderId="0" xfId="78" applyFont="1" applyFill="1" applyAlignment="1">
      <alignment horizontal="center" vertical="center"/>
    </xf>
    <xf numFmtId="173" fontId="24" fillId="12" borderId="0" xfId="79" applyNumberFormat="1" applyFont="1" applyFill="1" applyAlignment="1">
      <alignment horizontal="center" vertical="center"/>
    </xf>
    <xf numFmtId="0" fontId="24" fillId="15" borderId="0" xfId="78" applyFont="1" applyFill="1" applyAlignment="1">
      <alignment horizontal="center" vertical="center"/>
    </xf>
    <xf numFmtId="41" fontId="0" fillId="0" borderId="0" xfId="0" applyNumberFormat="1" applyAlignment="1">
      <alignment horizontal="left" vertical="center"/>
    </xf>
    <xf numFmtId="41" fontId="0" fillId="0" borderId="0" xfId="0" applyNumberFormat="1" applyAlignment="1">
      <alignment vertical="center"/>
    </xf>
    <xf numFmtId="41" fontId="24" fillId="16" borderId="0" xfId="78" applyNumberFormat="1" applyFont="1" applyFill="1" applyAlignment="1">
      <alignment horizontal="center" vertical="center"/>
    </xf>
    <xf numFmtId="0" fontId="33" fillId="0" borderId="0" xfId="76" applyFont="1"/>
    <xf numFmtId="0" fontId="33" fillId="0" borderId="45" xfId="76" applyFont="1" applyBorder="1"/>
    <xf numFmtId="0" fontId="33" fillId="0" borderId="50" xfId="76" applyFont="1" applyBorder="1"/>
    <xf numFmtId="0" fontId="33" fillId="0" borderId="52" xfId="76" applyFont="1" applyBorder="1"/>
    <xf numFmtId="0" fontId="33" fillId="0" borderId="53" xfId="76" applyFont="1" applyBorder="1"/>
    <xf numFmtId="0" fontId="33" fillId="0" borderId="55" xfId="76" applyFont="1" applyBorder="1"/>
    <xf numFmtId="0" fontId="35" fillId="0" borderId="0" xfId="76" applyFont="1"/>
    <xf numFmtId="176" fontId="33" fillId="0" borderId="52" xfId="76" applyNumberFormat="1" applyFont="1" applyBorder="1"/>
    <xf numFmtId="0" fontId="33" fillId="0" borderId="61" xfId="76" applyFont="1" applyBorder="1"/>
    <xf numFmtId="0" fontId="34" fillId="18" borderId="52" xfId="76" applyFont="1" applyFill="1" applyBorder="1" applyAlignment="1">
      <alignment horizontal="center" vertical="center"/>
    </xf>
    <xf numFmtId="0" fontId="33" fillId="19" borderId="45" xfId="76" applyFont="1" applyFill="1" applyBorder="1" applyAlignment="1">
      <alignment horizontal="center"/>
    </xf>
    <xf numFmtId="0" fontId="33" fillId="0" borderId="61" xfId="76" applyFont="1" applyBorder="1" applyAlignment="1">
      <alignment horizontal="center"/>
    </xf>
    <xf numFmtId="0" fontId="33" fillId="0" borderId="47" xfId="76" applyFont="1" applyBorder="1"/>
    <xf numFmtId="0" fontId="33" fillId="0" borderId="48" xfId="76" applyFont="1" applyBorder="1"/>
    <xf numFmtId="0" fontId="33" fillId="19" borderId="67" xfId="76" applyFont="1" applyFill="1" applyBorder="1"/>
    <xf numFmtId="0" fontId="33" fillId="19" borderId="68" xfId="76" applyFont="1" applyFill="1" applyBorder="1"/>
    <xf numFmtId="0" fontId="33" fillId="19" borderId="69" xfId="76" applyFont="1" applyFill="1" applyBorder="1"/>
    <xf numFmtId="0" fontId="33" fillId="19" borderId="70" xfId="76" applyFont="1" applyFill="1" applyBorder="1"/>
    <xf numFmtId="0" fontId="33" fillId="5" borderId="67" xfId="76" applyFont="1" applyFill="1" applyBorder="1"/>
    <xf numFmtId="0" fontId="33" fillId="5" borderId="68" xfId="76" applyFont="1" applyFill="1" applyBorder="1"/>
    <xf numFmtId="0" fontId="33" fillId="5" borderId="69" xfId="76" applyFont="1" applyFill="1" applyBorder="1"/>
    <xf numFmtId="0" fontId="33" fillId="5" borderId="70" xfId="76" applyFont="1" applyFill="1" applyBorder="1"/>
    <xf numFmtId="0" fontId="33" fillId="20" borderId="67" xfId="76" applyFont="1" applyFill="1" applyBorder="1"/>
    <xf numFmtId="0" fontId="33" fillId="20" borderId="70" xfId="76" applyFont="1" applyFill="1" applyBorder="1"/>
    <xf numFmtId="0" fontId="33" fillId="0" borderId="71" xfId="76" applyFont="1" applyBorder="1"/>
    <xf numFmtId="0" fontId="33" fillId="0" borderId="69" xfId="76" applyFont="1" applyBorder="1"/>
    <xf numFmtId="0" fontId="33" fillId="0" borderId="70" xfId="76" applyFont="1" applyBorder="1"/>
    <xf numFmtId="0" fontId="33" fillId="5" borderId="72" xfId="76" applyFont="1" applyFill="1" applyBorder="1"/>
    <xf numFmtId="0" fontId="33" fillId="5" borderId="47" xfId="76" applyFont="1" applyFill="1" applyBorder="1" applyAlignment="1">
      <alignment horizontal="center"/>
    </xf>
    <xf numFmtId="0" fontId="33" fillId="5" borderId="45" xfId="76" applyFont="1" applyFill="1" applyBorder="1" applyAlignment="1">
      <alignment horizontal="center"/>
    </xf>
    <xf numFmtId="0" fontId="33" fillId="0" borderId="52" xfId="76" applyFont="1" applyBorder="1" applyAlignment="1">
      <alignment horizontal="center"/>
    </xf>
    <xf numFmtId="0" fontId="33" fillId="0" borderId="45" xfId="76" applyFont="1" applyBorder="1" applyAlignment="1">
      <alignment horizontal="center" vertical="center"/>
    </xf>
    <xf numFmtId="0" fontId="33" fillId="0" borderId="61" xfId="76" applyFont="1" applyBorder="1" applyAlignment="1">
      <alignment horizontal="center" vertical="center"/>
    </xf>
    <xf numFmtId="0" fontId="33" fillId="0" borderId="52" xfId="76" applyFont="1" applyBorder="1" applyAlignment="1">
      <alignment horizontal="center" vertical="center"/>
    </xf>
    <xf numFmtId="0" fontId="33" fillId="20" borderId="47" xfId="76" applyFont="1" applyFill="1" applyBorder="1" applyAlignment="1">
      <alignment horizontal="center"/>
    </xf>
    <xf numFmtId="0" fontId="33" fillId="20" borderId="52" xfId="76" applyFont="1" applyFill="1" applyBorder="1" applyAlignment="1">
      <alignment horizontal="center"/>
    </xf>
    <xf numFmtId="0" fontId="33" fillId="0" borderId="64" xfId="76" applyFont="1" applyBorder="1" applyAlignment="1">
      <alignment horizontal="center"/>
    </xf>
    <xf numFmtId="0" fontId="33" fillId="0" borderId="45" xfId="76" applyFont="1" applyBorder="1" applyAlignment="1"/>
    <xf numFmtId="0" fontId="33" fillId="0" borderId="0" xfId="76" applyFont="1" applyAlignment="1">
      <alignment horizontal="center" vertical="center"/>
    </xf>
    <xf numFmtId="176" fontId="33" fillId="5" borderId="61" xfId="76" applyNumberFormat="1" applyFont="1" applyFill="1" applyBorder="1"/>
    <xf numFmtId="176" fontId="33" fillId="5" borderId="52" xfId="76" applyNumberFormat="1" applyFont="1" applyFill="1" applyBorder="1"/>
    <xf numFmtId="176" fontId="33" fillId="20" borderId="47" xfId="76" applyNumberFormat="1" applyFont="1" applyFill="1" applyBorder="1"/>
    <xf numFmtId="176" fontId="33" fillId="20" borderId="57" xfId="76" applyNumberFormat="1" applyFont="1" applyFill="1" applyBorder="1"/>
    <xf numFmtId="176" fontId="33" fillId="0" borderId="55" xfId="76" applyNumberFormat="1" applyFont="1" applyBorder="1"/>
    <xf numFmtId="176" fontId="33" fillId="19" borderId="52" xfId="76" applyNumberFormat="1" applyFont="1" applyFill="1" applyBorder="1" applyAlignment="1">
      <alignment horizontal="center" vertical="center"/>
    </xf>
    <xf numFmtId="176" fontId="33" fillId="5" borderId="52" xfId="76" applyNumberFormat="1" applyFont="1" applyFill="1" applyBorder="1" applyAlignment="1">
      <alignment horizontal="center" vertical="center"/>
    </xf>
    <xf numFmtId="176" fontId="33" fillId="20" borderId="47" xfId="76" applyNumberFormat="1" applyFont="1" applyFill="1" applyBorder="1" applyAlignment="1">
      <alignment horizontal="center" vertical="center"/>
    </xf>
    <xf numFmtId="176" fontId="33" fillId="20" borderId="57" xfId="76" applyNumberFormat="1" applyFont="1" applyFill="1" applyBorder="1" applyAlignment="1">
      <alignment horizontal="center" vertical="center"/>
    </xf>
    <xf numFmtId="176" fontId="33" fillId="0" borderId="64" xfId="76" applyNumberFormat="1" applyFont="1" applyBorder="1" applyAlignment="1">
      <alignment horizontal="center" vertical="center"/>
    </xf>
    <xf numFmtId="176" fontId="33" fillId="0" borderId="52" xfId="76" applyNumberFormat="1" applyFont="1" applyBorder="1" applyAlignment="1">
      <alignment horizontal="center" vertical="center"/>
    </xf>
    <xf numFmtId="175" fontId="33" fillId="0" borderId="45" xfId="76" applyNumberFormat="1" applyFont="1" applyBorder="1" applyAlignment="1">
      <alignment horizontal="center"/>
    </xf>
    <xf numFmtId="0" fontId="34" fillId="7" borderId="58" xfId="76" applyFont="1" applyFill="1" applyBorder="1" applyAlignment="1">
      <alignment horizontal="center" vertical="center"/>
    </xf>
    <xf numFmtId="0" fontId="34" fillId="7" borderId="59" xfId="76" applyFont="1" applyFill="1" applyBorder="1" applyAlignment="1">
      <alignment horizontal="center" vertical="center"/>
    </xf>
    <xf numFmtId="0" fontId="33" fillId="0" borderId="62" xfId="76" applyFont="1" applyBorder="1" applyAlignment="1">
      <alignment horizontal="center" vertical="center"/>
    </xf>
    <xf numFmtId="0" fontId="33" fillId="0" borderId="54" xfId="76" applyFont="1" applyBorder="1" applyAlignment="1">
      <alignment horizontal="center" vertical="center"/>
    </xf>
    <xf numFmtId="0" fontId="33" fillId="0" borderId="63" xfId="76" applyFont="1" applyBorder="1" applyAlignment="1">
      <alignment horizontal="center" vertical="center"/>
    </xf>
    <xf numFmtId="0" fontId="33" fillId="19" borderId="61" xfId="76" applyFont="1" applyFill="1" applyBorder="1" applyAlignment="1">
      <alignment horizontal="center" vertical="center"/>
    </xf>
    <xf numFmtId="0" fontId="34" fillId="7" borderId="47" xfId="76" applyFont="1" applyFill="1" applyBorder="1" applyAlignment="1">
      <alignment horizontal="center" vertical="center"/>
    </xf>
    <xf numFmtId="0" fontId="34" fillId="7" borderId="52" xfId="76" applyFont="1" applyFill="1" applyBorder="1" applyAlignment="1">
      <alignment horizontal="center" vertical="center"/>
    </xf>
    <xf numFmtId="0" fontId="33" fillId="19" borderId="64" xfId="76" applyFont="1" applyFill="1" applyBorder="1" applyAlignment="1">
      <alignment horizontal="center" vertical="center"/>
    </xf>
    <xf numFmtId="0" fontId="34" fillId="7" borderId="46" xfId="76" applyFont="1" applyFill="1" applyBorder="1" applyAlignment="1">
      <alignment horizontal="center" vertical="center"/>
    </xf>
    <xf numFmtId="0" fontId="34" fillId="7" borderId="51" xfId="76" applyFont="1" applyFill="1" applyBorder="1" applyAlignment="1">
      <alignment horizontal="center" vertical="center"/>
    </xf>
    <xf numFmtId="175" fontId="33" fillId="0" borderId="0" xfId="76" applyNumberFormat="1" applyFont="1"/>
    <xf numFmtId="0" fontId="33" fillId="0" borderId="75" xfId="76" applyFont="1" applyBorder="1"/>
    <xf numFmtId="49" fontId="38" fillId="2" borderId="0" xfId="1" applyNumberFormat="1" applyFont="1" applyFill="1" applyAlignment="1">
      <alignment horizontal="center" vertical="center"/>
    </xf>
    <xf numFmtId="0" fontId="39" fillId="5" borderId="0" xfId="1" applyFont="1" applyFill="1">
      <alignment vertical="center"/>
    </xf>
    <xf numFmtId="0" fontId="40" fillId="2" borderId="0" xfId="1" applyFont="1" applyFill="1">
      <alignment vertical="center"/>
    </xf>
    <xf numFmtId="0" fontId="39" fillId="17" borderId="0" xfId="1" applyFont="1" applyFill="1">
      <alignment vertical="center"/>
    </xf>
    <xf numFmtId="0" fontId="39" fillId="2" borderId="0" xfId="1" applyFont="1" applyFill="1">
      <alignment vertical="center"/>
    </xf>
    <xf numFmtId="170" fontId="39" fillId="2" borderId="0" xfId="1" applyNumberFormat="1" applyFont="1" applyFill="1">
      <alignment vertical="center"/>
    </xf>
    <xf numFmtId="0" fontId="39" fillId="2" borderId="0" xfId="3" applyFont="1" applyFill="1" applyBorder="1"/>
    <xf numFmtId="0" fontId="39" fillId="21" borderId="0" xfId="1" applyFont="1" applyFill="1">
      <alignment vertical="center"/>
    </xf>
    <xf numFmtId="49" fontId="38" fillId="2" borderId="1" xfId="1" applyNumberFormat="1" applyFont="1" applyFill="1" applyBorder="1" applyAlignment="1">
      <alignment horizontal="center" vertical="center"/>
    </xf>
    <xf numFmtId="0" fontId="39" fillId="2" borderId="1" xfId="1" applyFont="1" applyFill="1" applyBorder="1" applyAlignment="1">
      <alignment vertical="center"/>
    </xf>
    <xf numFmtId="0" fontId="39" fillId="2" borderId="1" xfId="1" applyFont="1" applyFill="1" applyBorder="1" applyAlignment="1">
      <alignment horizontal="center" vertical="center"/>
    </xf>
    <xf numFmtId="49" fontId="39" fillId="2" borderId="1" xfId="1" applyNumberFormat="1" applyFont="1" applyFill="1" applyBorder="1" applyAlignment="1">
      <alignment vertical="center"/>
    </xf>
    <xf numFmtId="0" fontId="39" fillId="2" borderId="1" xfId="1" applyFont="1" applyFill="1" applyBorder="1" applyAlignment="1">
      <alignment horizontal="right" vertical="center"/>
    </xf>
    <xf numFmtId="164" fontId="39" fillId="2" borderId="1" xfId="3" applyNumberFormat="1" applyFont="1" applyFill="1" applyBorder="1" applyAlignment="1">
      <alignment horizontal="center" vertical="center"/>
    </xf>
    <xf numFmtId="177" fontId="39" fillId="3" borderId="5" xfId="3" applyNumberFormat="1" applyFont="1" applyFill="1" applyBorder="1" applyAlignment="1">
      <alignment horizontal="center" vertical="center" textRotation="90"/>
    </xf>
    <xf numFmtId="177" fontId="39" fillId="3" borderId="10" xfId="3" applyNumberFormat="1" applyFont="1" applyFill="1" applyBorder="1" applyAlignment="1">
      <alignment horizontal="center" vertical="center" textRotation="90"/>
    </xf>
    <xf numFmtId="49" fontId="39" fillId="3" borderId="16" xfId="1" applyNumberFormat="1" applyFont="1" applyFill="1" applyBorder="1" applyAlignment="1">
      <alignment horizontal="center" vertical="center" wrapText="1"/>
    </xf>
    <xf numFmtId="0" fontId="39" fillId="3" borderId="16" xfId="1" applyFont="1" applyFill="1" applyBorder="1" applyAlignment="1">
      <alignment horizontal="center" vertical="center" wrapText="1"/>
    </xf>
    <xf numFmtId="170" fontId="39" fillId="3" borderId="3" xfId="1" applyNumberFormat="1" applyFont="1" applyFill="1" applyBorder="1" applyAlignment="1">
      <alignment horizontal="center" vertical="center" wrapText="1"/>
    </xf>
    <xf numFmtId="168" fontId="39" fillId="3" borderId="5" xfId="3" applyNumberFormat="1" applyFont="1" applyFill="1" applyBorder="1" applyAlignment="1">
      <alignment horizontal="center" vertical="center"/>
    </xf>
    <xf numFmtId="168" fontId="39" fillId="3" borderId="10" xfId="3" applyNumberFormat="1" applyFont="1" applyFill="1" applyBorder="1" applyAlignment="1">
      <alignment horizontal="center" vertical="center"/>
    </xf>
    <xf numFmtId="49" fontId="42" fillId="2" borderId="18" xfId="1" applyNumberFormat="1" applyFont="1" applyFill="1" applyBorder="1" applyAlignment="1">
      <alignment horizontal="center" vertical="center"/>
    </xf>
    <xf numFmtId="0" fontId="43" fillId="2" borderId="26" xfId="1" applyFont="1" applyFill="1" applyBorder="1">
      <alignment vertical="center"/>
    </xf>
    <xf numFmtId="0" fontId="43" fillId="2" borderId="19" xfId="1" applyFont="1" applyFill="1" applyBorder="1">
      <alignment vertical="center"/>
    </xf>
    <xf numFmtId="0" fontId="40" fillId="2" borderId="18" xfId="1" applyFont="1" applyFill="1" applyBorder="1" applyAlignment="1">
      <alignment horizontal="center" vertical="center"/>
    </xf>
    <xf numFmtId="49" fontId="43" fillId="2" borderId="18" xfId="1" applyNumberFormat="1" applyFont="1" applyFill="1" applyBorder="1" applyAlignment="1">
      <alignment horizontal="center" vertical="center"/>
    </xf>
    <xf numFmtId="169" fontId="44" fillId="2" borderId="18" xfId="1" applyNumberFormat="1" applyFont="1" applyFill="1" applyBorder="1" applyAlignment="1">
      <alignment vertical="center"/>
    </xf>
    <xf numFmtId="169" fontId="43" fillId="2" borderId="18" xfId="1" applyNumberFormat="1" applyFont="1" applyFill="1" applyBorder="1" applyAlignment="1">
      <alignment vertical="center"/>
    </xf>
    <xf numFmtId="0" fontId="43" fillId="2" borderId="20" xfId="1" applyFont="1" applyFill="1" applyBorder="1" applyAlignment="1">
      <alignment horizontal="center" vertical="center"/>
    </xf>
    <xf numFmtId="164" fontId="43" fillId="2" borderId="21" xfId="3" applyNumberFormat="1" applyFont="1" applyFill="1" applyBorder="1" applyAlignment="1">
      <alignment horizontal="center" vertical="center"/>
    </xf>
    <xf numFmtId="164" fontId="43" fillId="2" borderId="18" xfId="3" applyNumberFormat="1" applyFont="1" applyFill="1" applyBorder="1" applyAlignment="1">
      <alignment horizontal="center" vertical="center"/>
    </xf>
    <xf numFmtId="0" fontId="43" fillId="2" borderId="0" xfId="1" applyFont="1" applyFill="1" applyBorder="1">
      <alignment vertical="center"/>
    </xf>
    <xf numFmtId="0" fontId="45" fillId="2" borderId="24" xfId="1" applyFont="1" applyFill="1" applyBorder="1">
      <alignment vertical="center"/>
    </xf>
    <xf numFmtId="0" fontId="43" fillId="2" borderId="6" xfId="1" applyFont="1" applyFill="1" applyBorder="1" applyAlignment="1">
      <alignment horizontal="left" vertical="center"/>
    </xf>
    <xf numFmtId="0" fontId="44" fillId="2" borderId="0" xfId="1" applyFont="1" applyFill="1" applyBorder="1">
      <alignment vertical="center"/>
    </xf>
    <xf numFmtId="0" fontId="44" fillId="2" borderId="11" xfId="1" applyNumberFormat="1" applyFont="1" applyFill="1" applyBorder="1" applyAlignment="1">
      <alignment horizontal="center" vertical="center"/>
    </xf>
    <xf numFmtId="169" fontId="44" fillId="2" borderId="11" xfId="1" applyNumberFormat="1" applyFont="1" applyFill="1" applyBorder="1" applyAlignment="1">
      <alignment vertical="center"/>
    </xf>
    <xf numFmtId="0" fontId="44" fillId="2" borderId="25" xfId="1" applyFont="1" applyFill="1" applyBorder="1" applyAlignment="1">
      <alignment horizontal="left" vertical="center" indent="2"/>
    </xf>
    <xf numFmtId="0" fontId="44" fillId="2" borderId="12" xfId="1" applyFont="1" applyFill="1" applyBorder="1" applyAlignment="1">
      <alignment horizontal="left" vertical="center"/>
    </xf>
    <xf numFmtId="49" fontId="44" fillId="2" borderId="11" xfId="1" applyNumberFormat="1" applyFont="1" applyFill="1" applyBorder="1" applyAlignment="1">
      <alignment horizontal="center" vertical="center"/>
    </xf>
    <xf numFmtId="0" fontId="44" fillId="2" borderId="25" xfId="1" applyFont="1" applyFill="1" applyBorder="1" applyAlignment="1">
      <alignment horizontal="left" vertical="center"/>
    </xf>
    <xf numFmtId="0" fontId="43" fillId="2" borderId="25" xfId="1" applyFont="1" applyFill="1" applyBorder="1" applyAlignment="1">
      <alignment horizontal="left" vertical="center"/>
    </xf>
    <xf numFmtId="165" fontId="39" fillId="2" borderId="11" xfId="1" applyNumberFormat="1" applyFont="1" applyFill="1" applyBorder="1" applyAlignment="1">
      <alignment horizontal="center" vertical="center"/>
    </xf>
    <xf numFmtId="49" fontId="45" fillId="2" borderId="11" xfId="1" applyNumberFormat="1" applyFont="1" applyFill="1" applyBorder="1" applyAlignment="1">
      <alignment horizontal="center" vertical="center"/>
    </xf>
    <xf numFmtId="0" fontId="44" fillId="2" borderId="13" xfId="1" applyFont="1" applyFill="1" applyBorder="1" applyAlignment="1">
      <alignment horizontal="center" vertical="center"/>
    </xf>
    <xf numFmtId="164" fontId="44" fillId="2" borderId="14" xfId="3" applyNumberFormat="1" applyFont="1" applyFill="1" applyBorder="1" applyAlignment="1">
      <alignment horizontal="center" vertical="center"/>
    </xf>
    <xf numFmtId="164" fontId="44" fillId="2" borderId="11" xfId="3" applyNumberFormat="1" applyFont="1" applyFill="1" applyBorder="1" applyAlignment="1">
      <alignment horizontal="center" vertical="center"/>
    </xf>
    <xf numFmtId="164" fontId="43" fillId="2" borderId="11" xfId="3" applyNumberFormat="1" applyFont="1" applyFill="1" applyBorder="1" applyAlignment="1">
      <alignment horizontal="center" vertical="center"/>
    </xf>
    <xf numFmtId="49" fontId="42" fillId="2" borderId="11" xfId="1" applyNumberFormat="1" applyFont="1" applyFill="1" applyBorder="1" applyAlignment="1">
      <alignment horizontal="center" vertical="center"/>
    </xf>
    <xf numFmtId="0" fontId="45" fillId="2" borderId="25" xfId="1" applyFont="1" applyFill="1" applyBorder="1" applyAlignment="1">
      <alignment horizontal="left" vertical="center"/>
    </xf>
    <xf numFmtId="0" fontId="44" fillId="2" borderId="25" xfId="1" applyFont="1" applyFill="1" applyBorder="1">
      <alignment vertical="center"/>
    </xf>
    <xf numFmtId="49" fontId="38" fillId="2" borderId="27" xfId="1" applyNumberFormat="1" applyFont="1" applyFill="1" applyBorder="1" applyAlignment="1">
      <alignment horizontal="center" vertical="center"/>
    </xf>
    <xf numFmtId="0" fontId="39" fillId="2" borderId="28" xfId="1" applyFont="1" applyFill="1" applyBorder="1" applyAlignment="1">
      <alignment vertical="center"/>
    </xf>
    <xf numFmtId="0" fontId="39" fillId="2" borderId="29" xfId="1" applyFont="1" applyFill="1" applyBorder="1">
      <alignment vertical="center"/>
    </xf>
    <xf numFmtId="0" fontId="39" fillId="2" borderId="27" xfId="1" applyFont="1" applyFill="1" applyBorder="1" applyAlignment="1">
      <alignment horizontal="center" vertical="center"/>
    </xf>
    <xf numFmtId="49" fontId="39" fillId="2" borderId="27" xfId="1" applyNumberFormat="1" applyFont="1" applyFill="1" applyBorder="1">
      <alignment vertical="center"/>
    </xf>
    <xf numFmtId="169" fontId="39" fillId="2" borderId="27" xfId="1" applyNumberFormat="1" applyFont="1" applyFill="1" applyBorder="1" applyAlignment="1">
      <alignment vertical="center"/>
    </xf>
    <xf numFmtId="0" fontId="39" fillId="2" borderId="30" xfId="1" applyFont="1" applyFill="1" applyBorder="1" applyAlignment="1">
      <alignment horizontal="center" vertical="center"/>
    </xf>
    <xf numFmtId="164" fontId="39" fillId="2" borderId="31" xfId="3" applyNumberFormat="1" applyFont="1" applyFill="1" applyBorder="1" applyAlignment="1">
      <alignment horizontal="center" vertical="center"/>
    </xf>
    <xf numFmtId="164" fontId="39" fillId="2" borderId="27" xfId="3" applyNumberFormat="1" applyFont="1" applyFill="1" applyBorder="1" applyAlignment="1">
      <alignment horizontal="center" vertical="center"/>
    </xf>
    <xf numFmtId="164" fontId="40" fillId="2" borderId="27" xfId="3" applyNumberFormat="1" applyFont="1" applyFill="1" applyBorder="1" applyAlignment="1">
      <alignment horizontal="center" vertical="center"/>
    </xf>
    <xf numFmtId="0" fontId="39" fillId="2" borderId="0" xfId="1" applyFont="1" applyFill="1" applyBorder="1">
      <alignment vertical="center"/>
    </xf>
    <xf numFmtId="0" fontId="39" fillId="2" borderId="0" xfId="1" applyFont="1" applyFill="1" applyAlignment="1">
      <alignment horizontal="center" vertical="center"/>
    </xf>
    <xf numFmtId="49" fontId="39" fillId="2" borderId="0" xfId="1" applyNumberFormat="1" applyFont="1" applyFill="1">
      <alignment vertical="center"/>
    </xf>
    <xf numFmtId="0" fontId="34" fillId="18" borderId="47" xfId="76" applyFont="1" applyFill="1" applyBorder="1" applyAlignment="1">
      <alignment horizontal="center" vertical="center"/>
    </xf>
    <xf numFmtId="0" fontId="34" fillId="18" borderId="52" xfId="76" applyFont="1" applyFill="1" applyBorder="1" applyAlignment="1">
      <alignment horizontal="center" vertical="center"/>
    </xf>
    <xf numFmtId="0" fontId="33" fillId="19" borderId="64" xfId="76" applyFont="1" applyFill="1" applyBorder="1" applyAlignment="1">
      <alignment horizontal="center" vertical="center"/>
    </xf>
    <xf numFmtId="0" fontId="33" fillId="19" borderId="55" xfId="76" applyFont="1" applyFill="1" applyBorder="1" applyAlignment="1">
      <alignment horizontal="center" vertical="center"/>
    </xf>
    <xf numFmtId="0" fontId="34" fillId="18" borderId="48" xfId="76" applyFont="1" applyFill="1" applyBorder="1" applyAlignment="1">
      <alignment horizontal="center" vertical="center"/>
    </xf>
    <xf numFmtId="0" fontId="34" fillId="18" borderId="53" xfId="76" applyFont="1" applyFill="1" applyBorder="1" applyAlignment="1">
      <alignment horizontal="center" vertical="center"/>
    </xf>
    <xf numFmtId="0" fontId="34" fillId="18" borderId="65" xfId="76" applyFont="1" applyFill="1" applyBorder="1" applyAlignment="1">
      <alignment horizontal="center" vertical="center"/>
    </xf>
    <xf numFmtId="0" fontId="34" fillId="18" borderId="73" xfId="76" applyFont="1" applyFill="1" applyBorder="1" applyAlignment="1">
      <alignment horizontal="center" vertical="center"/>
    </xf>
    <xf numFmtId="0" fontId="34" fillId="18" borderId="74" xfId="76" applyFont="1" applyFill="1" applyBorder="1" applyAlignment="1">
      <alignment horizontal="center" vertical="center"/>
    </xf>
    <xf numFmtId="0" fontId="34" fillId="18" borderId="46" xfId="76" applyFont="1" applyFill="1" applyBorder="1" applyAlignment="1">
      <alignment horizontal="center" vertical="center"/>
    </xf>
    <xf numFmtId="0" fontId="34" fillId="18" borderId="51" xfId="76" applyFont="1" applyFill="1" applyBorder="1" applyAlignment="1">
      <alignment horizontal="center" vertical="center"/>
    </xf>
    <xf numFmtId="0" fontId="33" fillId="5" borderId="64" xfId="76" applyFont="1" applyFill="1" applyBorder="1" applyAlignment="1">
      <alignment horizontal="center" vertical="center"/>
    </xf>
    <xf numFmtId="0" fontId="33" fillId="5" borderId="55" xfId="76" applyFont="1" applyFill="1" applyBorder="1" applyAlignment="1">
      <alignment horizontal="center" vertical="center"/>
    </xf>
    <xf numFmtId="0" fontId="34" fillId="7" borderId="58" xfId="76" applyFont="1" applyFill="1" applyBorder="1" applyAlignment="1">
      <alignment horizontal="center" vertical="center"/>
    </xf>
    <xf numFmtId="0" fontId="34" fillId="7" borderId="59" xfId="76" applyFont="1" applyFill="1" applyBorder="1" applyAlignment="1">
      <alignment horizontal="center" vertical="center"/>
    </xf>
    <xf numFmtId="0" fontId="33" fillId="5" borderId="56" xfId="76" applyFont="1" applyFill="1" applyBorder="1" applyAlignment="1">
      <alignment horizontal="center" vertical="center"/>
    </xf>
    <xf numFmtId="166" fontId="39" fillId="2" borderId="1" xfId="1" applyNumberFormat="1" applyFont="1" applyFill="1" applyBorder="1" applyAlignment="1">
      <alignment horizontal="left" vertical="center" indent="1"/>
    </xf>
    <xf numFmtId="166" fontId="41" fillId="0" borderId="1" xfId="5" applyNumberFormat="1" applyFont="1" applyBorder="1" applyAlignment="1">
      <alignment horizontal="left" vertical="center" indent="1"/>
    </xf>
    <xf numFmtId="49" fontId="38" fillId="3" borderId="3" xfId="1" applyNumberFormat="1" applyFont="1" applyFill="1" applyBorder="1" applyAlignment="1">
      <alignment horizontal="center" vertical="center"/>
    </xf>
    <xf numFmtId="0" fontId="39" fillId="3" borderId="22" xfId="1" applyFont="1" applyFill="1" applyBorder="1" applyAlignment="1">
      <alignment horizontal="center" vertical="center"/>
    </xf>
    <xf numFmtId="0" fontId="39" fillId="3" borderId="76" xfId="1" applyFont="1" applyFill="1" applyBorder="1" applyAlignment="1">
      <alignment horizontal="center" vertical="center"/>
    </xf>
    <xf numFmtId="0" fontId="39" fillId="3" borderId="17" xfId="1" applyFont="1" applyFill="1" applyBorder="1" applyAlignment="1">
      <alignment horizontal="center" vertical="center"/>
    </xf>
    <xf numFmtId="0" fontId="39" fillId="3" borderId="23" xfId="1" applyFont="1" applyFill="1" applyBorder="1" applyAlignment="1">
      <alignment horizontal="center" vertical="center"/>
    </xf>
    <xf numFmtId="0" fontId="39" fillId="3" borderId="1" xfId="1" applyFont="1" applyFill="1" applyBorder="1" applyAlignment="1">
      <alignment horizontal="center" vertical="center"/>
    </xf>
    <xf numFmtId="0" fontId="39" fillId="3" borderId="2" xfId="1" applyFont="1" applyFill="1" applyBorder="1" applyAlignment="1">
      <alignment horizontal="center" vertical="center"/>
    </xf>
    <xf numFmtId="0" fontId="39" fillId="3" borderId="15" xfId="1" applyFont="1" applyFill="1" applyBorder="1" applyAlignment="1">
      <alignment horizontal="center" vertical="center" wrapText="1"/>
    </xf>
    <xf numFmtId="0" fontId="39" fillId="3" borderId="16" xfId="1" applyFont="1" applyFill="1" applyBorder="1" applyAlignment="1">
      <alignment horizontal="center" vertical="center"/>
    </xf>
    <xf numFmtId="49" fontId="39" fillId="3" borderId="7" xfId="1" applyNumberFormat="1" applyFont="1" applyFill="1" applyBorder="1" applyAlignment="1">
      <alignment horizontal="center" vertical="center" wrapText="1"/>
    </xf>
    <xf numFmtId="0" fontId="39" fillId="3" borderId="5" xfId="1" applyFont="1" applyFill="1" applyBorder="1" applyAlignment="1">
      <alignment horizontal="center" vertical="center" wrapText="1"/>
    </xf>
    <xf numFmtId="0" fontId="39" fillId="3" borderId="8" xfId="1" applyFont="1" applyFill="1" applyBorder="1" applyAlignment="1">
      <alignment horizontal="center" vertical="center" wrapText="1"/>
    </xf>
    <xf numFmtId="170" fontId="39" fillId="3" borderId="5" xfId="1" applyNumberFormat="1" applyFont="1" applyFill="1" applyBorder="1" applyAlignment="1">
      <alignment horizontal="center" vertical="center" wrapText="1"/>
    </xf>
    <xf numFmtId="170" fontId="39" fillId="3" borderId="8" xfId="1" applyNumberFormat="1" applyFont="1" applyFill="1" applyBorder="1" applyAlignment="1">
      <alignment horizontal="center" vertical="center" wrapText="1"/>
    </xf>
    <xf numFmtId="0" fontId="39" fillId="3" borderId="4" xfId="1" applyFont="1" applyFill="1" applyBorder="1" applyAlignment="1">
      <alignment horizontal="center" vertical="center"/>
    </xf>
    <xf numFmtId="0" fontId="24" fillId="0" borderId="0" xfId="78" applyFont="1" applyAlignment="1">
      <alignment horizontal="center" vertical="center"/>
    </xf>
    <xf numFmtId="0" fontId="24" fillId="15" borderId="0" xfId="78" applyFont="1" applyFill="1" applyAlignment="1">
      <alignment horizontal="center" vertical="center"/>
    </xf>
    <xf numFmtId="0" fontId="23" fillId="15" borderId="0" xfId="78" applyFill="1" applyAlignment="1">
      <alignment horizontal="center" vertical="center"/>
    </xf>
    <xf numFmtId="41" fontId="23" fillId="0" borderId="0" xfId="78" applyNumberFormat="1" applyFill="1" applyAlignment="1">
      <alignment horizontal="center" vertical="center"/>
    </xf>
    <xf numFmtId="0" fontId="24" fillId="14" borderId="0" xfId="78" applyFont="1" applyFill="1" applyAlignment="1">
      <alignment horizontal="center"/>
    </xf>
    <xf numFmtId="0" fontId="25" fillId="0" borderId="36" xfId="78" applyFont="1" applyBorder="1" applyAlignment="1">
      <alignment horizontal="center"/>
    </xf>
    <xf numFmtId="0" fontId="25" fillId="10" borderId="36" xfId="78" applyFont="1" applyFill="1" applyBorder="1" applyAlignment="1">
      <alignment horizontal="center" vertical="center"/>
    </xf>
    <xf numFmtId="0" fontId="25" fillId="12" borderId="36" xfId="78" applyFont="1" applyFill="1" applyBorder="1" applyAlignment="1">
      <alignment horizontal="center" vertical="center"/>
    </xf>
    <xf numFmtId="0" fontId="25" fillId="4" borderId="36" xfId="78" applyFont="1" applyFill="1" applyBorder="1" applyAlignment="1">
      <alignment horizontal="center" vertical="center"/>
    </xf>
    <xf numFmtId="0" fontId="25" fillId="5" borderId="36" xfId="78" applyFont="1" applyFill="1" applyBorder="1" applyAlignment="1">
      <alignment horizontal="center" vertical="center"/>
    </xf>
    <xf numFmtId="0" fontId="33" fillId="19" borderId="61" xfId="76" applyFont="1" applyFill="1" applyBorder="1" applyAlignment="1">
      <alignment horizontal="center" vertical="center"/>
    </xf>
    <xf numFmtId="0" fontId="34" fillId="7" borderId="77" xfId="76" applyFont="1" applyFill="1" applyBorder="1" applyAlignment="1">
      <alignment horizontal="center" vertical="center"/>
    </xf>
    <xf numFmtId="0" fontId="34" fillId="7" borderId="78" xfId="76" applyFont="1" applyFill="1" applyBorder="1" applyAlignment="1">
      <alignment horizontal="center" vertical="center"/>
    </xf>
    <xf numFmtId="0" fontId="34" fillId="7" borderId="65" xfId="76" applyFont="1" applyFill="1" applyBorder="1" applyAlignment="1">
      <alignment horizontal="center" vertical="center"/>
    </xf>
    <xf numFmtId="0" fontId="34" fillId="7" borderId="73" xfId="76" applyFont="1" applyFill="1" applyBorder="1" applyAlignment="1">
      <alignment horizontal="center" vertical="center"/>
    </xf>
    <xf numFmtId="0" fontId="34" fillId="7" borderId="74" xfId="76" applyFont="1" applyFill="1" applyBorder="1" applyAlignment="1">
      <alignment horizontal="center" vertical="center"/>
    </xf>
    <xf numFmtId="0" fontId="33" fillId="0" borderId="55" xfId="76" applyFont="1" applyBorder="1" applyAlignment="1">
      <alignment horizontal="center"/>
    </xf>
    <xf numFmtId="0" fontId="33" fillId="0" borderId="45" xfId="76" applyFont="1" applyBorder="1" applyAlignment="1">
      <alignment horizontal="center"/>
    </xf>
    <xf numFmtId="0" fontId="33" fillId="0" borderId="55" xfId="76" applyFont="1" applyBorder="1" applyAlignment="1">
      <alignment horizontal="center" vertical="center"/>
    </xf>
    <xf numFmtId="175" fontId="33" fillId="0" borderId="55" xfId="76" applyNumberFormat="1" applyFont="1" applyBorder="1" applyAlignment="1">
      <alignment horizontal="center"/>
    </xf>
    <xf numFmtId="0" fontId="33" fillId="0" borderId="79" xfId="76" applyFont="1" applyBorder="1" applyAlignment="1">
      <alignment horizontal="center" vertical="center"/>
    </xf>
    <xf numFmtId="0" fontId="33" fillId="0" borderId="80" xfId="76" applyFont="1" applyBorder="1" applyAlignment="1">
      <alignment horizontal="center" vertical="center"/>
    </xf>
    <xf numFmtId="0" fontId="33" fillId="0" borderId="80" xfId="76" applyFont="1" applyBorder="1"/>
    <xf numFmtId="0" fontId="33" fillId="0" borderId="80" xfId="76" applyFont="1" applyBorder="1" applyAlignment="1">
      <alignment horizontal="center"/>
    </xf>
    <xf numFmtId="175" fontId="33" fillId="0" borderId="80" xfId="76" applyNumberFormat="1" applyFont="1" applyBorder="1" applyAlignment="1">
      <alignment horizontal="center"/>
    </xf>
    <xf numFmtId="0" fontId="33" fillId="0" borderId="81" xfId="76" applyFont="1" applyBorder="1"/>
    <xf numFmtId="0" fontId="33" fillId="0" borderId="82" xfId="76" applyFont="1" applyBorder="1" applyAlignment="1">
      <alignment horizontal="center" vertical="center"/>
    </xf>
    <xf numFmtId="182" fontId="33" fillId="19" borderId="61" xfId="76" applyNumberFormat="1" applyFont="1" applyFill="1" applyBorder="1"/>
    <xf numFmtId="182" fontId="33" fillId="19" borderId="52" xfId="76" applyNumberFormat="1" applyFont="1" applyFill="1" applyBorder="1"/>
    <xf numFmtId="182" fontId="33" fillId="5" borderId="47" xfId="76" applyNumberFormat="1" applyFont="1" applyFill="1" applyBorder="1"/>
    <xf numFmtId="182" fontId="33" fillId="5" borderId="55" xfId="76" applyNumberFormat="1" applyFont="1" applyFill="1" applyBorder="1"/>
    <xf numFmtId="182" fontId="33" fillId="5" borderId="45" xfId="76" applyNumberFormat="1" applyFont="1" applyFill="1" applyBorder="1"/>
    <xf numFmtId="182" fontId="33" fillId="5" borderId="47" xfId="76" applyNumberFormat="1" applyFont="1" applyFill="1" applyBorder="1" applyAlignment="1">
      <alignment horizontal="center" vertical="center"/>
    </xf>
    <xf numFmtId="182" fontId="33" fillId="5" borderId="45" xfId="76" applyNumberFormat="1" applyFont="1" applyFill="1" applyBorder="1" applyAlignment="1">
      <alignment horizontal="center" vertical="center"/>
    </xf>
    <xf numFmtId="0" fontId="46" fillId="19" borderId="56" xfId="76" applyFont="1" applyFill="1" applyBorder="1" applyAlignment="1">
      <alignment horizontal="center" vertical="center"/>
    </xf>
    <xf numFmtId="0" fontId="46" fillId="19" borderId="64" xfId="76" applyFont="1" applyFill="1" applyBorder="1" applyAlignment="1">
      <alignment horizontal="center" vertical="center"/>
    </xf>
    <xf numFmtId="0" fontId="46" fillId="19" borderId="55" xfId="76" applyFont="1" applyFill="1" applyBorder="1" applyAlignment="1">
      <alignment horizontal="center" vertical="center"/>
    </xf>
    <xf numFmtId="0" fontId="46" fillId="19" borderId="52" xfId="76" applyFont="1" applyFill="1" applyBorder="1" applyAlignment="1">
      <alignment horizontal="center" vertical="center"/>
    </xf>
    <xf numFmtId="0" fontId="46" fillId="5" borderId="56" xfId="76" applyFont="1" applyFill="1" applyBorder="1" applyAlignment="1">
      <alignment horizontal="center" vertical="center"/>
    </xf>
    <xf numFmtId="0" fontId="46" fillId="5" borderId="64" xfId="76" applyFont="1" applyFill="1" applyBorder="1" applyAlignment="1">
      <alignment horizontal="center" vertical="center"/>
    </xf>
    <xf numFmtId="0" fontId="46" fillId="5" borderId="55" xfId="76" applyFont="1" applyFill="1" applyBorder="1" applyAlignment="1">
      <alignment horizontal="center" vertical="center"/>
    </xf>
    <xf numFmtId="0" fontId="46" fillId="5" borderId="64" xfId="76" applyFont="1" applyFill="1" applyBorder="1" applyAlignment="1">
      <alignment horizontal="center" vertical="center"/>
    </xf>
    <xf numFmtId="0" fontId="47" fillId="5" borderId="64" xfId="76" applyFont="1" applyFill="1" applyBorder="1"/>
    <xf numFmtId="0" fontId="46" fillId="5" borderId="52" xfId="76" applyFont="1" applyFill="1" applyBorder="1" applyAlignment="1">
      <alignment horizontal="center" vertical="center"/>
    </xf>
    <xf numFmtId="0" fontId="46" fillId="20" borderId="47" xfId="76" applyFont="1" applyFill="1" applyBorder="1" applyAlignment="1">
      <alignment horizontal="center" vertical="center"/>
    </xf>
    <xf numFmtId="0" fontId="46" fillId="20" borderId="52" xfId="76" applyFont="1" applyFill="1" applyBorder="1" applyAlignment="1">
      <alignment horizontal="center" vertical="center"/>
    </xf>
    <xf numFmtId="0" fontId="46" fillId="0" borderId="64" xfId="76" applyFont="1" applyBorder="1" applyAlignment="1">
      <alignment horizontal="center" vertical="center"/>
    </xf>
    <xf numFmtId="0" fontId="46" fillId="0" borderId="61" xfId="76" applyFont="1" applyBorder="1" applyAlignment="1">
      <alignment horizontal="center" vertical="center"/>
    </xf>
    <xf numFmtId="0" fontId="46" fillId="0" borderId="52" xfId="76" applyFont="1" applyBorder="1" applyAlignment="1">
      <alignment horizontal="center" vertical="center"/>
    </xf>
    <xf numFmtId="0" fontId="34" fillId="19" borderId="47" xfId="76" applyFont="1" applyFill="1" applyBorder="1"/>
    <xf numFmtId="0" fontId="34" fillId="19" borderId="45" xfId="76" applyFont="1" applyFill="1" applyBorder="1"/>
    <xf numFmtId="0" fontId="34" fillId="19" borderId="61" xfId="76" applyFont="1" applyFill="1" applyBorder="1"/>
    <xf numFmtId="0" fontId="34" fillId="19" borderId="52" xfId="76" applyFont="1" applyFill="1" applyBorder="1"/>
    <xf numFmtId="0" fontId="34" fillId="5" borderId="47" xfId="76" applyFont="1" applyFill="1" applyBorder="1"/>
    <xf numFmtId="0" fontId="34" fillId="5" borderId="55" xfId="76" applyFont="1" applyFill="1" applyBorder="1"/>
    <xf numFmtId="0" fontId="34" fillId="5" borderId="45" xfId="76" applyFont="1" applyFill="1" applyBorder="1"/>
    <xf numFmtId="0" fontId="34" fillId="5" borderId="61" xfId="76" applyFont="1" applyFill="1" applyBorder="1"/>
    <xf numFmtId="0" fontId="34" fillId="5" borderId="52" xfId="76" applyFont="1" applyFill="1" applyBorder="1"/>
    <xf numFmtId="0" fontId="34" fillId="20" borderId="47" xfId="76" applyFont="1" applyFill="1" applyBorder="1"/>
    <xf numFmtId="0" fontId="34" fillId="20" borderId="52" xfId="76" applyFont="1" applyFill="1" applyBorder="1"/>
    <xf numFmtId="0" fontId="34" fillId="0" borderId="64" xfId="76" applyFont="1" applyBorder="1"/>
    <xf numFmtId="0" fontId="34" fillId="0" borderId="61" xfId="76" applyFont="1" applyBorder="1"/>
    <xf numFmtId="0" fontId="34" fillId="0" borderId="52" xfId="76" applyFont="1" applyBorder="1"/>
    <xf numFmtId="182" fontId="33" fillId="19" borderId="47" xfId="76" applyNumberFormat="1" applyFont="1" applyFill="1" applyBorder="1" applyAlignment="1">
      <alignment horizontal="center" vertical="center"/>
    </xf>
    <xf numFmtId="182" fontId="33" fillId="19" borderId="45" xfId="76" applyNumberFormat="1" applyFont="1" applyFill="1" applyBorder="1" applyAlignment="1">
      <alignment horizontal="center" vertical="center"/>
    </xf>
    <xf numFmtId="0" fontId="34" fillId="19" borderId="46" xfId="76" applyFont="1" applyFill="1" applyBorder="1" applyAlignment="1">
      <alignment horizontal="center" vertical="center"/>
    </xf>
    <xf numFmtId="0" fontId="34" fillId="19" borderId="49" xfId="76" applyFont="1" applyFill="1" applyBorder="1" applyAlignment="1">
      <alignment horizontal="center" vertical="center"/>
    </xf>
    <xf numFmtId="0" fontId="34" fillId="19" borderId="60" xfId="76" applyFont="1" applyFill="1" applyBorder="1" applyAlignment="1">
      <alignment horizontal="center" vertical="center"/>
    </xf>
    <xf numFmtId="0" fontId="34" fillId="19" borderId="51" xfId="76" applyFont="1" applyFill="1" applyBorder="1" applyAlignment="1">
      <alignment horizontal="center" vertical="center"/>
    </xf>
    <xf numFmtId="0" fontId="34" fillId="5" borderId="46" xfId="76" applyFont="1" applyFill="1" applyBorder="1" applyAlignment="1">
      <alignment horizontal="center" vertical="center"/>
    </xf>
    <xf numFmtId="0" fontId="34" fillId="5" borderId="54" xfId="76" applyFont="1" applyFill="1" applyBorder="1" applyAlignment="1">
      <alignment horizontal="center" vertical="center"/>
    </xf>
    <xf numFmtId="0" fontId="34" fillId="5" borderId="49" xfId="76" applyFont="1" applyFill="1" applyBorder="1" applyAlignment="1">
      <alignment horizontal="center" vertical="center"/>
    </xf>
    <xf numFmtId="0" fontId="34" fillId="5" borderId="60" xfId="76" applyFont="1" applyFill="1" applyBorder="1" applyAlignment="1">
      <alignment horizontal="center" vertical="center"/>
    </xf>
    <xf numFmtId="0" fontId="34" fillId="5" borderId="51" xfId="76" applyFont="1" applyFill="1" applyBorder="1" applyAlignment="1">
      <alignment horizontal="center" vertical="center"/>
    </xf>
    <xf numFmtId="0" fontId="34" fillId="20" borderId="66" xfId="76" applyFont="1" applyFill="1" applyBorder="1" applyAlignment="1">
      <alignment horizontal="center" vertical="center"/>
    </xf>
    <xf numFmtId="0" fontId="34" fillId="20" borderId="63" xfId="76" applyFont="1" applyFill="1" applyBorder="1" applyAlignment="1">
      <alignment horizontal="center" vertical="center"/>
    </xf>
    <xf numFmtId="0" fontId="34" fillId="0" borderId="62" xfId="76" applyFont="1" applyBorder="1" applyAlignment="1">
      <alignment horizontal="center" vertical="center"/>
    </xf>
    <xf numFmtId="0" fontId="34" fillId="0" borderId="60" xfId="76" applyFont="1" applyBorder="1" applyAlignment="1">
      <alignment horizontal="center" vertical="center"/>
    </xf>
    <xf numFmtId="0" fontId="34" fillId="0" borderId="51" xfId="76" applyFont="1" applyBorder="1" applyAlignment="1">
      <alignment horizontal="center" vertical="center"/>
    </xf>
  </cellXfs>
  <cellStyles count="81">
    <cellStyle name="Comma 2" xfId="79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5" builtinId="8"/>
    <cellStyle name="Hyperlink 2" xfId="77"/>
    <cellStyle name="Normal" xfId="0" builtinId="0"/>
    <cellStyle name="Normal 2" xfId="4"/>
    <cellStyle name="Normal 2 2" xfId="78"/>
    <cellStyle name="Normal 3" xfId="5"/>
    <cellStyle name="Normal 4" xfId="45"/>
    <cellStyle name="Normal 5" xfId="74"/>
    <cellStyle name="Normal 6" xfId="76"/>
    <cellStyle name="Percent 2" xfId="80"/>
    <cellStyle name="標準 2" xfId="2"/>
    <cellStyle name="標準_taskline" xfId="6"/>
    <cellStyle name="標準_TimeLine" xfId="1"/>
    <cellStyle name="標準_静岡3S019600-管理-003【関西ホスト移設スケジュール】 (version 1)" xfId="3"/>
  </cellStyles>
  <dxfs count="82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A96EC"/>
        </patternFill>
      </fill>
    </dxf>
    <dxf>
      <fill>
        <patternFill>
          <bgColor rgb="FFA469D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border>
        <right style="dashed">
          <color rgb="FFFF0000"/>
        </right>
        <vertical/>
        <horizontal/>
      </border>
    </dxf>
    <dxf>
      <fill>
        <patternFill>
          <bgColor theme="4" tint="0.59996337778862885"/>
        </patternFill>
      </fill>
    </dxf>
    <dxf>
      <fill>
        <patternFill>
          <bgColor indexed="14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E9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6F6F8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3EAE8"/>
      <rgbColor rgb="00CCFFCC"/>
      <rgbColor rgb="00FFFF99"/>
      <rgbColor rgb="003F7D91"/>
      <rgbColor rgb="00FFF9E7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CC"/>
      <color rgb="FFFF66CC"/>
      <color rgb="FFFFFFCC"/>
      <color rgb="FF366092"/>
      <color rgb="FF3333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work/000_tasks/000_Input/Document_20171205_3/05_&#21046;&#24481;&#27083;&#25104;&#22793;&#26356;No.2_&#12524;&#12499;&#12517;&#12540;&#32080;&#26524;" TargetMode="External"/><Relationship Id="rId3" Type="http://schemas.openxmlformats.org/officeDocument/2006/relationships/hyperlink" Target="../000_Input/Document_20171205_3/05_&#21046;&#24481;&#27083;&#25104;&#22793;&#26356;No.2_&#12524;&#12499;&#12517;&#12540;&#32080;&#26524;" TargetMode="External"/><Relationship Id="rId7" Type="http://schemas.openxmlformats.org/officeDocument/2006/relationships/hyperlink" Target="../work/000_tasks/000_Input/Document_20171205_3/01_&#12472;&#12519;&#12502;&#12525;&#12464;&#12524;&#12499;&#12517;&#12540;&#32080;&#26524;" TargetMode="External"/><Relationship Id="rId2" Type="http://schemas.openxmlformats.org/officeDocument/2006/relationships/hyperlink" Target="../000_Input/Document_20171205_3/01_&#12472;&#12519;&#12502;&#12525;&#12464;&#12524;&#12499;&#12517;&#12540;&#32080;&#26524;" TargetMode="External"/><Relationship Id="rId1" Type="http://schemas.openxmlformats.org/officeDocument/2006/relationships/printerSettings" Target="../printerSettings/printerSettings5.bin"/><Relationship Id="rId6" Type="http://schemas.openxmlformats.org/officeDocument/2006/relationships/hyperlink" Target="../000_Input/Document_20171205_3/06_RQ-720&#36861;&#21152;&#23455;&#35013;&#65288;&#12505;&#12531;&#12480;&#12540;&#35013;&#32622;&#35013;&#30528;&#22580;&#21512;&#65289;&#12524;&#12499;&#12517;&#12540;&#32080;&#26524;" TargetMode="External"/><Relationship Id="rId5" Type="http://schemas.openxmlformats.org/officeDocument/2006/relationships/hyperlink" Target="../work/000_tasks/000_Input/Document_20171205_3/05_&#21046;&#24481;&#27083;&#25104;&#22793;&#26356;No.2_&#12524;&#12499;&#12517;&#12540;&#32080;&#26524;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../work/000_tasks/000_Input/Document_20171205_3/01_&#12472;&#12519;&#12502;&#12525;&#12464;&#12524;&#12499;&#12517;&#12540;&#32080;&#26524;" TargetMode="External"/><Relationship Id="rId9" Type="http://schemas.openxmlformats.org/officeDocument/2006/relationships/hyperlink" Target="../work/000_tasks/000_Input/Document_20171205_3/01_&#12472;&#12519;&#12502;&#12525;&#12464;&#12524;&#12499;&#12517;&#12540;&#32080;&#26524;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U70"/>
  <sheetViews>
    <sheetView tabSelected="1" zoomScale="70" zoomScaleNormal="70" workbookViewId="0">
      <selection activeCell="G16" sqref="G16"/>
    </sheetView>
  </sheetViews>
  <sheetFormatPr defaultRowHeight="15"/>
  <cols>
    <col min="1" max="1" width="9.140625" style="165"/>
    <col min="2" max="2" width="11.7109375" style="165" bestFit="1" customWidth="1"/>
    <col min="3" max="3" width="17.85546875" style="165" bestFit="1" customWidth="1"/>
    <col min="4" max="4" width="23" style="165" bestFit="1" customWidth="1"/>
    <col min="5" max="5" width="15.5703125" style="203" customWidth="1"/>
    <col min="6" max="6" width="14" style="165" bestFit="1" customWidth="1"/>
    <col min="7" max="7" width="17.42578125" style="165" bestFit="1" customWidth="1"/>
    <col min="8" max="8" width="12.28515625" style="165" bestFit="1" customWidth="1"/>
    <col min="9" max="9" width="12.28515625" style="165" customWidth="1"/>
    <col min="10" max="10" width="24.5703125" style="165" bestFit="1" customWidth="1"/>
    <col min="11" max="11" width="9.85546875" style="165" bestFit="1" customWidth="1"/>
    <col min="12" max="12" width="6.7109375" style="165" bestFit="1" customWidth="1"/>
    <col min="13" max="13" width="19.7109375" style="165" bestFit="1" customWidth="1"/>
    <col min="14" max="14" width="17.42578125" style="165" bestFit="1" customWidth="1"/>
    <col min="15" max="15" width="29.5703125" style="165" bestFit="1" customWidth="1"/>
    <col min="16" max="16" width="26.5703125" style="165" customWidth="1"/>
    <col min="17" max="17" width="18.7109375" style="165" bestFit="1" customWidth="1"/>
    <col min="18" max="18" width="16.7109375" style="165" customWidth="1"/>
    <col min="19" max="19" width="20.140625" style="165" customWidth="1"/>
    <col min="20" max="20" width="12.140625" style="165" bestFit="1" customWidth="1"/>
    <col min="21" max="21" width="24.5703125" style="165" bestFit="1" customWidth="1"/>
    <col min="22" max="16384" width="9.140625" style="165"/>
  </cols>
  <sheetData>
    <row r="2" spans="13:21" ht="15.75" thickBot="1">
      <c r="M2" s="171" t="s">
        <v>622</v>
      </c>
      <c r="Q2" s="203"/>
    </row>
    <row r="3" spans="13:21" ht="15.75" thickTop="1">
      <c r="N3" s="302" t="s">
        <v>612</v>
      </c>
      <c r="O3" s="293" t="s">
        <v>596</v>
      </c>
      <c r="P3" s="293" t="s">
        <v>615</v>
      </c>
      <c r="Q3" s="299" t="s">
        <v>611</v>
      </c>
      <c r="R3" s="300"/>
      <c r="S3" s="301"/>
      <c r="T3" s="293" t="s">
        <v>33</v>
      </c>
      <c r="U3" s="297" t="s">
        <v>133</v>
      </c>
    </row>
    <row r="4" spans="13:21" ht="15.75" thickBot="1">
      <c r="N4" s="303"/>
      <c r="O4" s="294"/>
      <c r="P4" s="294"/>
      <c r="Q4" s="174" t="s">
        <v>618</v>
      </c>
      <c r="R4" s="174" t="s">
        <v>4</v>
      </c>
      <c r="S4" s="174" t="s">
        <v>603</v>
      </c>
      <c r="T4" s="294"/>
      <c r="U4" s="298"/>
    </row>
    <row r="5" spans="13:21" ht="16.5" thickTop="1" thickBot="1">
      <c r="N5" s="391">
        <v>2018</v>
      </c>
      <c r="O5" s="360" t="s">
        <v>616</v>
      </c>
      <c r="P5" s="375" t="s">
        <v>637</v>
      </c>
      <c r="Q5" s="389">
        <v>43497</v>
      </c>
      <c r="R5" s="353">
        <f>MIN(F40:G41)</f>
        <v>43409</v>
      </c>
      <c r="S5" s="353">
        <f>MAX(F40:G41)</f>
        <v>43470</v>
      </c>
      <c r="T5" s="175" t="str">
        <f ca="1">IF(NOT(EXACT(R5,"")),IF(NOT(EXACT(S5,"")), IF(TODAY() &gt; S5, "Done", IF(TODAY() &lt; R5, "Open", "In-progress")),""),"")</f>
        <v>Open</v>
      </c>
      <c r="U5" s="179"/>
    </row>
    <row r="6" spans="13:21" ht="15.75" thickTop="1">
      <c r="N6" s="392"/>
      <c r="O6" s="361"/>
      <c r="P6" s="376" t="s">
        <v>638</v>
      </c>
      <c r="Q6" s="389">
        <v>43497</v>
      </c>
      <c r="R6" s="353">
        <f>MIN(F55:G57)</f>
        <v>43408</v>
      </c>
      <c r="S6" s="353">
        <f>MAX(F55:G57)</f>
        <v>43468</v>
      </c>
      <c r="T6" s="175" t="str">
        <f t="shared" ref="T6:T7" ca="1" si="0">IF(NOT(EXACT(R6,"")),IF(NOT(EXACT(S6,"")), IF(TODAY() &gt; S6, "Done", IF(TODAY() &lt; R6, "Open", "In-progress")),""),"")</f>
        <v>Open</v>
      </c>
      <c r="U6" s="180"/>
    </row>
    <row r="7" spans="13:21">
      <c r="N7" s="393"/>
      <c r="O7" s="362"/>
      <c r="P7" s="377" t="s">
        <v>639</v>
      </c>
      <c r="Q7" s="390">
        <v>43631</v>
      </c>
      <c r="R7" s="353">
        <f>MIN(F43:G46)</f>
        <v>43407</v>
      </c>
      <c r="S7" s="353">
        <f>MAX(F43:G46)</f>
        <v>43589</v>
      </c>
      <c r="T7" s="175" t="str">
        <f t="shared" ca="1" si="0"/>
        <v>In-progress</v>
      </c>
      <c r="U7" s="181"/>
    </row>
    <row r="8" spans="13:21" ht="19.5" thickBot="1">
      <c r="N8" s="394"/>
      <c r="O8" s="363"/>
      <c r="P8" s="378"/>
      <c r="Q8" s="209"/>
      <c r="R8" s="354"/>
      <c r="S8" s="354"/>
      <c r="T8" s="175" t="str">
        <f t="shared" ref="T8:T17" ca="1" si="1">IF(NOT(EXACT(R8,"")),IF(NOT(EXACT(S8,"")), IF(TODAY() &gt; S8, "Done", IF(TODAY() &lt; R8, "Not-Start", "In-progress")),""),"")</f>
        <v/>
      </c>
      <c r="U8" s="182"/>
    </row>
    <row r="9" spans="13:21" ht="15.75" thickTop="1">
      <c r="N9" s="395">
        <v>2019</v>
      </c>
      <c r="O9" s="364" t="s">
        <v>649</v>
      </c>
      <c r="P9" s="379" t="s">
        <v>640</v>
      </c>
      <c r="Q9" s="358">
        <v>43556</v>
      </c>
      <c r="R9" s="355">
        <f>MIN(F30:G34)</f>
        <v>43409</v>
      </c>
      <c r="S9" s="355">
        <f>MAX(F30:G34)</f>
        <v>43561</v>
      </c>
      <c r="T9" s="193"/>
      <c r="U9" s="183"/>
    </row>
    <row r="10" spans="13:21">
      <c r="N10" s="396"/>
      <c r="O10" s="365"/>
      <c r="P10" s="380"/>
      <c r="Q10" s="359"/>
      <c r="R10" s="356"/>
      <c r="S10" s="356"/>
      <c r="T10" s="194" t="str">
        <f t="shared" ca="1" si="1"/>
        <v/>
      </c>
      <c r="U10" s="192"/>
    </row>
    <row r="11" spans="13:21">
      <c r="N11" s="397"/>
      <c r="O11" s="365"/>
      <c r="P11" s="381" t="s">
        <v>641</v>
      </c>
      <c r="Q11" s="359">
        <v>43556</v>
      </c>
      <c r="R11" s="357">
        <f>MIN(F48:G52)</f>
        <v>43409</v>
      </c>
      <c r="S11" s="357">
        <f>MAX(F48:G52)</f>
        <v>43547</v>
      </c>
      <c r="T11" s="194" t="str">
        <f t="shared" ca="1" si="1"/>
        <v>Not-Start</v>
      </c>
      <c r="U11" s="184" t="s">
        <v>614</v>
      </c>
    </row>
    <row r="12" spans="13:21">
      <c r="N12" s="398"/>
      <c r="O12" s="366"/>
      <c r="P12" s="381"/>
      <c r="Q12" s="359"/>
      <c r="R12" s="204"/>
      <c r="S12" s="204"/>
      <c r="T12" s="194" t="str">
        <f t="shared" ca="1" si="1"/>
        <v/>
      </c>
      <c r="U12" s="185"/>
    </row>
    <row r="13" spans="13:21" ht="18.75">
      <c r="N13" s="398"/>
      <c r="O13" s="367" t="s">
        <v>651</v>
      </c>
      <c r="P13" s="382" t="str">
        <f>P11</f>
        <v>[Improve Technical ]</v>
      </c>
      <c r="Q13" s="359">
        <f>Q11</f>
        <v>43556</v>
      </c>
      <c r="R13" s="204"/>
      <c r="S13" s="204"/>
      <c r="T13" s="194"/>
      <c r="U13" s="185"/>
    </row>
    <row r="14" spans="13:21" ht="18.75">
      <c r="N14" s="398"/>
      <c r="O14" s="367"/>
      <c r="P14" s="382" t="s">
        <v>652</v>
      </c>
      <c r="Q14" s="359">
        <v>43617</v>
      </c>
      <c r="R14" s="204"/>
      <c r="S14" s="204"/>
      <c r="T14" s="194" t="str">
        <f ca="1">IF(NOT(EXACT(R14,"")),IF(NOT(EXACT(S14,"")), IF(TODAY() &gt; S14, "Done", IF(TODAY() &lt; R14, "Not-Start", "In-progress")),""),"")</f>
        <v/>
      </c>
      <c r="U14" s="185"/>
    </row>
    <row r="15" spans="13:21" ht="18.75">
      <c r="N15" s="398"/>
      <c r="O15" s="368"/>
      <c r="P15" s="382" t="s">
        <v>653</v>
      </c>
      <c r="Q15" s="359">
        <v>43800</v>
      </c>
      <c r="R15" s="204"/>
      <c r="S15" s="204"/>
      <c r="T15" s="194"/>
      <c r="U15" s="185"/>
    </row>
    <row r="16" spans="13:21" ht="18.75">
      <c r="N16" s="398"/>
      <c r="O16" s="367"/>
      <c r="P16" s="382"/>
      <c r="Q16" s="359"/>
      <c r="R16" s="204"/>
      <c r="S16" s="204"/>
      <c r="T16" s="194"/>
      <c r="U16" s="185"/>
    </row>
    <row r="17" spans="1:21" ht="19.5" thickBot="1">
      <c r="N17" s="399"/>
      <c r="O17" s="369"/>
      <c r="P17" s="383"/>
      <c r="Q17" s="210"/>
      <c r="R17" s="205"/>
      <c r="S17" s="205"/>
      <c r="T17" s="194" t="str">
        <f t="shared" ca="1" si="1"/>
        <v/>
      </c>
      <c r="U17" s="186"/>
    </row>
    <row r="18" spans="1:21" ht="19.5" thickTop="1">
      <c r="N18" s="400">
        <v>2020</v>
      </c>
      <c r="O18" s="370" t="s">
        <v>650</v>
      </c>
      <c r="P18" s="384"/>
      <c r="Q18" s="211"/>
      <c r="R18" s="206"/>
      <c r="S18" s="206"/>
      <c r="T18" s="199"/>
      <c r="U18" s="187"/>
    </row>
    <row r="19" spans="1:21" ht="19.5" thickBot="1">
      <c r="N19" s="401"/>
      <c r="O19" s="371"/>
      <c r="P19" s="385"/>
      <c r="Q19" s="212"/>
      <c r="R19" s="207"/>
      <c r="S19" s="207"/>
      <c r="T19" s="200"/>
      <c r="U19" s="188"/>
    </row>
    <row r="20" spans="1:21" ht="19.5" thickTop="1">
      <c r="N20" s="402"/>
      <c r="O20" s="372"/>
      <c r="P20" s="386"/>
      <c r="Q20" s="213"/>
      <c r="R20" s="208"/>
      <c r="S20" s="208"/>
      <c r="T20" s="201"/>
      <c r="U20" s="189"/>
    </row>
    <row r="21" spans="1:21" ht="18.75">
      <c r="N21" s="403">
        <v>2022</v>
      </c>
      <c r="O21" s="373" t="s">
        <v>613</v>
      </c>
      <c r="P21" s="387"/>
      <c r="Q21" s="213"/>
      <c r="R21" s="208"/>
      <c r="S21" s="208"/>
      <c r="T21" s="176"/>
      <c r="U21" s="190"/>
    </row>
    <row r="22" spans="1:21" ht="18.75">
      <c r="N22" s="403"/>
      <c r="O22" s="373"/>
      <c r="P22" s="387"/>
      <c r="Q22" s="213"/>
      <c r="R22" s="208"/>
      <c r="S22" s="208"/>
      <c r="T22" s="176"/>
      <c r="U22" s="190"/>
    </row>
    <row r="23" spans="1:21" ht="19.5" thickBot="1">
      <c r="N23" s="404"/>
      <c r="O23" s="374"/>
      <c r="P23" s="388"/>
      <c r="Q23" s="214"/>
      <c r="R23" s="172"/>
      <c r="S23" s="172"/>
      <c r="T23" s="195"/>
      <c r="U23" s="191"/>
    </row>
    <row r="24" spans="1:21" ht="15.75" thickTop="1"/>
    <row r="27" spans="1:21" ht="15.75" thickBot="1">
      <c r="A27" s="171" t="s">
        <v>609</v>
      </c>
      <c r="E27" s="165"/>
    </row>
    <row r="28" spans="1:21" ht="15.75" thickTop="1">
      <c r="B28" s="225" t="s">
        <v>604</v>
      </c>
      <c r="C28" s="222" t="s">
        <v>602</v>
      </c>
      <c r="D28" s="222" t="s">
        <v>643</v>
      </c>
      <c r="E28" s="339" t="s">
        <v>35</v>
      </c>
      <c r="F28" s="340"/>
      <c r="G28" s="341"/>
      <c r="H28" s="337" t="s">
        <v>33</v>
      </c>
      <c r="I28" s="338"/>
      <c r="J28" s="216" t="s">
        <v>133</v>
      </c>
      <c r="K28" s="306" t="s">
        <v>619</v>
      </c>
    </row>
    <row r="29" spans="1:21" ht="15.75" thickBot="1">
      <c r="B29" s="226"/>
      <c r="C29" s="223"/>
      <c r="D29" s="223"/>
      <c r="E29" s="223" t="s">
        <v>644</v>
      </c>
      <c r="F29" s="223" t="s">
        <v>4</v>
      </c>
      <c r="G29" s="223" t="s">
        <v>603</v>
      </c>
      <c r="H29" s="223" t="s">
        <v>35</v>
      </c>
      <c r="I29" s="223" t="s">
        <v>36</v>
      </c>
      <c r="J29" s="217"/>
      <c r="K29" s="307"/>
    </row>
    <row r="30" spans="1:21" ht="15.75" thickTop="1">
      <c r="B30" s="219" t="s">
        <v>605</v>
      </c>
      <c r="C30" s="308" t="str">
        <f>P9</f>
        <v>[TOEIC 700]</v>
      </c>
      <c r="D30" s="170" t="s">
        <v>627</v>
      </c>
      <c r="E30" s="342">
        <v>1</v>
      </c>
      <c r="F30" s="215">
        <v>43409</v>
      </c>
      <c r="G30" s="215">
        <f>IF(NOT(EXACT(F30,"")),IF(NOT(EXACT(E30,"")),F30+(E30*30)))</f>
        <v>43439</v>
      </c>
      <c r="H30" s="166" t="str">
        <f ca="1">IF(NOT(EXACT(F30,"")),IF(NOT(EXACT(G30,"")), IF(TODAY() &gt; G30, "Done", IF(TODAY() &lt; F30, "Open", "In-progress")),""),"")</f>
        <v>Open</v>
      </c>
      <c r="I30" s="170" t="str">
        <f>'Schedule - Working'!K35</f>
        <v>Open</v>
      </c>
      <c r="J30" s="177"/>
      <c r="K30" s="178"/>
    </row>
    <row r="31" spans="1:21">
      <c r="B31" s="219"/>
      <c r="C31" s="304"/>
      <c r="D31" s="170" t="s">
        <v>601</v>
      </c>
      <c r="E31" s="342">
        <v>2</v>
      </c>
      <c r="F31" s="215">
        <f>G30+1</f>
        <v>43440</v>
      </c>
      <c r="G31" s="215">
        <f t="shared" ref="G31:G33" si="2">IF(NOT(EXACT(F31,"")),IF(NOT(EXACT(E31,"")),F31+(E31*30)))</f>
        <v>43500</v>
      </c>
      <c r="H31" s="166" t="str">
        <f t="shared" ref="H31:H32" ca="1" si="3">IF(NOT(EXACT(F31,"")),IF(NOT(EXACT(G31,"")), IF(TODAY() &gt; G31, "Done", IF(TODAY() &lt; F31, "Open", "In-progress")),""),"")</f>
        <v>Open</v>
      </c>
      <c r="I31" s="170" t="str">
        <f>'Schedule - Working'!K36</f>
        <v>Open</v>
      </c>
      <c r="J31" s="170"/>
      <c r="K31" s="228"/>
    </row>
    <row r="32" spans="1:21">
      <c r="B32" s="219"/>
      <c r="C32" s="304"/>
      <c r="D32" s="170" t="s">
        <v>600</v>
      </c>
      <c r="E32" s="342">
        <v>2</v>
      </c>
      <c r="F32" s="215">
        <f>F31</f>
        <v>43440</v>
      </c>
      <c r="G32" s="215">
        <f t="shared" si="2"/>
        <v>43500</v>
      </c>
      <c r="H32" s="166" t="str">
        <f t="shared" ca="1" si="3"/>
        <v>Open</v>
      </c>
      <c r="I32" s="170" t="str">
        <f>'Schedule - Working'!K37</f>
        <v>Open</v>
      </c>
      <c r="J32" s="170"/>
      <c r="K32" s="228"/>
    </row>
    <row r="33" spans="2:13">
      <c r="B33" s="219"/>
      <c r="C33" s="304"/>
      <c r="D33" s="166" t="s">
        <v>599</v>
      </c>
      <c r="E33" s="342">
        <v>2</v>
      </c>
      <c r="F33" s="215">
        <f t="shared" ref="F33" si="4">G32+1</f>
        <v>43501</v>
      </c>
      <c r="G33" s="215">
        <f t="shared" si="2"/>
        <v>43561</v>
      </c>
      <c r="H33" s="166" t="str">
        <f ca="1">IF(NOT(EXACT(F33,"")),IF(NOT(EXACT(G33,"")), IF(TODAY() &gt; G33, "Done", IF(TODAY() &lt; F33, "Open", "In-progress")),""),"")</f>
        <v>Open</v>
      </c>
      <c r="I33" s="170" t="str">
        <f>'Schedule - Working'!K38</f>
        <v>Open</v>
      </c>
      <c r="J33" s="170"/>
      <c r="K33" s="228"/>
    </row>
    <row r="34" spans="2:13">
      <c r="B34" s="219"/>
      <c r="C34" s="305"/>
      <c r="D34" s="170"/>
      <c r="E34" s="342"/>
      <c r="F34" s="215"/>
      <c r="G34" s="215"/>
      <c r="H34" s="166"/>
      <c r="I34" s="170"/>
      <c r="J34" s="170"/>
      <c r="K34" s="228"/>
    </row>
    <row r="35" spans="2:13">
      <c r="B35" s="219"/>
      <c r="C35" s="170"/>
      <c r="D35" s="170"/>
      <c r="E35" s="342"/>
      <c r="F35" s="215"/>
      <c r="G35" s="215"/>
      <c r="H35" s="166"/>
      <c r="I35" s="170"/>
      <c r="J35" s="170"/>
      <c r="K35" s="228"/>
    </row>
    <row r="36" spans="2:13">
      <c r="B36" s="219"/>
      <c r="C36" s="170"/>
      <c r="D36" s="170"/>
      <c r="E36" s="342"/>
      <c r="F36" s="215"/>
      <c r="G36" s="215"/>
      <c r="H36" s="166"/>
      <c r="I36" s="170"/>
      <c r="J36" s="170"/>
      <c r="K36" s="228"/>
    </row>
    <row r="37" spans="2:13">
      <c r="B37" s="219"/>
      <c r="C37" s="170"/>
      <c r="D37" s="170"/>
      <c r="E37" s="342"/>
      <c r="F37" s="215"/>
      <c r="G37" s="215"/>
      <c r="H37" s="166"/>
      <c r="I37" s="170"/>
      <c r="J37" s="170"/>
      <c r="K37" s="228"/>
    </row>
    <row r="38" spans="2:13" ht="15.75" thickBot="1">
      <c r="B38" s="346"/>
      <c r="C38" s="347"/>
      <c r="D38" s="348"/>
      <c r="E38" s="349"/>
      <c r="F38" s="350"/>
      <c r="G38" s="350"/>
      <c r="H38" s="348" t="str">
        <f t="shared" ref="H38:H39" ca="1" si="5">IF(NOT(EXACT(F38,"")),IF(NOT(EXACT(G38,"")), IF(TODAY() &gt; G38, "Done", IF(TODAY() &lt; F38, "Not-Start", "In-progress")),""),"")</f>
        <v/>
      </c>
      <c r="I38" s="348"/>
      <c r="J38" s="348"/>
      <c r="K38" s="351"/>
    </row>
    <row r="39" spans="2:13">
      <c r="B39" s="218" t="s">
        <v>606</v>
      </c>
      <c r="C39" s="344"/>
      <c r="D39" s="170"/>
      <c r="E39" s="342"/>
      <c r="F39" s="345"/>
      <c r="G39" s="345"/>
      <c r="H39" s="170" t="str">
        <f t="shared" ca="1" si="5"/>
        <v/>
      </c>
      <c r="I39" s="170"/>
      <c r="J39" s="170"/>
      <c r="K39" s="228"/>
    </row>
    <row r="40" spans="2:13">
      <c r="B40" s="218"/>
      <c r="C40" s="336" t="str">
        <f>P5</f>
        <v>[Communication]</v>
      </c>
      <c r="D40" s="166" t="s">
        <v>628</v>
      </c>
      <c r="E40" s="343">
        <v>2</v>
      </c>
      <c r="F40" s="215">
        <v>43409</v>
      </c>
      <c r="G40" s="215">
        <f>IF(NOT(EXACT(F40,"")),IF(NOT(EXACT(E40,"")),EDATE(F40,E40)))</f>
        <v>43470</v>
      </c>
      <c r="H40" s="166" t="str">
        <f ca="1">IF(NOT(EXACT(F40,"")),IF(NOT(EXACT(G40,"")), IF(TODAY() &gt; G40, "Done", IF(TODAY() &lt; F40, "Open", "In-progress")),""),"")</f>
        <v>Open</v>
      </c>
      <c r="I40" s="166" t="str">
        <f>'Schedule - Working'!K9</f>
        <v>Open</v>
      </c>
      <c r="J40" s="166"/>
      <c r="K40" s="167"/>
    </row>
    <row r="41" spans="2:13">
      <c r="B41" s="218"/>
      <c r="C41" s="296"/>
      <c r="D41" s="166"/>
      <c r="E41" s="343"/>
      <c r="F41" s="215"/>
      <c r="G41" s="215"/>
      <c r="H41" s="166"/>
      <c r="I41" s="166"/>
      <c r="J41" s="166"/>
      <c r="K41" s="167"/>
    </row>
    <row r="42" spans="2:13">
      <c r="B42" s="218"/>
      <c r="C42" s="221"/>
      <c r="D42" s="166"/>
      <c r="E42" s="343"/>
      <c r="F42" s="215"/>
      <c r="G42" s="215"/>
      <c r="H42" s="166"/>
      <c r="I42" s="166"/>
      <c r="J42" s="166"/>
      <c r="K42" s="167"/>
      <c r="M42" s="227"/>
    </row>
    <row r="43" spans="2:13">
      <c r="B43" s="218"/>
      <c r="C43" s="336" t="str">
        <f>P7</f>
        <v>[Knowledge]</v>
      </c>
      <c r="D43" s="166" t="s">
        <v>610</v>
      </c>
      <c r="E43" s="343">
        <v>6</v>
      </c>
      <c r="F43" s="215">
        <v>43409</v>
      </c>
      <c r="G43" s="215">
        <f>IF(NOT(EXACT(F43,"")),IF(NOT(EXACT(E43,"")),F43+(E43*30)))</f>
        <v>43589</v>
      </c>
      <c r="H43" s="166" t="str">
        <f ca="1">IF(NOT(EXACT(F43,"")),IF(NOT(EXACT(G43,"")), IF(TODAY() &gt; G43, "Done", IF(TODAY() &lt; F43, "Open", "In-progress")),""),"")</f>
        <v>Open</v>
      </c>
      <c r="I43" s="166" t="str">
        <f>'Schedule - Working'!K16</f>
        <v>Open</v>
      </c>
      <c r="J43" s="202" t="s">
        <v>617</v>
      </c>
      <c r="K43" s="167"/>
    </row>
    <row r="44" spans="2:13">
      <c r="B44" s="218"/>
      <c r="C44" s="295"/>
      <c r="D44" s="166" t="s">
        <v>621</v>
      </c>
      <c r="E44" s="343">
        <v>1</v>
      </c>
      <c r="F44" s="215">
        <v>43407</v>
      </c>
      <c r="G44" s="215">
        <f t="shared" ref="G44:G45" si="6">IF(NOT(EXACT(F44,"")),IF(NOT(EXACT(E44,"")),F44+(E44*30)))</f>
        <v>43437</v>
      </c>
      <c r="H44" s="166" t="str">
        <f t="shared" ref="H44:H45" ca="1" si="7">IF(NOT(EXACT(F44,"")),IF(NOT(EXACT(G44,"")), IF(TODAY() &gt; G44, "Done", IF(TODAY() &lt; F44, "Open", "In-progress")),""),"")</f>
        <v>In-progress</v>
      </c>
      <c r="I44" s="166" t="str">
        <f>'Schedule - Working'!K17</f>
        <v>In-progress</v>
      </c>
      <c r="J44" s="166"/>
      <c r="K44" s="167"/>
    </row>
    <row r="45" spans="2:13">
      <c r="B45" s="218"/>
      <c r="C45" s="295"/>
      <c r="D45" s="166" t="s">
        <v>642</v>
      </c>
      <c r="E45" s="343">
        <v>2</v>
      </c>
      <c r="F45" s="215">
        <v>43407</v>
      </c>
      <c r="G45" s="215">
        <f t="shared" si="6"/>
        <v>43467</v>
      </c>
      <c r="H45" s="166" t="str">
        <f t="shared" ca="1" si="7"/>
        <v>In-progress</v>
      </c>
      <c r="I45" s="166" t="str">
        <f>'Schedule - Working'!K18</f>
        <v>In-progress</v>
      </c>
      <c r="J45" s="166"/>
      <c r="K45" s="167"/>
    </row>
    <row r="46" spans="2:13">
      <c r="B46" s="218"/>
      <c r="C46" s="296"/>
      <c r="D46" s="166"/>
      <c r="E46" s="343"/>
      <c r="F46" s="215"/>
      <c r="G46" s="215"/>
      <c r="H46" s="166"/>
      <c r="I46" s="166"/>
      <c r="J46" s="166"/>
      <c r="K46" s="167"/>
    </row>
    <row r="47" spans="2:13" ht="15.75" thickBot="1">
      <c r="B47" s="352"/>
      <c r="C47" s="347"/>
      <c r="D47" s="348"/>
      <c r="E47" s="349"/>
      <c r="F47" s="350"/>
      <c r="G47" s="350"/>
      <c r="H47" s="348" t="str">
        <f t="shared" ref="H47:H60" ca="1" si="8">IF(NOT(EXACT(F47,"")),IF(NOT(EXACT(G47,"")), IF(TODAY() &gt; G47, "Done", IF(TODAY() &lt; F47, "Not-Start", "In-progress")),""),"")</f>
        <v/>
      </c>
      <c r="I47" s="348"/>
      <c r="J47" s="348"/>
      <c r="K47" s="351"/>
    </row>
    <row r="48" spans="2:13">
      <c r="B48" s="218" t="s">
        <v>607</v>
      </c>
      <c r="C48" s="304" t="str">
        <f>P11</f>
        <v>[Improve Technical ]</v>
      </c>
      <c r="D48" s="170" t="s">
        <v>624</v>
      </c>
      <c r="E48" s="342">
        <f>15/30</f>
        <v>0.5</v>
      </c>
      <c r="F48" s="345">
        <v>43409</v>
      </c>
      <c r="G48" s="345">
        <f>IF(NOT(EXACT(F48,"")),IF(NOT(EXACT(E48,"")),F48+(E48*30)))</f>
        <v>43424</v>
      </c>
      <c r="H48" s="170" t="str">
        <f ca="1">IF(NOT(EXACT(F48,"")),IF(NOT(EXACT(G48,"")), IF(TODAY() &gt; G48, "Done", IF(TODAY() &lt; F48, "Open", "In-progress")),""),"")</f>
        <v>Open</v>
      </c>
      <c r="I48" s="170" t="str">
        <f>'Schedule - Working'!K25</f>
        <v>Open</v>
      </c>
      <c r="J48" s="170"/>
      <c r="K48" s="228"/>
    </row>
    <row r="49" spans="2:11">
      <c r="B49" s="218"/>
      <c r="C49" s="304"/>
      <c r="D49" s="166" t="s">
        <v>625</v>
      </c>
      <c r="E49" s="343">
        <v>1</v>
      </c>
      <c r="F49" s="215">
        <f>G48+1</f>
        <v>43425</v>
      </c>
      <c r="G49" s="215">
        <f t="shared" ref="G49:G51" si="9">IF(NOT(EXACT(F49,"")),IF(NOT(EXACT(E49,"")),F49+(E49*30)))</f>
        <v>43455</v>
      </c>
      <c r="H49" s="166" t="str">
        <f t="shared" ref="H49:H51" ca="1" si="10">IF(NOT(EXACT(F49,"")),IF(NOT(EXACT(G49,"")), IF(TODAY() &gt; G49, "Done", IF(TODAY() &lt; F49, "Open", "In-progress")),""),"")</f>
        <v>Open</v>
      </c>
      <c r="I49" s="166" t="str">
        <f>'Schedule - Working'!K26</f>
        <v>Open</v>
      </c>
      <c r="J49" s="166"/>
      <c r="K49" s="167"/>
    </row>
    <row r="50" spans="2:11">
      <c r="B50" s="218"/>
      <c r="C50" s="304"/>
      <c r="D50" s="166" t="s">
        <v>629</v>
      </c>
      <c r="E50" s="343">
        <v>1</v>
      </c>
      <c r="F50" s="215">
        <f t="shared" ref="F50:F51" si="11">G49+1</f>
        <v>43456</v>
      </c>
      <c r="G50" s="215">
        <f t="shared" si="9"/>
        <v>43486</v>
      </c>
      <c r="H50" s="166" t="str">
        <f t="shared" ca="1" si="10"/>
        <v>Open</v>
      </c>
      <c r="I50" s="166" t="str">
        <f>'Schedule - Working'!K27</f>
        <v>Open</v>
      </c>
      <c r="J50" s="166"/>
      <c r="K50" s="167"/>
    </row>
    <row r="51" spans="2:11">
      <c r="B51" s="218"/>
      <c r="C51" s="304"/>
      <c r="D51" s="166" t="s">
        <v>626</v>
      </c>
      <c r="E51" s="343">
        <v>2</v>
      </c>
      <c r="F51" s="215">
        <f t="shared" si="11"/>
        <v>43487</v>
      </c>
      <c r="G51" s="215">
        <f t="shared" si="9"/>
        <v>43547</v>
      </c>
      <c r="H51" s="166" t="str">
        <f t="shared" ca="1" si="10"/>
        <v>Open</v>
      </c>
      <c r="I51" s="166" t="str">
        <f>'Schedule - Working'!K28</f>
        <v>Open</v>
      </c>
      <c r="J51" s="166"/>
      <c r="K51" s="167"/>
    </row>
    <row r="52" spans="2:11">
      <c r="B52" s="218"/>
      <c r="C52" s="305"/>
      <c r="D52" s="166"/>
      <c r="E52" s="343"/>
      <c r="F52" s="215"/>
      <c r="G52" s="215"/>
      <c r="H52" s="166"/>
      <c r="I52" s="166"/>
      <c r="J52" s="166"/>
      <c r="K52" s="167"/>
    </row>
    <row r="53" spans="2:11">
      <c r="B53" s="218"/>
      <c r="C53" s="196"/>
      <c r="D53" s="166"/>
      <c r="E53" s="343"/>
      <c r="F53" s="215"/>
      <c r="G53" s="215"/>
      <c r="H53" s="166"/>
      <c r="I53" s="166"/>
      <c r="J53" s="166"/>
      <c r="K53" s="167"/>
    </row>
    <row r="54" spans="2:11" ht="15.75" thickBot="1">
      <c r="B54" s="352"/>
      <c r="C54" s="347"/>
      <c r="D54" s="348"/>
      <c r="E54" s="349"/>
      <c r="F54" s="350"/>
      <c r="G54" s="350"/>
      <c r="H54" s="348" t="str">
        <f t="shared" ca="1" si="8"/>
        <v/>
      </c>
      <c r="I54" s="348"/>
      <c r="J54" s="348"/>
      <c r="K54" s="351"/>
    </row>
    <row r="55" spans="2:11">
      <c r="B55" s="218" t="s">
        <v>608</v>
      </c>
      <c r="C55" s="295" t="str">
        <f>P6</f>
        <v>[Activity]</v>
      </c>
      <c r="D55" s="170" t="s">
        <v>620</v>
      </c>
      <c r="E55" s="342">
        <v>2</v>
      </c>
      <c r="F55" s="345">
        <v>43408</v>
      </c>
      <c r="G55" s="345">
        <f t="shared" ref="G55:G56" si="12">IF(NOT(EXACT(F55,"")),IF(NOT(EXACT(E55,"")),F55+(E55*30)))</f>
        <v>43468</v>
      </c>
      <c r="H55" s="170" t="str">
        <f t="shared" ref="H55:H56" ca="1" si="13">IF(NOT(EXACT(F55,"")),IF(NOT(EXACT(G55,"")), IF(TODAY() &gt; G55, "Done", IF(TODAY() &lt; F55, "Open", "In-progress")),""),"")</f>
        <v>Open</v>
      </c>
      <c r="I55" s="170" t="str">
        <f>'Schedule - Working'!K45</f>
        <v>Open</v>
      </c>
      <c r="J55" s="170"/>
      <c r="K55" s="228"/>
    </row>
    <row r="56" spans="2:11">
      <c r="B56" s="218"/>
      <c r="C56" s="295"/>
      <c r="D56" s="173" t="s">
        <v>623</v>
      </c>
      <c r="E56" s="176">
        <v>2</v>
      </c>
      <c r="F56" s="215">
        <v>43408</v>
      </c>
      <c r="G56" s="215">
        <f t="shared" si="12"/>
        <v>43468</v>
      </c>
      <c r="H56" s="166" t="str">
        <f t="shared" ca="1" si="13"/>
        <v>Open</v>
      </c>
      <c r="I56" s="166" t="str">
        <f>'Schedule - Working'!K46</f>
        <v>Open</v>
      </c>
      <c r="J56" s="166"/>
      <c r="K56" s="167"/>
    </row>
    <row r="57" spans="2:11">
      <c r="B57" s="218"/>
      <c r="C57" s="295"/>
      <c r="D57" s="173"/>
      <c r="E57" s="176"/>
      <c r="F57" s="215"/>
      <c r="G57" s="215"/>
      <c r="H57" s="166"/>
      <c r="I57" s="166"/>
      <c r="J57" s="166"/>
      <c r="K57" s="167"/>
    </row>
    <row r="58" spans="2:11">
      <c r="B58" s="218"/>
      <c r="C58" s="295"/>
      <c r="D58" s="173"/>
      <c r="E58" s="176"/>
      <c r="F58" s="215"/>
      <c r="G58" s="215"/>
      <c r="H58" s="166"/>
      <c r="I58" s="166"/>
      <c r="J58" s="166"/>
      <c r="K58" s="167"/>
    </row>
    <row r="59" spans="2:11">
      <c r="B59" s="218"/>
      <c r="C59" s="224"/>
      <c r="D59" s="173"/>
      <c r="E59" s="176"/>
      <c r="F59" s="215"/>
      <c r="G59" s="215"/>
      <c r="H59" s="166"/>
      <c r="I59" s="166"/>
      <c r="J59" s="166"/>
      <c r="K59" s="167"/>
    </row>
    <row r="60" spans="2:11">
      <c r="B60" s="218"/>
      <c r="C60" s="197"/>
      <c r="D60" s="173"/>
      <c r="E60" s="176"/>
      <c r="F60" s="215"/>
      <c r="G60" s="215"/>
      <c r="H60" s="166" t="str">
        <f t="shared" ca="1" si="8"/>
        <v/>
      </c>
      <c r="I60" s="166"/>
      <c r="J60" s="166"/>
      <c r="K60" s="167"/>
    </row>
    <row r="61" spans="2:11" ht="15.75" thickBot="1">
      <c r="B61" s="220"/>
      <c r="C61" s="198"/>
      <c r="D61" s="168"/>
      <c r="E61" s="195"/>
      <c r="F61" s="195"/>
      <c r="G61" s="195"/>
      <c r="H61" s="168"/>
      <c r="I61" s="168"/>
      <c r="J61" s="168"/>
      <c r="K61" s="169"/>
    </row>
    <row r="62" spans="2:11" ht="15.75" thickTop="1">
      <c r="E62" s="165"/>
    </row>
    <row r="63" spans="2:11">
      <c r="E63" s="165"/>
    </row>
    <row r="70" spans="7:7">
      <c r="G70" s="227"/>
    </row>
  </sheetData>
  <mergeCells count="19">
    <mergeCell ref="C55:C58"/>
    <mergeCell ref="C30:C34"/>
    <mergeCell ref="C48:C52"/>
    <mergeCell ref="K28:K29"/>
    <mergeCell ref="O9:O12"/>
    <mergeCell ref="N18:N19"/>
    <mergeCell ref="C43:C46"/>
    <mergeCell ref="H28:I28"/>
    <mergeCell ref="E28:G28"/>
    <mergeCell ref="C40:C41"/>
    <mergeCell ref="T3:T4"/>
    <mergeCell ref="N5:N8"/>
    <mergeCell ref="N9:N17"/>
    <mergeCell ref="O5:O7"/>
    <mergeCell ref="U3:U4"/>
    <mergeCell ref="Q3:S3"/>
    <mergeCell ref="N3:N4"/>
    <mergeCell ref="O3:O4"/>
    <mergeCell ref="P3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zoomScaleNormal="85" workbookViewId="0">
      <pane ySplit="5" topLeftCell="A6" activePane="bottomLeft" state="frozen"/>
      <selection pane="bottomLeft" activeCell="P1" sqref="P1:P1048576"/>
    </sheetView>
  </sheetViews>
  <sheetFormatPr defaultRowHeight="20.25" customHeight="1" outlineLevelCol="1"/>
  <cols>
    <col min="1" max="1" width="3.85546875" style="229" customWidth="1"/>
    <col min="2" max="3" width="5" style="233" customWidth="1"/>
    <col min="4" max="4" width="13.7109375" style="233" customWidth="1"/>
    <col min="5" max="5" width="7" style="291" hidden="1" customWidth="1"/>
    <col min="6" max="6" width="5" style="292" hidden="1" customWidth="1" outlineLevel="1"/>
    <col min="7" max="7" width="8.28515625" style="233" customWidth="1" outlineLevel="1"/>
    <col min="8" max="8" width="7" style="233" customWidth="1" outlineLevel="1"/>
    <col min="9" max="9" width="3.140625" style="234" customWidth="1"/>
    <col min="10" max="10" width="3.140625" style="234" customWidth="1" outlineLevel="1"/>
    <col min="11" max="11" width="4.5703125" style="233" customWidth="1"/>
    <col min="12" max="13" width="2.85546875" style="235" customWidth="1"/>
    <col min="14" max="15" width="3.5703125" style="235" customWidth="1"/>
    <col min="16" max="16" width="4.28515625" style="235" customWidth="1"/>
    <col min="17" max="17" width="3.5703125" style="235" customWidth="1"/>
    <col min="18" max="18" width="4.42578125" style="235" customWidth="1"/>
    <col min="19" max="50" width="3.5703125" style="235" customWidth="1"/>
    <col min="51" max="106" width="2.85546875" style="235" customWidth="1"/>
    <col min="107" max="134" width="9.140625" style="233"/>
    <col min="135" max="135" width="4.140625" style="233" bestFit="1" customWidth="1"/>
    <col min="136" max="138" width="3" style="233" customWidth="1"/>
    <col min="139" max="140" width="26.42578125" style="233" customWidth="1"/>
    <col min="141" max="142" width="8.140625" style="233" customWidth="1"/>
    <col min="143" max="145" width="8.7109375" style="233" bestFit="1" customWidth="1"/>
    <col min="146" max="146" width="10.42578125" style="233" customWidth="1"/>
    <col min="147" max="147" width="4.85546875" style="233" bestFit="1" customWidth="1"/>
    <col min="148" max="148" width="5.140625" style="233" bestFit="1" customWidth="1"/>
    <col min="149" max="390" width="9.140625" style="233"/>
    <col min="391" max="391" width="4.140625" style="233" bestFit="1" customWidth="1"/>
    <col min="392" max="394" width="3" style="233" customWidth="1"/>
    <col min="395" max="396" width="26.42578125" style="233" customWidth="1"/>
    <col min="397" max="398" width="8.140625" style="233" customWidth="1"/>
    <col min="399" max="401" width="8.7109375" style="233" bestFit="1" customWidth="1"/>
    <col min="402" max="402" width="10.42578125" style="233" customWidth="1"/>
    <col min="403" max="403" width="4.85546875" style="233" bestFit="1" customWidth="1"/>
    <col min="404" max="404" width="5.140625" style="233" bestFit="1" customWidth="1"/>
    <col min="405" max="646" width="9.140625" style="233"/>
    <col min="647" max="647" width="4.140625" style="233" bestFit="1" customWidth="1"/>
    <col min="648" max="650" width="3" style="233" customWidth="1"/>
    <col min="651" max="652" width="26.42578125" style="233" customWidth="1"/>
    <col min="653" max="654" width="8.140625" style="233" customWidth="1"/>
    <col min="655" max="657" width="8.7109375" style="233" bestFit="1" customWidth="1"/>
    <col min="658" max="658" width="10.42578125" style="233" customWidth="1"/>
    <col min="659" max="659" width="4.85546875" style="233" bestFit="1" customWidth="1"/>
    <col min="660" max="660" width="5.140625" style="233" bestFit="1" customWidth="1"/>
    <col min="661" max="902" width="9.140625" style="233"/>
    <col min="903" max="903" width="4.140625" style="233" bestFit="1" customWidth="1"/>
    <col min="904" max="906" width="3" style="233" customWidth="1"/>
    <col min="907" max="908" width="26.42578125" style="233" customWidth="1"/>
    <col min="909" max="910" width="8.140625" style="233" customWidth="1"/>
    <col min="911" max="913" width="8.7109375" style="233" bestFit="1" customWidth="1"/>
    <col min="914" max="914" width="10.42578125" style="233" customWidth="1"/>
    <col min="915" max="915" width="4.85546875" style="233" bestFit="1" customWidth="1"/>
    <col min="916" max="916" width="5.140625" style="233" bestFit="1" customWidth="1"/>
    <col min="917" max="1158" width="9.140625" style="233"/>
    <col min="1159" max="1159" width="4.140625" style="233" bestFit="1" customWidth="1"/>
    <col min="1160" max="1162" width="3" style="233" customWidth="1"/>
    <col min="1163" max="1164" width="26.42578125" style="233" customWidth="1"/>
    <col min="1165" max="1166" width="8.140625" style="233" customWidth="1"/>
    <col min="1167" max="1169" width="8.7109375" style="233" bestFit="1" customWidth="1"/>
    <col min="1170" max="1170" width="10.42578125" style="233" customWidth="1"/>
    <col min="1171" max="1171" width="4.85546875" style="233" bestFit="1" customWidth="1"/>
    <col min="1172" max="1172" width="5.140625" style="233" bestFit="1" customWidth="1"/>
    <col min="1173" max="1414" width="9.140625" style="233"/>
    <col min="1415" max="1415" width="4.140625" style="233" bestFit="1" customWidth="1"/>
    <col min="1416" max="1418" width="3" style="233" customWidth="1"/>
    <col min="1419" max="1420" width="26.42578125" style="233" customWidth="1"/>
    <col min="1421" max="1422" width="8.140625" style="233" customWidth="1"/>
    <col min="1423" max="1425" width="8.7109375" style="233" bestFit="1" customWidth="1"/>
    <col min="1426" max="1426" width="10.42578125" style="233" customWidth="1"/>
    <col min="1427" max="1427" width="4.85546875" style="233" bestFit="1" customWidth="1"/>
    <col min="1428" max="1428" width="5.140625" style="233" bestFit="1" customWidth="1"/>
    <col min="1429" max="1670" width="9.140625" style="233"/>
    <col min="1671" max="1671" width="4.140625" style="233" bestFit="1" customWidth="1"/>
    <col min="1672" max="1674" width="3" style="233" customWidth="1"/>
    <col min="1675" max="1676" width="26.42578125" style="233" customWidth="1"/>
    <col min="1677" max="1678" width="8.140625" style="233" customWidth="1"/>
    <col min="1679" max="1681" width="8.7109375" style="233" bestFit="1" customWidth="1"/>
    <col min="1682" max="1682" width="10.42578125" style="233" customWidth="1"/>
    <col min="1683" max="1683" width="4.85546875" style="233" bestFit="1" customWidth="1"/>
    <col min="1684" max="1684" width="5.140625" style="233" bestFit="1" customWidth="1"/>
    <col min="1685" max="1926" width="9.140625" style="233"/>
    <col min="1927" max="1927" width="4.140625" style="233" bestFit="1" customWidth="1"/>
    <col min="1928" max="1930" width="3" style="233" customWidth="1"/>
    <col min="1931" max="1932" width="26.42578125" style="233" customWidth="1"/>
    <col min="1933" max="1934" width="8.140625" style="233" customWidth="1"/>
    <col min="1935" max="1937" width="8.7109375" style="233" bestFit="1" customWidth="1"/>
    <col min="1938" max="1938" width="10.42578125" style="233" customWidth="1"/>
    <col min="1939" max="1939" width="4.85546875" style="233" bestFit="1" customWidth="1"/>
    <col min="1940" max="1940" width="5.140625" style="233" bestFit="1" customWidth="1"/>
    <col min="1941" max="2182" width="9.140625" style="233"/>
    <col min="2183" max="2183" width="4.140625" style="233" bestFit="1" customWidth="1"/>
    <col min="2184" max="2186" width="3" style="233" customWidth="1"/>
    <col min="2187" max="2188" width="26.42578125" style="233" customWidth="1"/>
    <col min="2189" max="2190" width="8.140625" style="233" customWidth="1"/>
    <col min="2191" max="2193" width="8.7109375" style="233" bestFit="1" customWidth="1"/>
    <col min="2194" max="2194" width="10.42578125" style="233" customWidth="1"/>
    <col min="2195" max="2195" width="4.85546875" style="233" bestFit="1" customWidth="1"/>
    <col min="2196" max="2196" width="5.140625" style="233" bestFit="1" customWidth="1"/>
    <col min="2197" max="2438" width="9.140625" style="233"/>
    <col min="2439" max="2439" width="4.140625" style="233" bestFit="1" customWidth="1"/>
    <col min="2440" max="2442" width="3" style="233" customWidth="1"/>
    <col min="2443" max="2444" width="26.42578125" style="233" customWidth="1"/>
    <col min="2445" max="2446" width="8.140625" style="233" customWidth="1"/>
    <col min="2447" max="2449" width="8.7109375" style="233" bestFit="1" customWidth="1"/>
    <col min="2450" max="2450" width="10.42578125" style="233" customWidth="1"/>
    <col min="2451" max="2451" width="4.85546875" style="233" bestFit="1" customWidth="1"/>
    <col min="2452" max="2452" width="5.140625" style="233" bestFit="1" customWidth="1"/>
    <col min="2453" max="2694" width="9.140625" style="233"/>
    <col min="2695" max="2695" width="4.140625" style="233" bestFit="1" customWidth="1"/>
    <col min="2696" max="2698" width="3" style="233" customWidth="1"/>
    <col min="2699" max="2700" width="26.42578125" style="233" customWidth="1"/>
    <col min="2701" max="2702" width="8.140625" style="233" customWidth="1"/>
    <col min="2703" max="2705" width="8.7109375" style="233" bestFit="1" customWidth="1"/>
    <col min="2706" max="2706" width="10.42578125" style="233" customWidth="1"/>
    <col min="2707" max="2707" width="4.85546875" style="233" bestFit="1" customWidth="1"/>
    <col min="2708" max="2708" width="5.140625" style="233" bestFit="1" customWidth="1"/>
    <col min="2709" max="2950" width="9.140625" style="233"/>
    <col min="2951" max="2951" width="4.140625" style="233" bestFit="1" customWidth="1"/>
    <col min="2952" max="2954" width="3" style="233" customWidth="1"/>
    <col min="2955" max="2956" width="26.42578125" style="233" customWidth="1"/>
    <col min="2957" max="2958" width="8.140625" style="233" customWidth="1"/>
    <col min="2959" max="2961" width="8.7109375" style="233" bestFit="1" customWidth="1"/>
    <col min="2962" max="2962" width="10.42578125" style="233" customWidth="1"/>
    <col min="2963" max="2963" width="4.85546875" style="233" bestFit="1" customWidth="1"/>
    <col min="2964" max="2964" width="5.140625" style="233" bestFit="1" customWidth="1"/>
    <col min="2965" max="3206" width="9.140625" style="233"/>
    <col min="3207" max="3207" width="4.140625" style="233" bestFit="1" customWidth="1"/>
    <col min="3208" max="3210" width="3" style="233" customWidth="1"/>
    <col min="3211" max="3212" width="26.42578125" style="233" customWidth="1"/>
    <col min="3213" max="3214" width="8.140625" style="233" customWidth="1"/>
    <col min="3215" max="3217" width="8.7109375" style="233" bestFit="1" customWidth="1"/>
    <col min="3218" max="3218" width="10.42578125" style="233" customWidth="1"/>
    <col min="3219" max="3219" width="4.85546875" style="233" bestFit="1" customWidth="1"/>
    <col min="3220" max="3220" width="5.140625" style="233" bestFit="1" customWidth="1"/>
    <col min="3221" max="3462" width="9.140625" style="233"/>
    <col min="3463" max="3463" width="4.140625" style="233" bestFit="1" customWidth="1"/>
    <col min="3464" max="3466" width="3" style="233" customWidth="1"/>
    <col min="3467" max="3468" width="26.42578125" style="233" customWidth="1"/>
    <col min="3469" max="3470" width="8.140625" style="233" customWidth="1"/>
    <col min="3471" max="3473" width="8.7109375" style="233" bestFit="1" customWidth="1"/>
    <col min="3474" max="3474" width="10.42578125" style="233" customWidth="1"/>
    <col min="3475" max="3475" width="4.85546875" style="233" bestFit="1" customWidth="1"/>
    <col min="3476" max="3476" width="5.140625" style="233" bestFit="1" customWidth="1"/>
    <col min="3477" max="3718" width="9.140625" style="233"/>
    <col min="3719" max="3719" width="4.140625" style="233" bestFit="1" customWidth="1"/>
    <col min="3720" max="3722" width="3" style="233" customWidth="1"/>
    <col min="3723" max="3724" width="26.42578125" style="233" customWidth="1"/>
    <col min="3725" max="3726" width="8.140625" style="233" customWidth="1"/>
    <col min="3727" max="3729" width="8.7109375" style="233" bestFit="1" customWidth="1"/>
    <col min="3730" max="3730" width="10.42578125" style="233" customWidth="1"/>
    <col min="3731" max="3731" width="4.85546875" style="233" bestFit="1" customWidth="1"/>
    <col min="3732" max="3732" width="5.140625" style="233" bestFit="1" customWidth="1"/>
    <col min="3733" max="3974" width="9.140625" style="233"/>
    <col min="3975" max="3975" width="4.140625" style="233" bestFit="1" customWidth="1"/>
    <col min="3976" max="3978" width="3" style="233" customWidth="1"/>
    <col min="3979" max="3980" width="26.42578125" style="233" customWidth="1"/>
    <col min="3981" max="3982" width="8.140625" style="233" customWidth="1"/>
    <col min="3983" max="3985" width="8.7109375" style="233" bestFit="1" customWidth="1"/>
    <col min="3986" max="3986" width="10.42578125" style="233" customWidth="1"/>
    <col min="3987" max="3987" width="4.85546875" style="233" bestFit="1" customWidth="1"/>
    <col min="3988" max="3988" width="5.140625" style="233" bestFit="1" customWidth="1"/>
    <col min="3989" max="4230" width="9.140625" style="233"/>
    <col min="4231" max="4231" width="4.140625" style="233" bestFit="1" customWidth="1"/>
    <col min="4232" max="4234" width="3" style="233" customWidth="1"/>
    <col min="4235" max="4236" width="26.42578125" style="233" customWidth="1"/>
    <col min="4237" max="4238" width="8.140625" style="233" customWidth="1"/>
    <col min="4239" max="4241" width="8.7109375" style="233" bestFit="1" customWidth="1"/>
    <col min="4242" max="4242" width="10.42578125" style="233" customWidth="1"/>
    <col min="4243" max="4243" width="4.85546875" style="233" bestFit="1" customWidth="1"/>
    <col min="4244" max="4244" width="5.140625" style="233" bestFit="1" customWidth="1"/>
    <col min="4245" max="4486" width="9.140625" style="233"/>
    <col min="4487" max="4487" width="4.140625" style="233" bestFit="1" customWidth="1"/>
    <col min="4488" max="4490" width="3" style="233" customWidth="1"/>
    <col min="4491" max="4492" width="26.42578125" style="233" customWidth="1"/>
    <col min="4493" max="4494" width="8.140625" style="233" customWidth="1"/>
    <col min="4495" max="4497" width="8.7109375" style="233" bestFit="1" customWidth="1"/>
    <col min="4498" max="4498" width="10.42578125" style="233" customWidth="1"/>
    <col min="4499" max="4499" width="4.85546875" style="233" bestFit="1" customWidth="1"/>
    <col min="4500" max="4500" width="5.140625" style="233" bestFit="1" customWidth="1"/>
    <col min="4501" max="4742" width="9.140625" style="233"/>
    <col min="4743" max="4743" width="4.140625" style="233" bestFit="1" customWidth="1"/>
    <col min="4744" max="4746" width="3" style="233" customWidth="1"/>
    <col min="4747" max="4748" width="26.42578125" style="233" customWidth="1"/>
    <col min="4749" max="4750" width="8.140625" style="233" customWidth="1"/>
    <col min="4751" max="4753" width="8.7109375" style="233" bestFit="1" customWidth="1"/>
    <col min="4754" max="4754" width="10.42578125" style="233" customWidth="1"/>
    <col min="4755" max="4755" width="4.85546875" style="233" bestFit="1" customWidth="1"/>
    <col min="4756" max="4756" width="5.140625" style="233" bestFit="1" customWidth="1"/>
    <col min="4757" max="4998" width="9.140625" style="233"/>
    <col min="4999" max="4999" width="4.140625" style="233" bestFit="1" customWidth="1"/>
    <col min="5000" max="5002" width="3" style="233" customWidth="1"/>
    <col min="5003" max="5004" width="26.42578125" style="233" customWidth="1"/>
    <col min="5005" max="5006" width="8.140625" style="233" customWidth="1"/>
    <col min="5007" max="5009" width="8.7109375" style="233" bestFit="1" customWidth="1"/>
    <col min="5010" max="5010" width="10.42578125" style="233" customWidth="1"/>
    <col min="5011" max="5011" width="4.85546875" style="233" bestFit="1" customWidth="1"/>
    <col min="5012" max="5012" width="5.140625" style="233" bestFit="1" customWidth="1"/>
    <col min="5013" max="5254" width="9.140625" style="233"/>
    <col min="5255" max="5255" width="4.140625" style="233" bestFit="1" customWidth="1"/>
    <col min="5256" max="5258" width="3" style="233" customWidth="1"/>
    <col min="5259" max="5260" width="26.42578125" style="233" customWidth="1"/>
    <col min="5261" max="5262" width="8.140625" style="233" customWidth="1"/>
    <col min="5263" max="5265" width="8.7109375" style="233" bestFit="1" customWidth="1"/>
    <col min="5266" max="5266" width="10.42578125" style="233" customWidth="1"/>
    <col min="5267" max="5267" width="4.85546875" style="233" bestFit="1" customWidth="1"/>
    <col min="5268" max="5268" width="5.140625" style="233" bestFit="1" customWidth="1"/>
    <col min="5269" max="5510" width="9.140625" style="233"/>
    <col min="5511" max="5511" width="4.140625" style="233" bestFit="1" customWidth="1"/>
    <col min="5512" max="5514" width="3" style="233" customWidth="1"/>
    <col min="5515" max="5516" width="26.42578125" style="233" customWidth="1"/>
    <col min="5517" max="5518" width="8.140625" style="233" customWidth="1"/>
    <col min="5519" max="5521" width="8.7109375" style="233" bestFit="1" customWidth="1"/>
    <col min="5522" max="5522" width="10.42578125" style="233" customWidth="1"/>
    <col min="5523" max="5523" width="4.85546875" style="233" bestFit="1" customWidth="1"/>
    <col min="5524" max="5524" width="5.140625" style="233" bestFit="1" customWidth="1"/>
    <col min="5525" max="5766" width="9.140625" style="233"/>
    <col min="5767" max="5767" width="4.140625" style="233" bestFit="1" customWidth="1"/>
    <col min="5768" max="5770" width="3" style="233" customWidth="1"/>
    <col min="5771" max="5772" width="26.42578125" style="233" customWidth="1"/>
    <col min="5773" max="5774" width="8.140625" style="233" customWidth="1"/>
    <col min="5775" max="5777" width="8.7109375" style="233" bestFit="1" customWidth="1"/>
    <col min="5778" max="5778" width="10.42578125" style="233" customWidth="1"/>
    <col min="5779" max="5779" width="4.85546875" style="233" bestFit="1" customWidth="1"/>
    <col min="5780" max="5780" width="5.140625" style="233" bestFit="1" customWidth="1"/>
    <col min="5781" max="6022" width="9.140625" style="233"/>
    <col min="6023" max="6023" width="4.140625" style="233" bestFit="1" customWidth="1"/>
    <col min="6024" max="6026" width="3" style="233" customWidth="1"/>
    <col min="6027" max="6028" width="26.42578125" style="233" customWidth="1"/>
    <col min="6029" max="6030" width="8.140625" style="233" customWidth="1"/>
    <col min="6031" max="6033" width="8.7109375" style="233" bestFit="1" customWidth="1"/>
    <col min="6034" max="6034" width="10.42578125" style="233" customWidth="1"/>
    <col min="6035" max="6035" width="4.85546875" style="233" bestFit="1" customWidth="1"/>
    <col min="6036" max="6036" width="5.140625" style="233" bestFit="1" customWidth="1"/>
    <col min="6037" max="6278" width="9.140625" style="233"/>
    <col min="6279" max="6279" width="4.140625" style="233" bestFit="1" customWidth="1"/>
    <col min="6280" max="6282" width="3" style="233" customWidth="1"/>
    <col min="6283" max="6284" width="26.42578125" style="233" customWidth="1"/>
    <col min="6285" max="6286" width="8.140625" style="233" customWidth="1"/>
    <col min="6287" max="6289" width="8.7109375" style="233" bestFit="1" customWidth="1"/>
    <col min="6290" max="6290" width="10.42578125" style="233" customWidth="1"/>
    <col min="6291" max="6291" width="4.85546875" style="233" bestFit="1" customWidth="1"/>
    <col min="6292" max="6292" width="5.140625" style="233" bestFit="1" customWidth="1"/>
    <col min="6293" max="6534" width="9.140625" style="233"/>
    <col min="6535" max="6535" width="4.140625" style="233" bestFit="1" customWidth="1"/>
    <col min="6536" max="6538" width="3" style="233" customWidth="1"/>
    <col min="6539" max="6540" width="26.42578125" style="233" customWidth="1"/>
    <col min="6541" max="6542" width="8.140625" style="233" customWidth="1"/>
    <col min="6543" max="6545" width="8.7109375" style="233" bestFit="1" customWidth="1"/>
    <col min="6546" max="6546" width="10.42578125" style="233" customWidth="1"/>
    <col min="6547" max="6547" width="4.85546875" style="233" bestFit="1" customWidth="1"/>
    <col min="6548" max="6548" width="5.140625" style="233" bestFit="1" customWidth="1"/>
    <col min="6549" max="6790" width="9.140625" style="233"/>
    <col min="6791" max="6791" width="4.140625" style="233" bestFit="1" customWidth="1"/>
    <col min="6792" max="6794" width="3" style="233" customWidth="1"/>
    <col min="6795" max="6796" width="26.42578125" style="233" customWidth="1"/>
    <col min="6797" max="6798" width="8.140625" style="233" customWidth="1"/>
    <col min="6799" max="6801" width="8.7109375" style="233" bestFit="1" customWidth="1"/>
    <col min="6802" max="6802" width="10.42578125" style="233" customWidth="1"/>
    <col min="6803" max="6803" width="4.85546875" style="233" bestFit="1" customWidth="1"/>
    <col min="6804" max="6804" width="5.140625" style="233" bestFit="1" customWidth="1"/>
    <col min="6805" max="7046" width="9.140625" style="233"/>
    <col min="7047" max="7047" width="4.140625" style="233" bestFit="1" customWidth="1"/>
    <col min="7048" max="7050" width="3" style="233" customWidth="1"/>
    <col min="7051" max="7052" width="26.42578125" style="233" customWidth="1"/>
    <col min="7053" max="7054" width="8.140625" style="233" customWidth="1"/>
    <col min="7055" max="7057" width="8.7109375" style="233" bestFit="1" customWidth="1"/>
    <col min="7058" max="7058" width="10.42578125" style="233" customWidth="1"/>
    <col min="7059" max="7059" width="4.85546875" style="233" bestFit="1" customWidth="1"/>
    <col min="7060" max="7060" width="5.140625" style="233" bestFit="1" customWidth="1"/>
    <col min="7061" max="7302" width="9.140625" style="233"/>
    <col min="7303" max="7303" width="4.140625" style="233" bestFit="1" customWidth="1"/>
    <col min="7304" max="7306" width="3" style="233" customWidth="1"/>
    <col min="7307" max="7308" width="26.42578125" style="233" customWidth="1"/>
    <col min="7309" max="7310" width="8.140625" style="233" customWidth="1"/>
    <col min="7311" max="7313" width="8.7109375" style="233" bestFit="1" customWidth="1"/>
    <col min="7314" max="7314" width="10.42578125" style="233" customWidth="1"/>
    <col min="7315" max="7315" width="4.85546875" style="233" bestFit="1" customWidth="1"/>
    <col min="7316" max="7316" width="5.140625" style="233" bestFit="1" customWidth="1"/>
    <col min="7317" max="7558" width="9.140625" style="233"/>
    <col min="7559" max="7559" width="4.140625" style="233" bestFit="1" customWidth="1"/>
    <col min="7560" max="7562" width="3" style="233" customWidth="1"/>
    <col min="7563" max="7564" width="26.42578125" style="233" customWidth="1"/>
    <col min="7565" max="7566" width="8.140625" style="233" customWidth="1"/>
    <col min="7567" max="7569" width="8.7109375" style="233" bestFit="1" customWidth="1"/>
    <col min="7570" max="7570" width="10.42578125" style="233" customWidth="1"/>
    <col min="7571" max="7571" width="4.85546875" style="233" bestFit="1" customWidth="1"/>
    <col min="7572" max="7572" width="5.140625" style="233" bestFit="1" customWidth="1"/>
    <col min="7573" max="7814" width="9.140625" style="233"/>
    <col min="7815" max="7815" width="4.140625" style="233" bestFit="1" customWidth="1"/>
    <col min="7816" max="7818" width="3" style="233" customWidth="1"/>
    <col min="7819" max="7820" width="26.42578125" style="233" customWidth="1"/>
    <col min="7821" max="7822" width="8.140625" style="233" customWidth="1"/>
    <col min="7823" max="7825" width="8.7109375" style="233" bestFit="1" customWidth="1"/>
    <col min="7826" max="7826" width="10.42578125" style="233" customWidth="1"/>
    <col min="7827" max="7827" width="4.85546875" style="233" bestFit="1" customWidth="1"/>
    <col min="7828" max="7828" width="5.140625" style="233" bestFit="1" customWidth="1"/>
    <col min="7829" max="8070" width="9.140625" style="233"/>
    <col min="8071" max="8071" width="4.140625" style="233" bestFit="1" customWidth="1"/>
    <col min="8072" max="8074" width="3" style="233" customWidth="1"/>
    <col min="8075" max="8076" width="26.42578125" style="233" customWidth="1"/>
    <col min="8077" max="8078" width="8.140625" style="233" customWidth="1"/>
    <col min="8079" max="8081" width="8.7109375" style="233" bestFit="1" customWidth="1"/>
    <col min="8082" max="8082" width="10.42578125" style="233" customWidth="1"/>
    <col min="8083" max="8083" width="4.85546875" style="233" bestFit="1" customWidth="1"/>
    <col min="8084" max="8084" width="5.140625" style="233" bestFit="1" customWidth="1"/>
    <col min="8085" max="8326" width="9.140625" style="233"/>
    <col min="8327" max="8327" width="4.140625" style="233" bestFit="1" customWidth="1"/>
    <col min="8328" max="8330" width="3" style="233" customWidth="1"/>
    <col min="8331" max="8332" width="26.42578125" style="233" customWidth="1"/>
    <col min="8333" max="8334" width="8.140625" style="233" customWidth="1"/>
    <col min="8335" max="8337" width="8.7109375" style="233" bestFit="1" customWidth="1"/>
    <col min="8338" max="8338" width="10.42578125" style="233" customWidth="1"/>
    <col min="8339" max="8339" width="4.85546875" style="233" bestFit="1" customWidth="1"/>
    <col min="8340" max="8340" width="5.140625" style="233" bestFit="1" customWidth="1"/>
    <col min="8341" max="8582" width="9.140625" style="233"/>
    <col min="8583" max="8583" width="4.140625" style="233" bestFit="1" customWidth="1"/>
    <col min="8584" max="8586" width="3" style="233" customWidth="1"/>
    <col min="8587" max="8588" width="26.42578125" style="233" customWidth="1"/>
    <col min="8589" max="8590" width="8.140625" style="233" customWidth="1"/>
    <col min="8591" max="8593" width="8.7109375" style="233" bestFit="1" customWidth="1"/>
    <col min="8594" max="8594" width="10.42578125" style="233" customWidth="1"/>
    <col min="8595" max="8595" width="4.85546875" style="233" bestFit="1" customWidth="1"/>
    <col min="8596" max="8596" width="5.140625" style="233" bestFit="1" customWidth="1"/>
    <col min="8597" max="8838" width="9.140625" style="233"/>
    <col min="8839" max="8839" width="4.140625" style="233" bestFit="1" customWidth="1"/>
    <col min="8840" max="8842" width="3" style="233" customWidth="1"/>
    <col min="8843" max="8844" width="26.42578125" style="233" customWidth="1"/>
    <col min="8845" max="8846" width="8.140625" style="233" customWidth="1"/>
    <col min="8847" max="8849" width="8.7109375" style="233" bestFit="1" customWidth="1"/>
    <col min="8850" max="8850" width="10.42578125" style="233" customWidth="1"/>
    <col min="8851" max="8851" width="4.85546875" style="233" bestFit="1" customWidth="1"/>
    <col min="8852" max="8852" width="5.140625" style="233" bestFit="1" customWidth="1"/>
    <col min="8853" max="9094" width="9.140625" style="233"/>
    <col min="9095" max="9095" width="4.140625" style="233" bestFit="1" customWidth="1"/>
    <col min="9096" max="9098" width="3" style="233" customWidth="1"/>
    <col min="9099" max="9100" width="26.42578125" style="233" customWidth="1"/>
    <col min="9101" max="9102" width="8.140625" style="233" customWidth="1"/>
    <col min="9103" max="9105" width="8.7109375" style="233" bestFit="1" customWidth="1"/>
    <col min="9106" max="9106" width="10.42578125" style="233" customWidth="1"/>
    <col min="9107" max="9107" width="4.85546875" style="233" bestFit="1" customWidth="1"/>
    <col min="9108" max="9108" width="5.140625" style="233" bestFit="1" customWidth="1"/>
    <col min="9109" max="9350" width="9.140625" style="233"/>
    <col min="9351" max="9351" width="4.140625" style="233" bestFit="1" customWidth="1"/>
    <col min="9352" max="9354" width="3" style="233" customWidth="1"/>
    <col min="9355" max="9356" width="26.42578125" style="233" customWidth="1"/>
    <col min="9357" max="9358" width="8.140625" style="233" customWidth="1"/>
    <col min="9359" max="9361" width="8.7109375" style="233" bestFit="1" customWidth="1"/>
    <col min="9362" max="9362" width="10.42578125" style="233" customWidth="1"/>
    <col min="9363" max="9363" width="4.85546875" style="233" bestFit="1" customWidth="1"/>
    <col min="9364" max="9364" width="5.140625" style="233" bestFit="1" customWidth="1"/>
    <col min="9365" max="9606" width="9.140625" style="233"/>
    <col min="9607" max="9607" width="4.140625" style="233" bestFit="1" customWidth="1"/>
    <col min="9608" max="9610" width="3" style="233" customWidth="1"/>
    <col min="9611" max="9612" width="26.42578125" style="233" customWidth="1"/>
    <col min="9613" max="9614" width="8.140625" style="233" customWidth="1"/>
    <col min="9615" max="9617" width="8.7109375" style="233" bestFit="1" customWidth="1"/>
    <col min="9618" max="9618" width="10.42578125" style="233" customWidth="1"/>
    <col min="9619" max="9619" width="4.85546875" style="233" bestFit="1" customWidth="1"/>
    <col min="9620" max="9620" width="5.140625" style="233" bestFit="1" customWidth="1"/>
    <col min="9621" max="9862" width="9.140625" style="233"/>
    <col min="9863" max="9863" width="4.140625" style="233" bestFit="1" customWidth="1"/>
    <col min="9864" max="9866" width="3" style="233" customWidth="1"/>
    <col min="9867" max="9868" width="26.42578125" style="233" customWidth="1"/>
    <col min="9869" max="9870" width="8.140625" style="233" customWidth="1"/>
    <col min="9871" max="9873" width="8.7109375" style="233" bestFit="1" customWidth="1"/>
    <col min="9874" max="9874" width="10.42578125" style="233" customWidth="1"/>
    <col min="9875" max="9875" width="4.85546875" style="233" bestFit="1" customWidth="1"/>
    <col min="9876" max="9876" width="5.140625" style="233" bestFit="1" customWidth="1"/>
    <col min="9877" max="10118" width="9.140625" style="233"/>
    <col min="10119" max="10119" width="4.140625" style="233" bestFit="1" customWidth="1"/>
    <col min="10120" max="10122" width="3" style="233" customWidth="1"/>
    <col min="10123" max="10124" width="26.42578125" style="233" customWidth="1"/>
    <col min="10125" max="10126" width="8.140625" style="233" customWidth="1"/>
    <col min="10127" max="10129" width="8.7109375" style="233" bestFit="1" customWidth="1"/>
    <col min="10130" max="10130" width="10.42578125" style="233" customWidth="1"/>
    <col min="10131" max="10131" width="4.85546875" style="233" bestFit="1" customWidth="1"/>
    <col min="10132" max="10132" width="5.140625" style="233" bestFit="1" customWidth="1"/>
    <col min="10133" max="10374" width="9.140625" style="233"/>
    <col min="10375" max="10375" width="4.140625" style="233" bestFit="1" customWidth="1"/>
    <col min="10376" max="10378" width="3" style="233" customWidth="1"/>
    <col min="10379" max="10380" width="26.42578125" style="233" customWidth="1"/>
    <col min="10381" max="10382" width="8.140625" style="233" customWidth="1"/>
    <col min="10383" max="10385" width="8.7109375" style="233" bestFit="1" customWidth="1"/>
    <col min="10386" max="10386" width="10.42578125" style="233" customWidth="1"/>
    <col min="10387" max="10387" width="4.85546875" style="233" bestFit="1" customWidth="1"/>
    <col min="10388" max="10388" width="5.140625" style="233" bestFit="1" customWidth="1"/>
    <col min="10389" max="10630" width="9.140625" style="233"/>
    <col min="10631" max="10631" width="4.140625" style="233" bestFit="1" customWidth="1"/>
    <col min="10632" max="10634" width="3" style="233" customWidth="1"/>
    <col min="10635" max="10636" width="26.42578125" style="233" customWidth="1"/>
    <col min="10637" max="10638" width="8.140625" style="233" customWidth="1"/>
    <col min="10639" max="10641" width="8.7109375" style="233" bestFit="1" customWidth="1"/>
    <col min="10642" max="10642" width="10.42578125" style="233" customWidth="1"/>
    <col min="10643" max="10643" width="4.85546875" style="233" bestFit="1" customWidth="1"/>
    <col min="10644" max="10644" width="5.140625" style="233" bestFit="1" customWidth="1"/>
    <col min="10645" max="10886" width="9.140625" style="233"/>
    <col min="10887" max="10887" width="4.140625" style="233" bestFit="1" customWidth="1"/>
    <col min="10888" max="10890" width="3" style="233" customWidth="1"/>
    <col min="10891" max="10892" width="26.42578125" style="233" customWidth="1"/>
    <col min="10893" max="10894" width="8.140625" style="233" customWidth="1"/>
    <col min="10895" max="10897" width="8.7109375" style="233" bestFit="1" customWidth="1"/>
    <col min="10898" max="10898" width="10.42578125" style="233" customWidth="1"/>
    <col min="10899" max="10899" width="4.85546875" style="233" bestFit="1" customWidth="1"/>
    <col min="10900" max="10900" width="5.140625" style="233" bestFit="1" customWidth="1"/>
    <col min="10901" max="11142" width="9.140625" style="233"/>
    <col min="11143" max="11143" width="4.140625" style="233" bestFit="1" customWidth="1"/>
    <col min="11144" max="11146" width="3" style="233" customWidth="1"/>
    <col min="11147" max="11148" width="26.42578125" style="233" customWidth="1"/>
    <col min="11149" max="11150" width="8.140625" style="233" customWidth="1"/>
    <col min="11151" max="11153" width="8.7109375" style="233" bestFit="1" customWidth="1"/>
    <col min="11154" max="11154" width="10.42578125" style="233" customWidth="1"/>
    <col min="11155" max="11155" width="4.85546875" style="233" bestFit="1" customWidth="1"/>
    <col min="11156" max="11156" width="5.140625" style="233" bestFit="1" customWidth="1"/>
    <col min="11157" max="11398" width="9.140625" style="233"/>
    <col min="11399" max="11399" width="4.140625" style="233" bestFit="1" customWidth="1"/>
    <col min="11400" max="11402" width="3" style="233" customWidth="1"/>
    <col min="11403" max="11404" width="26.42578125" style="233" customWidth="1"/>
    <col min="11405" max="11406" width="8.140625" style="233" customWidth="1"/>
    <col min="11407" max="11409" width="8.7109375" style="233" bestFit="1" customWidth="1"/>
    <col min="11410" max="11410" width="10.42578125" style="233" customWidth="1"/>
    <col min="11411" max="11411" width="4.85546875" style="233" bestFit="1" customWidth="1"/>
    <col min="11412" max="11412" width="5.140625" style="233" bestFit="1" customWidth="1"/>
    <col min="11413" max="11654" width="9.140625" style="233"/>
    <col min="11655" max="11655" width="4.140625" style="233" bestFit="1" customWidth="1"/>
    <col min="11656" max="11658" width="3" style="233" customWidth="1"/>
    <col min="11659" max="11660" width="26.42578125" style="233" customWidth="1"/>
    <col min="11661" max="11662" width="8.140625" style="233" customWidth="1"/>
    <col min="11663" max="11665" width="8.7109375" style="233" bestFit="1" customWidth="1"/>
    <col min="11666" max="11666" width="10.42578125" style="233" customWidth="1"/>
    <col min="11667" max="11667" width="4.85546875" style="233" bestFit="1" customWidth="1"/>
    <col min="11668" max="11668" width="5.140625" style="233" bestFit="1" customWidth="1"/>
    <col min="11669" max="11910" width="9.140625" style="233"/>
    <col min="11911" max="11911" width="4.140625" style="233" bestFit="1" customWidth="1"/>
    <col min="11912" max="11914" width="3" style="233" customWidth="1"/>
    <col min="11915" max="11916" width="26.42578125" style="233" customWidth="1"/>
    <col min="11917" max="11918" width="8.140625" style="233" customWidth="1"/>
    <col min="11919" max="11921" width="8.7109375" style="233" bestFit="1" customWidth="1"/>
    <col min="11922" max="11922" width="10.42578125" style="233" customWidth="1"/>
    <col min="11923" max="11923" width="4.85546875" style="233" bestFit="1" customWidth="1"/>
    <col min="11924" max="11924" width="5.140625" style="233" bestFit="1" customWidth="1"/>
    <col min="11925" max="12166" width="9.140625" style="233"/>
    <col min="12167" max="12167" width="4.140625" style="233" bestFit="1" customWidth="1"/>
    <col min="12168" max="12170" width="3" style="233" customWidth="1"/>
    <col min="12171" max="12172" width="26.42578125" style="233" customWidth="1"/>
    <col min="12173" max="12174" width="8.140625" style="233" customWidth="1"/>
    <col min="12175" max="12177" width="8.7109375" style="233" bestFit="1" customWidth="1"/>
    <col min="12178" max="12178" width="10.42578125" style="233" customWidth="1"/>
    <col min="12179" max="12179" width="4.85546875" style="233" bestFit="1" customWidth="1"/>
    <col min="12180" max="12180" width="5.140625" style="233" bestFit="1" customWidth="1"/>
    <col min="12181" max="12422" width="9.140625" style="233"/>
    <col min="12423" max="12423" width="4.140625" style="233" bestFit="1" customWidth="1"/>
    <col min="12424" max="12426" width="3" style="233" customWidth="1"/>
    <col min="12427" max="12428" width="26.42578125" style="233" customWidth="1"/>
    <col min="12429" max="12430" width="8.140625" style="233" customWidth="1"/>
    <col min="12431" max="12433" width="8.7109375" style="233" bestFit="1" customWidth="1"/>
    <col min="12434" max="12434" width="10.42578125" style="233" customWidth="1"/>
    <col min="12435" max="12435" width="4.85546875" style="233" bestFit="1" customWidth="1"/>
    <col min="12436" max="12436" width="5.140625" style="233" bestFit="1" customWidth="1"/>
    <col min="12437" max="12678" width="9.140625" style="233"/>
    <col min="12679" max="12679" width="4.140625" style="233" bestFit="1" customWidth="1"/>
    <col min="12680" max="12682" width="3" style="233" customWidth="1"/>
    <col min="12683" max="12684" width="26.42578125" style="233" customWidth="1"/>
    <col min="12685" max="12686" width="8.140625" style="233" customWidth="1"/>
    <col min="12687" max="12689" width="8.7109375" style="233" bestFit="1" customWidth="1"/>
    <col min="12690" max="12690" width="10.42578125" style="233" customWidth="1"/>
    <col min="12691" max="12691" width="4.85546875" style="233" bestFit="1" customWidth="1"/>
    <col min="12692" max="12692" width="5.140625" style="233" bestFit="1" customWidth="1"/>
    <col min="12693" max="12934" width="9.140625" style="233"/>
    <col min="12935" max="12935" width="4.140625" style="233" bestFit="1" customWidth="1"/>
    <col min="12936" max="12938" width="3" style="233" customWidth="1"/>
    <col min="12939" max="12940" width="26.42578125" style="233" customWidth="1"/>
    <col min="12941" max="12942" width="8.140625" style="233" customWidth="1"/>
    <col min="12943" max="12945" width="8.7109375" style="233" bestFit="1" customWidth="1"/>
    <col min="12946" max="12946" width="10.42578125" style="233" customWidth="1"/>
    <col min="12947" max="12947" width="4.85546875" style="233" bestFit="1" customWidth="1"/>
    <col min="12948" max="12948" width="5.140625" style="233" bestFit="1" customWidth="1"/>
    <col min="12949" max="13190" width="9.140625" style="233"/>
    <col min="13191" max="13191" width="4.140625" style="233" bestFit="1" customWidth="1"/>
    <col min="13192" max="13194" width="3" style="233" customWidth="1"/>
    <col min="13195" max="13196" width="26.42578125" style="233" customWidth="1"/>
    <col min="13197" max="13198" width="8.140625" style="233" customWidth="1"/>
    <col min="13199" max="13201" width="8.7109375" style="233" bestFit="1" customWidth="1"/>
    <col min="13202" max="13202" width="10.42578125" style="233" customWidth="1"/>
    <col min="13203" max="13203" width="4.85546875" style="233" bestFit="1" customWidth="1"/>
    <col min="13204" max="13204" width="5.140625" style="233" bestFit="1" customWidth="1"/>
    <col min="13205" max="13446" width="9.140625" style="233"/>
    <col min="13447" max="13447" width="4.140625" style="233" bestFit="1" customWidth="1"/>
    <col min="13448" max="13450" width="3" style="233" customWidth="1"/>
    <col min="13451" max="13452" width="26.42578125" style="233" customWidth="1"/>
    <col min="13453" max="13454" width="8.140625" style="233" customWidth="1"/>
    <col min="13455" max="13457" width="8.7109375" style="233" bestFit="1" customWidth="1"/>
    <col min="13458" max="13458" width="10.42578125" style="233" customWidth="1"/>
    <col min="13459" max="13459" width="4.85546875" style="233" bestFit="1" customWidth="1"/>
    <col min="13460" max="13460" width="5.140625" style="233" bestFit="1" customWidth="1"/>
    <col min="13461" max="13702" width="9.140625" style="233"/>
    <col min="13703" max="13703" width="4.140625" style="233" bestFit="1" customWidth="1"/>
    <col min="13704" max="13706" width="3" style="233" customWidth="1"/>
    <col min="13707" max="13708" width="26.42578125" style="233" customWidth="1"/>
    <col min="13709" max="13710" width="8.140625" style="233" customWidth="1"/>
    <col min="13711" max="13713" width="8.7109375" style="233" bestFit="1" customWidth="1"/>
    <col min="13714" max="13714" width="10.42578125" style="233" customWidth="1"/>
    <col min="13715" max="13715" width="4.85546875" style="233" bestFit="1" customWidth="1"/>
    <col min="13716" max="13716" width="5.140625" style="233" bestFit="1" customWidth="1"/>
    <col min="13717" max="13958" width="9.140625" style="233"/>
    <col min="13959" max="13959" width="4.140625" style="233" bestFit="1" customWidth="1"/>
    <col min="13960" max="13962" width="3" style="233" customWidth="1"/>
    <col min="13963" max="13964" width="26.42578125" style="233" customWidth="1"/>
    <col min="13965" max="13966" width="8.140625" style="233" customWidth="1"/>
    <col min="13967" max="13969" width="8.7109375" style="233" bestFit="1" customWidth="1"/>
    <col min="13970" max="13970" width="10.42578125" style="233" customWidth="1"/>
    <col min="13971" max="13971" width="4.85546875" style="233" bestFit="1" customWidth="1"/>
    <col min="13972" max="13972" width="5.140625" style="233" bestFit="1" customWidth="1"/>
    <col min="13973" max="14214" width="9.140625" style="233"/>
    <col min="14215" max="14215" width="4.140625" style="233" bestFit="1" customWidth="1"/>
    <col min="14216" max="14218" width="3" style="233" customWidth="1"/>
    <col min="14219" max="14220" width="26.42578125" style="233" customWidth="1"/>
    <col min="14221" max="14222" width="8.140625" style="233" customWidth="1"/>
    <col min="14223" max="14225" width="8.7109375" style="233" bestFit="1" customWidth="1"/>
    <col min="14226" max="14226" width="10.42578125" style="233" customWidth="1"/>
    <col min="14227" max="14227" width="4.85546875" style="233" bestFit="1" customWidth="1"/>
    <col min="14228" max="14228" width="5.140625" style="233" bestFit="1" customWidth="1"/>
    <col min="14229" max="14470" width="9.140625" style="233"/>
    <col min="14471" max="14471" width="4.140625" style="233" bestFit="1" customWidth="1"/>
    <col min="14472" max="14474" width="3" style="233" customWidth="1"/>
    <col min="14475" max="14476" width="26.42578125" style="233" customWidth="1"/>
    <col min="14477" max="14478" width="8.140625" style="233" customWidth="1"/>
    <col min="14479" max="14481" width="8.7109375" style="233" bestFit="1" customWidth="1"/>
    <col min="14482" max="14482" width="10.42578125" style="233" customWidth="1"/>
    <col min="14483" max="14483" width="4.85546875" style="233" bestFit="1" customWidth="1"/>
    <col min="14484" max="14484" width="5.140625" style="233" bestFit="1" customWidth="1"/>
    <col min="14485" max="14726" width="9.140625" style="233"/>
    <col min="14727" max="14727" width="4.140625" style="233" bestFit="1" customWidth="1"/>
    <col min="14728" max="14730" width="3" style="233" customWidth="1"/>
    <col min="14731" max="14732" width="26.42578125" style="233" customWidth="1"/>
    <col min="14733" max="14734" width="8.140625" style="233" customWidth="1"/>
    <col min="14735" max="14737" width="8.7109375" style="233" bestFit="1" customWidth="1"/>
    <col min="14738" max="14738" width="10.42578125" style="233" customWidth="1"/>
    <col min="14739" max="14739" width="4.85546875" style="233" bestFit="1" customWidth="1"/>
    <col min="14740" max="14740" width="5.140625" style="233" bestFit="1" customWidth="1"/>
    <col min="14741" max="14982" width="9.140625" style="233"/>
    <col min="14983" max="14983" width="4.140625" style="233" bestFit="1" customWidth="1"/>
    <col min="14984" max="14986" width="3" style="233" customWidth="1"/>
    <col min="14987" max="14988" width="26.42578125" style="233" customWidth="1"/>
    <col min="14989" max="14990" width="8.140625" style="233" customWidth="1"/>
    <col min="14991" max="14993" width="8.7109375" style="233" bestFit="1" customWidth="1"/>
    <col min="14994" max="14994" width="10.42578125" style="233" customWidth="1"/>
    <col min="14995" max="14995" width="4.85546875" style="233" bestFit="1" customWidth="1"/>
    <col min="14996" max="14996" width="5.140625" style="233" bestFit="1" customWidth="1"/>
    <col min="14997" max="15238" width="9.140625" style="233"/>
    <col min="15239" max="15239" width="4.140625" style="233" bestFit="1" customWidth="1"/>
    <col min="15240" max="15242" width="3" style="233" customWidth="1"/>
    <col min="15243" max="15244" width="26.42578125" style="233" customWidth="1"/>
    <col min="15245" max="15246" width="8.140625" style="233" customWidth="1"/>
    <col min="15247" max="15249" width="8.7109375" style="233" bestFit="1" customWidth="1"/>
    <col min="15250" max="15250" width="10.42578125" style="233" customWidth="1"/>
    <col min="15251" max="15251" width="4.85546875" style="233" bestFit="1" customWidth="1"/>
    <col min="15252" max="15252" width="5.140625" style="233" bestFit="1" customWidth="1"/>
    <col min="15253" max="15494" width="9.140625" style="233"/>
    <col min="15495" max="15495" width="4.140625" style="233" bestFit="1" customWidth="1"/>
    <col min="15496" max="15498" width="3" style="233" customWidth="1"/>
    <col min="15499" max="15500" width="26.42578125" style="233" customWidth="1"/>
    <col min="15501" max="15502" width="8.140625" style="233" customWidth="1"/>
    <col min="15503" max="15505" width="8.7109375" style="233" bestFit="1" customWidth="1"/>
    <col min="15506" max="15506" width="10.42578125" style="233" customWidth="1"/>
    <col min="15507" max="15507" width="4.85546875" style="233" bestFit="1" customWidth="1"/>
    <col min="15508" max="15508" width="5.140625" style="233" bestFit="1" customWidth="1"/>
    <col min="15509" max="15750" width="9.140625" style="233"/>
    <col min="15751" max="15751" width="4.140625" style="233" bestFit="1" customWidth="1"/>
    <col min="15752" max="15754" width="3" style="233" customWidth="1"/>
    <col min="15755" max="15756" width="26.42578125" style="233" customWidth="1"/>
    <col min="15757" max="15758" width="8.140625" style="233" customWidth="1"/>
    <col min="15759" max="15761" width="8.7109375" style="233" bestFit="1" customWidth="1"/>
    <col min="15762" max="15762" width="10.42578125" style="233" customWidth="1"/>
    <col min="15763" max="15763" width="4.85546875" style="233" bestFit="1" customWidth="1"/>
    <col min="15764" max="15764" width="5.140625" style="233" bestFit="1" customWidth="1"/>
    <col min="15765" max="16384" width="9.140625" style="233"/>
  </cols>
  <sheetData>
    <row r="1" spans="1:16384" ht="20.25" customHeight="1">
      <c r="B1" s="230"/>
      <c r="C1" s="230"/>
      <c r="D1" s="231" t="s">
        <v>597</v>
      </c>
      <c r="E1" s="232"/>
      <c r="F1" s="232"/>
      <c r="G1" s="231" t="s">
        <v>598</v>
      </c>
      <c r="N1" s="236"/>
      <c r="O1" s="236"/>
      <c r="P1" s="231" t="s">
        <v>648</v>
      </c>
    </row>
    <row r="2" spans="1:16384" ht="8.25" customHeight="1">
      <c r="A2" s="237"/>
      <c r="B2" s="238"/>
      <c r="C2" s="238"/>
      <c r="D2" s="238"/>
      <c r="E2" s="239"/>
      <c r="F2" s="240"/>
      <c r="G2" s="238"/>
      <c r="H2" s="238"/>
      <c r="I2" s="241"/>
      <c r="J2" s="309"/>
      <c r="K2" s="310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242"/>
      <c r="BQ2" s="242"/>
      <c r="BR2" s="242"/>
      <c r="BS2" s="242"/>
      <c r="BT2" s="242"/>
      <c r="BU2" s="242"/>
      <c r="BV2" s="242"/>
      <c r="BW2" s="242"/>
      <c r="BX2" s="242"/>
      <c r="BY2" s="242"/>
      <c r="BZ2" s="242"/>
      <c r="CA2" s="242"/>
      <c r="CB2" s="242"/>
      <c r="CC2" s="242"/>
      <c r="CD2" s="242"/>
      <c r="CE2" s="242"/>
      <c r="CF2" s="242"/>
      <c r="CG2" s="242"/>
      <c r="CH2" s="242"/>
      <c r="CI2" s="242"/>
      <c r="CJ2" s="242"/>
      <c r="CK2" s="242"/>
      <c r="CL2" s="242"/>
      <c r="CM2" s="242"/>
      <c r="CN2" s="242"/>
      <c r="CO2" s="242"/>
      <c r="CP2" s="242"/>
      <c r="CQ2" s="242"/>
      <c r="CR2" s="242"/>
      <c r="CS2" s="242"/>
      <c r="CT2" s="242"/>
      <c r="CU2" s="242"/>
      <c r="CV2" s="242"/>
      <c r="CW2" s="242"/>
      <c r="CX2" s="242"/>
      <c r="CY2" s="242"/>
      <c r="CZ2" s="242"/>
      <c r="DA2" s="242"/>
      <c r="DB2" s="242"/>
    </row>
    <row r="3" spans="1:16384" ht="43.5" customHeight="1">
      <c r="A3" s="311"/>
      <c r="B3" s="312" t="s">
        <v>631</v>
      </c>
      <c r="C3" s="313"/>
      <c r="D3" s="314"/>
      <c r="E3" s="318" t="s">
        <v>632</v>
      </c>
      <c r="F3" s="320" t="s">
        <v>35</v>
      </c>
      <c r="G3" s="321"/>
      <c r="H3" s="322"/>
      <c r="I3" s="323" t="s">
        <v>36</v>
      </c>
      <c r="J3" s="324"/>
      <c r="K3" s="325" t="s">
        <v>633</v>
      </c>
      <c r="L3" s="243">
        <f t="array" ref="L3">MIN(IF(K6:K65&lt;&gt;"closed",IF(ISNUMBER(G6:G65),G6:G65))) - 2</f>
        <v>43405</v>
      </c>
      <c r="M3" s="244">
        <f t="shared" ref="M3:AB4" si="0">IF(ISERROR(L3+1),"",L3+1)</f>
        <v>43406</v>
      </c>
      <c r="N3" s="244">
        <f t="shared" si="0"/>
        <v>43407</v>
      </c>
      <c r="O3" s="244">
        <f t="shared" si="0"/>
        <v>43408</v>
      </c>
      <c r="P3" s="244">
        <f t="shared" si="0"/>
        <v>43409</v>
      </c>
      <c r="Q3" s="244">
        <f t="shared" si="0"/>
        <v>43410</v>
      </c>
      <c r="R3" s="244">
        <f t="shared" si="0"/>
        <v>43411</v>
      </c>
      <c r="S3" s="244">
        <f t="shared" si="0"/>
        <v>43412</v>
      </c>
      <c r="T3" s="244">
        <f t="shared" si="0"/>
        <v>43413</v>
      </c>
      <c r="U3" s="244">
        <f t="shared" si="0"/>
        <v>43414</v>
      </c>
      <c r="V3" s="244">
        <f t="shared" si="0"/>
        <v>43415</v>
      </c>
      <c r="W3" s="244">
        <f t="shared" si="0"/>
        <v>43416</v>
      </c>
      <c r="X3" s="244">
        <f t="shared" si="0"/>
        <v>43417</v>
      </c>
      <c r="Y3" s="244">
        <f t="shared" si="0"/>
        <v>43418</v>
      </c>
      <c r="Z3" s="244">
        <f t="shared" si="0"/>
        <v>43419</v>
      </c>
      <c r="AA3" s="244">
        <f t="shared" si="0"/>
        <v>43420</v>
      </c>
      <c r="AB3" s="244">
        <f t="shared" si="0"/>
        <v>43421</v>
      </c>
      <c r="AC3" s="244">
        <f t="shared" ref="AC3:AR4" si="1">IF(ISERROR(AB3+1),"",AB3+1)</f>
        <v>43422</v>
      </c>
      <c r="AD3" s="244">
        <f t="shared" si="1"/>
        <v>43423</v>
      </c>
      <c r="AE3" s="244">
        <f t="shared" si="1"/>
        <v>43424</v>
      </c>
      <c r="AF3" s="244">
        <f t="shared" si="1"/>
        <v>43425</v>
      </c>
      <c r="AG3" s="244">
        <f t="shared" si="1"/>
        <v>43426</v>
      </c>
      <c r="AH3" s="244">
        <f t="shared" si="1"/>
        <v>43427</v>
      </c>
      <c r="AI3" s="244">
        <f t="shared" si="1"/>
        <v>43428</v>
      </c>
      <c r="AJ3" s="244">
        <f t="shared" si="1"/>
        <v>43429</v>
      </c>
      <c r="AK3" s="244">
        <f t="shared" si="1"/>
        <v>43430</v>
      </c>
      <c r="AL3" s="244">
        <f t="shared" si="1"/>
        <v>43431</v>
      </c>
      <c r="AM3" s="244">
        <f t="shared" si="1"/>
        <v>43432</v>
      </c>
      <c r="AN3" s="244">
        <f t="shared" si="1"/>
        <v>43433</v>
      </c>
      <c r="AO3" s="244">
        <f t="shared" si="1"/>
        <v>43434</v>
      </c>
      <c r="AP3" s="244">
        <f t="shared" si="1"/>
        <v>43435</v>
      </c>
      <c r="AQ3" s="244">
        <f t="shared" si="1"/>
        <v>43436</v>
      </c>
      <c r="AR3" s="244">
        <f t="shared" si="1"/>
        <v>43437</v>
      </c>
      <c r="AS3" s="244">
        <f t="shared" ref="AS3:BH4" si="2">IF(ISERROR(AR3+1),"",AR3+1)</f>
        <v>43438</v>
      </c>
      <c r="AT3" s="244">
        <f t="shared" si="2"/>
        <v>43439</v>
      </c>
      <c r="AU3" s="244">
        <f t="shared" si="2"/>
        <v>43440</v>
      </c>
      <c r="AV3" s="244">
        <f t="shared" si="2"/>
        <v>43441</v>
      </c>
      <c r="AW3" s="244">
        <f t="shared" si="2"/>
        <v>43442</v>
      </c>
      <c r="AX3" s="244">
        <f t="shared" si="2"/>
        <v>43443</v>
      </c>
      <c r="AY3" s="244">
        <f t="shared" si="2"/>
        <v>43444</v>
      </c>
      <c r="AZ3" s="244">
        <f t="shared" si="2"/>
        <v>43445</v>
      </c>
      <c r="BA3" s="244">
        <f t="shared" si="2"/>
        <v>43446</v>
      </c>
      <c r="BB3" s="244">
        <f t="shared" si="2"/>
        <v>43447</v>
      </c>
      <c r="BC3" s="244">
        <f t="shared" si="2"/>
        <v>43448</v>
      </c>
      <c r="BD3" s="244">
        <f t="shared" si="2"/>
        <v>43449</v>
      </c>
      <c r="BE3" s="244">
        <f t="shared" si="2"/>
        <v>43450</v>
      </c>
      <c r="BF3" s="244">
        <f t="shared" si="2"/>
        <v>43451</v>
      </c>
      <c r="BG3" s="244">
        <f t="shared" si="2"/>
        <v>43452</v>
      </c>
      <c r="BH3" s="244">
        <f t="shared" si="2"/>
        <v>43453</v>
      </c>
      <c r="BI3" s="244">
        <f t="shared" ref="BI3:BX4" si="3">IF(ISERROR(BH3+1),"",BH3+1)</f>
        <v>43454</v>
      </c>
      <c r="BJ3" s="244">
        <f t="shared" si="3"/>
        <v>43455</v>
      </c>
      <c r="BK3" s="244">
        <f t="shared" si="3"/>
        <v>43456</v>
      </c>
      <c r="BL3" s="244">
        <f t="shared" si="3"/>
        <v>43457</v>
      </c>
      <c r="BM3" s="244">
        <f t="shared" si="3"/>
        <v>43458</v>
      </c>
      <c r="BN3" s="244">
        <f t="shared" si="3"/>
        <v>43459</v>
      </c>
      <c r="BO3" s="244">
        <f t="shared" si="3"/>
        <v>43460</v>
      </c>
      <c r="BP3" s="244">
        <f t="shared" si="3"/>
        <v>43461</v>
      </c>
      <c r="BQ3" s="244">
        <f t="shared" si="3"/>
        <v>43462</v>
      </c>
      <c r="BR3" s="244">
        <f t="shared" si="3"/>
        <v>43463</v>
      </c>
      <c r="BS3" s="244">
        <f t="shared" si="3"/>
        <v>43464</v>
      </c>
      <c r="BT3" s="244">
        <f t="shared" si="3"/>
        <v>43465</v>
      </c>
      <c r="BU3" s="244">
        <f t="shared" si="3"/>
        <v>43466</v>
      </c>
      <c r="BV3" s="244">
        <f t="shared" si="3"/>
        <v>43467</v>
      </c>
      <c r="BW3" s="244">
        <f t="shared" si="3"/>
        <v>43468</v>
      </c>
      <c r="BX3" s="244">
        <f t="shared" si="3"/>
        <v>43469</v>
      </c>
      <c r="BY3" s="244">
        <f t="shared" ref="BY3:CN4" si="4">IF(ISERROR(BX3+1),"",BX3+1)</f>
        <v>43470</v>
      </c>
      <c r="BZ3" s="244">
        <f t="shared" si="4"/>
        <v>43471</v>
      </c>
      <c r="CA3" s="244">
        <f t="shared" si="4"/>
        <v>43472</v>
      </c>
      <c r="CB3" s="244">
        <f t="shared" si="4"/>
        <v>43473</v>
      </c>
      <c r="CC3" s="244">
        <f t="shared" si="4"/>
        <v>43474</v>
      </c>
      <c r="CD3" s="244">
        <f t="shared" si="4"/>
        <v>43475</v>
      </c>
      <c r="CE3" s="244">
        <f t="shared" si="4"/>
        <v>43476</v>
      </c>
      <c r="CF3" s="244">
        <f t="shared" si="4"/>
        <v>43477</v>
      </c>
      <c r="CG3" s="244">
        <f t="shared" si="4"/>
        <v>43478</v>
      </c>
      <c r="CH3" s="244">
        <f t="shared" si="4"/>
        <v>43479</v>
      </c>
      <c r="CI3" s="244">
        <f t="shared" si="4"/>
        <v>43480</v>
      </c>
      <c r="CJ3" s="244">
        <f t="shared" si="4"/>
        <v>43481</v>
      </c>
      <c r="CK3" s="244">
        <f t="shared" si="4"/>
        <v>43482</v>
      </c>
      <c r="CL3" s="244">
        <f t="shared" si="4"/>
        <v>43483</v>
      </c>
      <c r="CM3" s="244">
        <f t="shared" si="4"/>
        <v>43484</v>
      </c>
      <c r="CN3" s="244">
        <f t="shared" si="4"/>
        <v>43485</v>
      </c>
      <c r="CO3" s="244">
        <f t="shared" ref="CO3:DB4" si="5">IF(ISERROR(CN3+1),"",CN3+1)</f>
        <v>43486</v>
      </c>
      <c r="CP3" s="244">
        <f t="shared" si="5"/>
        <v>43487</v>
      </c>
      <c r="CQ3" s="244">
        <f t="shared" si="5"/>
        <v>43488</v>
      </c>
      <c r="CR3" s="244">
        <f t="shared" si="5"/>
        <v>43489</v>
      </c>
      <c r="CS3" s="244">
        <f t="shared" si="5"/>
        <v>43490</v>
      </c>
      <c r="CT3" s="244">
        <f t="shared" si="5"/>
        <v>43491</v>
      </c>
      <c r="CU3" s="244">
        <f t="shared" si="5"/>
        <v>43492</v>
      </c>
      <c r="CV3" s="244">
        <f t="shared" si="5"/>
        <v>43493</v>
      </c>
      <c r="CW3" s="244">
        <f t="shared" si="5"/>
        <v>43494</v>
      </c>
      <c r="CX3" s="244">
        <f t="shared" si="5"/>
        <v>43495</v>
      </c>
      <c r="CY3" s="244">
        <f t="shared" si="5"/>
        <v>43496</v>
      </c>
      <c r="CZ3" s="244">
        <f t="shared" si="5"/>
        <v>43497</v>
      </c>
      <c r="DA3" s="244">
        <f t="shared" si="5"/>
        <v>43498</v>
      </c>
      <c r="DB3" s="244">
        <f t="shared" si="5"/>
        <v>43499</v>
      </c>
    </row>
    <row r="4" spans="1:16384" ht="29.25" customHeight="1">
      <c r="A4" s="311"/>
      <c r="B4" s="315"/>
      <c r="C4" s="316"/>
      <c r="D4" s="317"/>
      <c r="E4" s="319"/>
      <c r="F4" s="245" t="s">
        <v>634</v>
      </c>
      <c r="G4" s="246" t="s">
        <v>4</v>
      </c>
      <c r="H4" s="246" t="s">
        <v>5</v>
      </c>
      <c r="I4" s="247" t="s">
        <v>635</v>
      </c>
      <c r="J4" s="247" t="s">
        <v>636</v>
      </c>
      <c r="K4" s="325"/>
      <c r="L4" s="248">
        <f>L3</f>
        <v>43405</v>
      </c>
      <c r="M4" s="249">
        <f t="shared" si="0"/>
        <v>43406</v>
      </c>
      <c r="N4" s="249">
        <f t="shared" si="0"/>
        <v>43407</v>
      </c>
      <c r="O4" s="249">
        <f t="shared" si="0"/>
        <v>43408</v>
      </c>
      <c r="P4" s="249">
        <f t="shared" si="0"/>
        <v>43409</v>
      </c>
      <c r="Q4" s="249">
        <f t="shared" si="0"/>
        <v>43410</v>
      </c>
      <c r="R4" s="249">
        <f t="shared" si="0"/>
        <v>43411</v>
      </c>
      <c r="S4" s="249">
        <f t="shared" si="0"/>
        <v>43412</v>
      </c>
      <c r="T4" s="249">
        <f t="shared" si="0"/>
        <v>43413</v>
      </c>
      <c r="U4" s="249">
        <f t="shared" si="0"/>
        <v>43414</v>
      </c>
      <c r="V4" s="249">
        <f t="shared" si="0"/>
        <v>43415</v>
      </c>
      <c r="W4" s="249">
        <f t="shared" si="0"/>
        <v>43416</v>
      </c>
      <c r="X4" s="249">
        <f t="shared" si="0"/>
        <v>43417</v>
      </c>
      <c r="Y4" s="249">
        <f t="shared" si="0"/>
        <v>43418</v>
      </c>
      <c r="Z4" s="249">
        <f t="shared" si="0"/>
        <v>43419</v>
      </c>
      <c r="AA4" s="249">
        <f t="shared" si="0"/>
        <v>43420</v>
      </c>
      <c r="AB4" s="249">
        <f t="shared" si="0"/>
        <v>43421</v>
      </c>
      <c r="AC4" s="249">
        <f t="shared" si="1"/>
        <v>43422</v>
      </c>
      <c r="AD4" s="249">
        <f t="shared" si="1"/>
        <v>43423</v>
      </c>
      <c r="AE4" s="249">
        <f t="shared" si="1"/>
        <v>43424</v>
      </c>
      <c r="AF4" s="249">
        <f t="shared" si="1"/>
        <v>43425</v>
      </c>
      <c r="AG4" s="249">
        <f t="shared" si="1"/>
        <v>43426</v>
      </c>
      <c r="AH4" s="249">
        <f t="shared" si="1"/>
        <v>43427</v>
      </c>
      <c r="AI4" s="249">
        <f t="shared" si="1"/>
        <v>43428</v>
      </c>
      <c r="AJ4" s="249">
        <f t="shared" si="1"/>
        <v>43429</v>
      </c>
      <c r="AK4" s="249">
        <f t="shared" si="1"/>
        <v>43430</v>
      </c>
      <c r="AL4" s="249">
        <f t="shared" si="1"/>
        <v>43431</v>
      </c>
      <c r="AM4" s="249">
        <f t="shared" si="1"/>
        <v>43432</v>
      </c>
      <c r="AN4" s="249">
        <f t="shared" si="1"/>
        <v>43433</v>
      </c>
      <c r="AO4" s="249">
        <f t="shared" si="1"/>
        <v>43434</v>
      </c>
      <c r="AP4" s="249">
        <f t="shared" si="1"/>
        <v>43435</v>
      </c>
      <c r="AQ4" s="249">
        <f t="shared" si="1"/>
        <v>43436</v>
      </c>
      <c r="AR4" s="249">
        <f t="shared" si="1"/>
        <v>43437</v>
      </c>
      <c r="AS4" s="249">
        <f t="shared" si="2"/>
        <v>43438</v>
      </c>
      <c r="AT4" s="249">
        <f t="shared" si="2"/>
        <v>43439</v>
      </c>
      <c r="AU4" s="249">
        <f t="shared" si="2"/>
        <v>43440</v>
      </c>
      <c r="AV4" s="249">
        <f t="shared" si="2"/>
        <v>43441</v>
      </c>
      <c r="AW4" s="249">
        <f t="shared" si="2"/>
        <v>43442</v>
      </c>
      <c r="AX4" s="249">
        <f t="shared" si="2"/>
        <v>43443</v>
      </c>
      <c r="AY4" s="249">
        <f t="shared" si="2"/>
        <v>43444</v>
      </c>
      <c r="AZ4" s="249">
        <f t="shared" si="2"/>
        <v>43445</v>
      </c>
      <c r="BA4" s="249">
        <f t="shared" si="2"/>
        <v>43446</v>
      </c>
      <c r="BB4" s="249">
        <f t="shared" si="2"/>
        <v>43447</v>
      </c>
      <c r="BC4" s="249">
        <f t="shared" si="2"/>
        <v>43448</v>
      </c>
      <c r="BD4" s="249">
        <f t="shared" si="2"/>
        <v>43449</v>
      </c>
      <c r="BE4" s="249">
        <f t="shared" si="2"/>
        <v>43450</v>
      </c>
      <c r="BF4" s="249">
        <f t="shared" si="2"/>
        <v>43451</v>
      </c>
      <c r="BG4" s="249">
        <f t="shared" si="2"/>
        <v>43452</v>
      </c>
      <c r="BH4" s="249">
        <f t="shared" si="2"/>
        <v>43453</v>
      </c>
      <c r="BI4" s="249">
        <f t="shared" si="3"/>
        <v>43454</v>
      </c>
      <c r="BJ4" s="249">
        <f t="shared" si="3"/>
        <v>43455</v>
      </c>
      <c r="BK4" s="249">
        <f t="shared" si="3"/>
        <v>43456</v>
      </c>
      <c r="BL4" s="249">
        <f t="shared" si="3"/>
        <v>43457</v>
      </c>
      <c r="BM4" s="249">
        <f t="shared" si="3"/>
        <v>43458</v>
      </c>
      <c r="BN4" s="249">
        <f t="shared" si="3"/>
        <v>43459</v>
      </c>
      <c r="BO4" s="249">
        <f t="shared" si="3"/>
        <v>43460</v>
      </c>
      <c r="BP4" s="249">
        <f t="shared" si="3"/>
        <v>43461</v>
      </c>
      <c r="BQ4" s="249">
        <f t="shared" si="3"/>
        <v>43462</v>
      </c>
      <c r="BR4" s="249">
        <f t="shared" si="3"/>
        <v>43463</v>
      </c>
      <c r="BS4" s="249">
        <f t="shared" si="3"/>
        <v>43464</v>
      </c>
      <c r="BT4" s="249">
        <f t="shared" si="3"/>
        <v>43465</v>
      </c>
      <c r="BU4" s="249">
        <f t="shared" si="3"/>
        <v>43466</v>
      </c>
      <c r="BV4" s="249">
        <f t="shared" si="3"/>
        <v>43467</v>
      </c>
      <c r="BW4" s="249">
        <f t="shared" si="3"/>
        <v>43468</v>
      </c>
      <c r="BX4" s="249">
        <f t="shared" si="3"/>
        <v>43469</v>
      </c>
      <c r="BY4" s="249">
        <f t="shared" si="4"/>
        <v>43470</v>
      </c>
      <c r="BZ4" s="249">
        <f t="shared" si="4"/>
        <v>43471</v>
      </c>
      <c r="CA4" s="249">
        <f t="shared" si="4"/>
        <v>43472</v>
      </c>
      <c r="CB4" s="249">
        <f t="shared" si="4"/>
        <v>43473</v>
      </c>
      <c r="CC4" s="249">
        <f t="shared" si="4"/>
        <v>43474</v>
      </c>
      <c r="CD4" s="249">
        <f t="shared" si="4"/>
        <v>43475</v>
      </c>
      <c r="CE4" s="249">
        <f t="shared" si="4"/>
        <v>43476</v>
      </c>
      <c r="CF4" s="249">
        <f t="shared" si="4"/>
        <v>43477</v>
      </c>
      <c r="CG4" s="249">
        <f t="shared" si="4"/>
        <v>43478</v>
      </c>
      <c r="CH4" s="249">
        <f t="shared" si="4"/>
        <v>43479</v>
      </c>
      <c r="CI4" s="249">
        <f t="shared" si="4"/>
        <v>43480</v>
      </c>
      <c r="CJ4" s="249">
        <f t="shared" si="4"/>
        <v>43481</v>
      </c>
      <c r="CK4" s="249">
        <f t="shared" si="4"/>
        <v>43482</v>
      </c>
      <c r="CL4" s="249">
        <f t="shared" si="4"/>
        <v>43483</v>
      </c>
      <c r="CM4" s="249">
        <f t="shared" si="4"/>
        <v>43484</v>
      </c>
      <c r="CN4" s="249">
        <f t="shared" si="4"/>
        <v>43485</v>
      </c>
      <c r="CO4" s="249">
        <f t="shared" si="5"/>
        <v>43486</v>
      </c>
      <c r="CP4" s="249">
        <f t="shared" si="5"/>
        <v>43487</v>
      </c>
      <c r="CQ4" s="249">
        <f t="shared" si="5"/>
        <v>43488</v>
      </c>
      <c r="CR4" s="249">
        <f t="shared" si="5"/>
        <v>43489</v>
      </c>
      <c r="CS4" s="249">
        <f t="shared" si="5"/>
        <v>43490</v>
      </c>
      <c r="CT4" s="249">
        <f t="shared" si="5"/>
        <v>43491</v>
      </c>
      <c r="CU4" s="249">
        <f t="shared" si="5"/>
        <v>43492</v>
      </c>
      <c r="CV4" s="249">
        <f t="shared" si="5"/>
        <v>43493</v>
      </c>
      <c r="CW4" s="249">
        <f t="shared" si="5"/>
        <v>43494</v>
      </c>
      <c r="CX4" s="249">
        <f t="shared" si="5"/>
        <v>43495</v>
      </c>
      <c r="CY4" s="249">
        <f t="shared" si="5"/>
        <v>43496</v>
      </c>
      <c r="CZ4" s="249">
        <f t="shared" si="5"/>
        <v>43497</v>
      </c>
      <c r="DA4" s="249">
        <f t="shared" si="5"/>
        <v>43498</v>
      </c>
      <c r="DB4" s="249">
        <f t="shared" si="5"/>
        <v>43499</v>
      </c>
    </row>
    <row r="5" spans="1:16384" s="251" customFormat="1" ht="20.25" customHeight="1">
      <c r="A5" s="250"/>
      <c r="D5" s="252"/>
      <c r="E5" s="253"/>
      <c r="F5" s="254"/>
      <c r="G5" s="255"/>
      <c r="H5" s="255"/>
      <c r="I5" s="255"/>
      <c r="J5" s="256"/>
      <c r="K5" s="257"/>
      <c r="L5" s="258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259"/>
      <c r="BN5" s="259"/>
      <c r="BO5" s="259"/>
      <c r="BP5" s="259"/>
      <c r="BQ5" s="259"/>
      <c r="BR5" s="259"/>
      <c r="BS5" s="259"/>
      <c r="BT5" s="259"/>
      <c r="BU5" s="259"/>
      <c r="BV5" s="259"/>
      <c r="BW5" s="259"/>
      <c r="BX5" s="259"/>
      <c r="BY5" s="259"/>
      <c r="BZ5" s="259"/>
      <c r="CA5" s="259"/>
      <c r="CB5" s="259"/>
      <c r="CC5" s="259"/>
      <c r="CD5" s="259"/>
      <c r="CE5" s="259"/>
      <c r="CF5" s="259"/>
      <c r="CG5" s="259"/>
      <c r="CH5" s="259"/>
      <c r="CI5" s="259"/>
      <c r="CJ5" s="259"/>
      <c r="CK5" s="259"/>
      <c r="CL5" s="259"/>
      <c r="CM5" s="259"/>
      <c r="CN5" s="259"/>
      <c r="CO5" s="259"/>
      <c r="CP5" s="259"/>
      <c r="CQ5" s="259"/>
      <c r="CR5" s="259"/>
      <c r="CS5" s="259"/>
      <c r="CT5" s="259"/>
      <c r="CU5" s="259"/>
      <c r="CV5" s="259"/>
      <c r="CW5" s="259"/>
      <c r="CX5" s="259"/>
      <c r="CY5" s="259"/>
      <c r="CZ5" s="259"/>
      <c r="DA5" s="259"/>
      <c r="DB5" s="259"/>
      <c r="DC5" s="260"/>
      <c r="DD5" s="260"/>
      <c r="DE5" s="260"/>
      <c r="DF5" s="260"/>
      <c r="DG5" s="260"/>
      <c r="DH5" s="260"/>
      <c r="DI5" s="260"/>
      <c r="DJ5" s="260"/>
      <c r="DK5" s="260"/>
      <c r="DL5" s="260"/>
      <c r="DM5" s="260"/>
      <c r="DN5" s="260"/>
      <c r="DO5" s="260"/>
      <c r="DP5" s="260"/>
      <c r="DQ5" s="260"/>
      <c r="DR5" s="260"/>
      <c r="DS5" s="260"/>
      <c r="DT5" s="260"/>
      <c r="DU5" s="260"/>
      <c r="DV5" s="260"/>
      <c r="DW5" s="260"/>
      <c r="DX5" s="260"/>
      <c r="DY5" s="260"/>
      <c r="DZ5" s="260"/>
      <c r="EA5" s="260"/>
      <c r="EB5" s="260"/>
      <c r="EC5" s="260"/>
      <c r="ED5" s="260"/>
      <c r="EE5" s="260"/>
      <c r="EF5" s="260"/>
      <c r="EG5" s="260"/>
      <c r="EH5" s="260"/>
      <c r="EI5" s="260"/>
      <c r="EJ5" s="260"/>
      <c r="EK5" s="260"/>
      <c r="EL5" s="260"/>
      <c r="EM5" s="260"/>
      <c r="EN5" s="260"/>
      <c r="EO5" s="260"/>
      <c r="EP5" s="260"/>
      <c r="EQ5" s="260"/>
      <c r="ER5" s="260"/>
      <c r="ES5" s="260"/>
      <c r="ET5" s="260"/>
      <c r="EU5" s="260"/>
      <c r="EV5" s="260"/>
      <c r="EW5" s="260"/>
      <c r="EX5" s="260"/>
      <c r="EY5" s="260"/>
      <c r="EZ5" s="260"/>
      <c r="FA5" s="260"/>
      <c r="FB5" s="260"/>
      <c r="FC5" s="260"/>
      <c r="FD5" s="260"/>
      <c r="FE5" s="260"/>
      <c r="FF5" s="260"/>
      <c r="FG5" s="260"/>
      <c r="FH5" s="260"/>
      <c r="FI5" s="260"/>
      <c r="FJ5" s="260"/>
      <c r="FK5" s="260"/>
      <c r="FL5" s="260"/>
      <c r="FM5" s="260"/>
      <c r="FN5" s="260"/>
      <c r="FO5" s="260"/>
      <c r="FP5" s="260"/>
      <c r="FQ5" s="260"/>
      <c r="FR5" s="260"/>
      <c r="FS5" s="260"/>
      <c r="FT5" s="260"/>
      <c r="FU5" s="260"/>
      <c r="FV5" s="260"/>
      <c r="FW5" s="260"/>
      <c r="FX5" s="260"/>
      <c r="FY5" s="260"/>
      <c r="FZ5" s="260"/>
      <c r="GA5" s="260"/>
      <c r="GB5" s="260"/>
      <c r="GC5" s="260"/>
      <c r="GD5" s="260"/>
      <c r="GE5" s="260"/>
      <c r="GF5" s="260"/>
      <c r="GG5" s="260"/>
      <c r="GH5" s="260"/>
      <c r="GI5" s="260"/>
      <c r="GJ5" s="260"/>
      <c r="GK5" s="260"/>
      <c r="GL5" s="260"/>
      <c r="GM5" s="260"/>
      <c r="GN5" s="260"/>
      <c r="GO5" s="260"/>
      <c r="GP5" s="260"/>
      <c r="GQ5" s="260"/>
      <c r="GR5" s="260"/>
      <c r="GS5" s="260"/>
      <c r="GT5" s="260"/>
      <c r="GU5" s="260"/>
      <c r="GV5" s="260"/>
      <c r="GW5" s="260"/>
      <c r="GX5" s="260"/>
      <c r="GY5" s="260"/>
      <c r="GZ5" s="260"/>
      <c r="HA5" s="260"/>
      <c r="HB5" s="260"/>
      <c r="HC5" s="260"/>
      <c r="HD5" s="260"/>
      <c r="HE5" s="260"/>
      <c r="HF5" s="260"/>
      <c r="HG5" s="260"/>
      <c r="HH5" s="260"/>
      <c r="HI5" s="260"/>
      <c r="HJ5" s="260"/>
      <c r="HK5" s="260"/>
      <c r="HL5" s="260"/>
      <c r="HM5" s="260"/>
      <c r="HN5" s="260"/>
      <c r="HO5" s="260"/>
      <c r="HP5" s="260"/>
      <c r="HQ5" s="260"/>
      <c r="HR5" s="260"/>
      <c r="HS5" s="260"/>
      <c r="HT5" s="260"/>
      <c r="HU5" s="260"/>
      <c r="HV5" s="260"/>
      <c r="HW5" s="260"/>
      <c r="HX5" s="260"/>
      <c r="HY5" s="260"/>
      <c r="HZ5" s="260"/>
      <c r="IA5" s="260"/>
      <c r="IB5" s="260"/>
      <c r="IC5" s="260"/>
      <c r="ID5" s="260"/>
      <c r="IE5" s="260"/>
      <c r="IF5" s="260"/>
      <c r="IG5" s="260"/>
      <c r="IH5" s="260"/>
      <c r="II5" s="260"/>
      <c r="IJ5" s="260"/>
      <c r="IK5" s="260"/>
      <c r="IL5" s="260"/>
      <c r="IM5" s="260"/>
      <c r="IN5" s="260"/>
      <c r="IO5" s="260"/>
      <c r="IP5" s="260"/>
      <c r="IQ5" s="260"/>
      <c r="IR5" s="260"/>
      <c r="IS5" s="260"/>
      <c r="IT5" s="260"/>
      <c r="IU5" s="260"/>
      <c r="IV5" s="260"/>
      <c r="IW5" s="260"/>
      <c r="IX5" s="260"/>
      <c r="IY5" s="260"/>
      <c r="IZ5" s="260"/>
      <c r="JA5" s="260"/>
      <c r="JB5" s="260"/>
      <c r="JC5" s="260"/>
      <c r="JD5" s="260"/>
      <c r="JE5" s="260"/>
      <c r="JF5" s="260"/>
      <c r="JG5" s="260"/>
      <c r="JH5" s="260"/>
      <c r="JI5" s="260"/>
      <c r="JJ5" s="260"/>
      <c r="JK5" s="260"/>
      <c r="JL5" s="260"/>
      <c r="JM5" s="260"/>
      <c r="JN5" s="260"/>
      <c r="JO5" s="260"/>
      <c r="JP5" s="260"/>
      <c r="JQ5" s="260"/>
      <c r="JR5" s="260"/>
      <c r="JS5" s="260"/>
      <c r="JT5" s="260"/>
      <c r="JU5" s="260"/>
      <c r="JV5" s="260"/>
      <c r="JW5" s="260"/>
      <c r="JX5" s="260"/>
      <c r="JY5" s="260"/>
      <c r="JZ5" s="260"/>
      <c r="KA5" s="260"/>
      <c r="KB5" s="260"/>
      <c r="KC5" s="260"/>
      <c r="KD5" s="260"/>
      <c r="KE5" s="260"/>
      <c r="KF5" s="260"/>
      <c r="KG5" s="260"/>
      <c r="KH5" s="260"/>
      <c r="KI5" s="260"/>
      <c r="KJ5" s="260"/>
      <c r="KK5" s="260"/>
      <c r="KL5" s="260"/>
      <c r="KM5" s="260"/>
      <c r="KN5" s="260"/>
      <c r="KO5" s="260"/>
      <c r="KP5" s="260"/>
      <c r="KQ5" s="260"/>
      <c r="KR5" s="260"/>
      <c r="KS5" s="260"/>
      <c r="KT5" s="260"/>
      <c r="KU5" s="260"/>
      <c r="KV5" s="260"/>
      <c r="KW5" s="260"/>
      <c r="KX5" s="260"/>
      <c r="KY5" s="260"/>
      <c r="KZ5" s="260"/>
      <c r="LA5" s="260"/>
      <c r="LB5" s="260"/>
      <c r="LC5" s="260"/>
      <c r="LD5" s="260"/>
      <c r="LE5" s="260"/>
      <c r="LF5" s="260"/>
      <c r="LG5" s="260"/>
      <c r="LH5" s="260"/>
      <c r="LI5" s="260"/>
      <c r="LJ5" s="260"/>
      <c r="LK5" s="260"/>
      <c r="LL5" s="260"/>
      <c r="LM5" s="260"/>
      <c r="LN5" s="260"/>
      <c r="LO5" s="260"/>
      <c r="LP5" s="260"/>
      <c r="LQ5" s="260"/>
      <c r="LR5" s="260"/>
      <c r="LS5" s="260"/>
      <c r="LT5" s="260"/>
      <c r="LU5" s="260"/>
      <c r="LV5" s="260"/>
      <c r="LW5" s="260"/>
      <c r="LX5" s="260"/>
      <c r="LY5" s="260"/>
      <c r="LZ5" s="260"/>
      <c r="MA5" s="260"/>
      <c r="MB5" s="260"/>
      <c r="MC5" s="260"/>
      <c r="MD5" s="260"/>
      <c r="ME5" s="260"/>
      <c r="MF5" s="260"/>
      <c r="MG5" s="260"/>
      <c r="MH5" s="260"/>
      <c r="MI5" s="260"/>
      <c r="MJ5" s="260"/>
      <c r="MK5" s="260"/>
      <c r="ML5" s="260"/>
      <c r="MM5" s="260"/>
      <c r="MN5" s="260"/>
      <c r="MO5" s="260"/>
      <c r="MP5" s="260"/>
      <c r="MQ5" s="260"/>
      <c r="MR5" s="260"/>
      <c r="MS5" s="260"/>
      <c r="MT5" s="260"/>
      <c r="MU5" s="260"/>
      <c r="MV5" s="260"/>
      <c r="MW5" s="260"/>
      <c r="MX5" s="260"/>
      <c r="MY5" s="260"/>
      <c r="MZ5" s="260"/>
      <c r="NA5" s="260"/>
      <c r="NB5" s="260"/>
      <c r="NC5" s="260"/>
      <c r="ND5" s="260"/>
      <c r="NE5" s="260"/>
      <c r="NF5" s="260"/>
      <c r="NG5" s="260"/>
      <c r="NH5" s="260"/>
      <c r="NI5" s="260"/>
      <c r="NJ5" s="260"/>
      <c r="NK5" s="260"/>
      <c r="NL5" s="260"/>
      <c r="NM5" s="260"/>
      <c r="NN5" s="260"/>
      <c r="NO5" s="260"/>
      <c r="NP5" s="260"/>
      <c r="NQ5" s="260"/>
      <c r="NR5" s="260"/>
      <c r="NS5" s="260"/>
      <c r="NT5" s="260"/>
      <c r="NU5" s="260"/>
      <c r="NV5" s="260"/>
      <c r="NW5" s="260"/>
      <c r="NX5" s="260"/>
      <c r="NY5" s="260"/>
      <c r="NZ5" s="260"/>
      <c r="OA5" s="260"/>
      <c r="OB5" s="260"/>
      <c r="OC5" s="260"/>
      <c r="OD5" s="260"/>
      <c r="OE5" s="260"/>
      <c r="OF5" s="260"/>
      <c r="OG5" s="260"/>
      <c r="OH5" s="260"/>
      <c r="OI5" s="260"/>
      <c r="OJ5" s="260"/>
      <c r="OK5" s="260"/>
      <c r="OL5" s="260"/>
      <c r="OM5" s="260"/>
      <c r="ON5" s="260"/>
      <c r="OO5" s="260"/>
      <c r="OP5" s="260"/>
      <c r="OQ5" s="260"/>
      <c r="OR5" s="260"/>
      <c r="OS5" s="260"/>
      <c r="OT5" s="260"/>
      <c r="OU5" s="260"/>
      <c r="OV5" s="260"/>
      <c r="OW5" s="260"/>
      <c r="OX5" s="260"/>
      <c r="OY5" s="260"/>
      <c r="OZ5" s="260"/>
      <c r="PA5" s="260"/>
      <c r="PB5" s="260"/>
      <c r="PC5" s="260"/>
      <c r="PD5" s="260"/>
      <c r="PE5" s="260"/>
      <c r="PF5" s="260"/>
      <c r="PG5" s="260"/>
      <c r="PH5" s="260"/>
      <c r="PI5" s="260"/>
      <c r="PJ5" s="260"/>
      <c r="PK5" s="260"/>
      <c r="PL5" s="260"/>
      <c r="PM5" s="260"/>
      <c r="PN5" s="260"/>
      <c r="PO5" s="260"/>
      <c r="PP5" s="260"/>
      <c r="PQ5" s="260"/>
      <c r="PR5" s="260"/>
      <c r="PS5" s="260"/>
      <c r="PT5" s="260"/>
      <c r="PU5" s="260"/>
      <c r="PV5" s="260"/>
      <c r="PW5" s="260"/>
      <c r="PX5" s="260"/>
      <c r="PY5" s="260"/>
      <c r="PZ5" s="260"/>
      <c r="QA5" s="260"/>
      <c r="QB5" s="260"/>
      <c r="QC5" s="260"/>
      <c r="QD5" s="260"/>
      <c r="QE5" s="260"/>
      <c r="QF5" s="260"/>
      <c r="QG5" s="260"/>
      <c r="QH5" s="260"/>
      <c r="QI5" s="260"/>
      <c r="QJ5" s="260"/>
      <c r="QK5" s="260"/>
      <c r="QL5" s="260"/>
      <c r="QM5" s="260"/>
      <c r="QN5" s="260"/>
      <c r="QO5" s="260"/>
      <c r="QP5" s="260"/>
      <c r="QQ5" s="260"/>
      <c r="QR5" s="260"/>
      <c r="QS5" s="260"/>
      <c r="QT5" s="260"/>
      <c r="QU5" s="260"/>
      <c r="QV5" s="260"/>
      <c r="QW5" s="260"/>
      <c r="QX5" s="260"/>
      <c r="QY5" s="260"/>
      <c r="QZ5" s="260"/>
      <c r="RA5" s="260"/>
      <c r="RB5" s="260"/>
      <c r="RC5" s="260"/>
      <c r="RD5" s="260"/>
      <c r="RE5" s="260"/>
      <c r="RF5" s="260"/>
      <c r="RG5" s="260"/>
      <c r="RH5" s="260"/>
      <c r="RI5" s="260"/>
      <c r="RJ5" s="260"/>
      <c r="RK5" s="260"/>
      <c r="RL5" s="260"/>
      <c r="RM5" s="260"/>
      <c r="RN5" s="260"/>
      <c r="RO5" s="260"/>
      <c r="RP5" s="260"/>
      <c r="RQ5" s="260"/>
      <c r="RR5" s="260"/>
      <c r="RS5" s="260"/>
      <c r="RT5" s="260"/>
      <c r="RU5" s="260"/>
      <c r="RV5" s="260"/>
      <c r="RW5" s="260"/>
      <c r="RX5" s="260"/>
      <c r="RY5" s="260"/>
      <c r="RZ5" s="260"/>
      <c r="SA5" s="260"/>
      <c r="SB5" s="260"/>
      <c r="SC5" s="260"/>
      <c r="SD5" s="260"/>
      <c r="SE5" s="260"/>
      <c r="SF5" s="260"/>
      <c r="SG5" s="260"/>
      <c r="SH5" s="260"/>
      <c r="SI5" s="260"/>
      <c r="SJ5" s="260"/>
      <c r="SK5" s="260"/>
      <c r="SL5" s="260"/>
      <c r="SM5" s="260"/>
      <c r="SN5" s="260"/>
      <c r="SO5" s="260"/>
      <c r="SP5" s="260"/>
      <c r="SQ5" s="260"/>
      <c r="SR5" s="260"/>
      <c r="SS5" s="260"/>
      <c r="ST5" s="260"/>
      <c r="SU5" s="260"/>
      <c r="SV5" s="260"/>
      <c r="SW5" s="260"/>
      <c r="SX5" s="260"/>
      <c r="SY5" s="260"/>
      <c r="SZ5" s="260"/>
      <c r="TA5" s="260"/>
      <c r="TB5" s="260"/>
      <c r="TC5" s="260"/>
      <c r="TD5" s="260"/>
      <c r="TE5" s="260"/>
      <c r="TF5" s="260"/>
      <c r="TG5" s="260"/>
      <c r="TH5" s="260"/>
      <c r="TI5" s="260"/>
      <c r="TJ5" s="260"/>
      <c r="TK5" s="260"/>
      <c r="TL5" s="260"/>
      <c r="TM5" s="260"/>
      <c r="TN5" s="260"/>
      <c r="TO5" s="260"/>
      <c r="TP5" s="260"/>
      <c r="TQ5" s="260"/>
      <c r="TR5" s="260"/>
      <c r="TS5" s="260"/>
      <c r="TT5" s="260"/>
      <c r="TU5" s="260"/>
      <c r="TV5" s="260"/>
      <c r="TW5" s="260"/>
      <c r="TX5" s="260"/>
      <c r="TY5" s="260"/>
      <c r="TZ5" s="260"/>
      <c r="UA5" s="260"/>
      <c r="UB5" s="260"/>
      <c r="UC5" s="260"/>
      <c r="UD5" s="260"/>
      <c r="UE5" s="260"/>
      <c r="UF5" s="260"/>
      <c r="UG5" s="260"/>
      <c r="UH5" s="260"/>
      <c r="UI5" s="260"/>
      <c r="UJ5" s="260"/>
      <c r="UK5" s="260"/>
      <c r="UL5" s="260"/>
      <c r="UM5" s="260"/>
      <c r="UN5" s="260"/>
      <c r="UO5" s="260"/>
      <c r="UP5" s="260"/>
      <c r="UQ5" s="260"/>
      <c r="UR5" s="260"/>
      <c r="US5" s="260"/>
      <c r="UT5" s="260"/>
      <c r="UU5" s="260"/>
      <c r="UV5" s="260"/>
      <c r="UW5" s="260"/>
      <c r="UX5" s="260"/>
      <c r="UY5" s="260"/>
      <c r="UZ5" s="260"/>
      <c r="VA5" s="260"/>
      <c r="VB5" s="260"/>
      <c r="VC5" s="260"/>
      <c r="VD5" s="260"/>
      <c r="VE5" s="260"/>
      <c r="VF5" s="260"/>
      <c r="VG5" s="260"/>
      <c r="VH5" s="260"/>
      <c r="VI5" s="260"/>
      <c r="VJ5" s="260"/>
      <c r="VK5" s="260"/>
      <c r="VL5" s="260"/>
      <c r="VM5" s="260"/>
      <c r="VN5" s="260"/>
      <c r="VO5" s="260"/>
      <c r="VP5" s="260"/>
      <c r="VQ5" s="260"/>
      <c r="VR5" s="260"/>
      <c r="VS5" s="260"/>
      <c r="VT5" s="260"/>
      <c r="VU5" s="260"/>
      <c r="VV5" s="260"/>
      <c r="VW5" s="260"/>
      <c r="VX5" s="260"/>
      <c r="VY5" s="260"/>
      <c r="VZ5" s="260"/>
      <c r="WA5" s="260"/>
      <c r="WB5" s="260"/>
      <c r="WC5" s="260"/>
      <c r="WD5" s="260"/>
      <c r="WE5" s="260"/>
      <c r="WF5" s="260"/>
      <c r="WG5" s="260"/>
      <c r="WH5" s="260"/>
      <c r="WI5" s="260"/>
      <c r="WJ5" s="260"/>
      <c r="WK5" s="260"/>
      <c r="WL5" s="260"/>
      <c r="WM5" s="260"/>
      <c r="WN5" s="260"/>
      <c r="WO5" s="260"/>
      <c r="WP5" s="260"/>
      <c r="WQ5" s="260"/>
      <c r="WR5" s="260"/>
      <c r="WS5" s="260"/>
      <c r="WT5" s="260"/>
      <c r="WU5" s="260"/>
      <c r="WV5" s="260"/>
      <c r="WW5" s="260"/>
      <c r="WX5" s="260"/>
      <c r="WY5" s="260"/>
      <c r="WZ5" s="260"/>
      <c r="XA5" s="260"/>
      <c r="XB5" s="260"/>
      <c r="XC5" s="260"/>
      <c r="XD5" s="260"/>
      <c r="XE5" s="260"/>
      <c r="XF5" s="260"/>
      <c r="XG5" s="260"/>
      <c r="XH5" s="260"/>
      <c r="XI5" s="260"/>
      <c r="XJ5" s="260"/>
      <c r="XK5" s="260"/>
      <c r="XL5" s="260"/>
      <c r="XM5" s="260"/>
      <c r="XN5" s="260"/>
      <c r="XO5" s="260"/>
      <c r="XP5" s="260"/>
      <c r="XQ5" s="260"/>
      <c r="XR5" s="260"/>
      <c r="XS5" s="260"/>
      <c r="XT5" s="260"/>
      <c r="XU5" s="260"/>
      <c r="XV5" s="260"/>
      <c r="XW5" s="260"/>
      <c r="XX5" s="260"/>
      <c r="XY5" s="260"/>
      <c r="XZ5" s="260"/>
      <c r="YA5" s="260"/>
      <c r="YB5" s="260"/>
      <c r="YC5" s="260"/>
      <c r="YD5" s="260"/>
      <c r="YE5" s="260"/>
      <c r="YF5" s="260"/>
      <c r="YG5" s="260"/>
      <c r="YH5" s="260"/>
      <c r="YI5" s="260"/>
      <c r="YJ5" s="260"/>
      <c r="YK5" s="260"/>
      <c r="YL5" s="260"/>
      <c r="YM5" s="260"/>
      <c r="YN5" s="260"/>
      <c r="YO5" s="260"/>
      <c r="YP5" s="260"/>
      <c r="YQ5" s="260"/>
      <c r="YR5" s="260"/>
      <c r="YS5" s="260"/>
      <c r="YT5" s="260"/>
      <c r="YU5" s="260"/>
      <c r="YV5" s="260"/>
      <c r="YW5" s="260"/>
      <c r="YX5" s="260"/>
      <c r="YY5" s="260"/>
      <c r="YZ5" s="260"/>
      <c r="ZA5" s="260"/>
      <c r="ZB5" s="260"/>
      <c r="ZC5" s="260"/>
      <c r="ZD5" s="260"/>
      <c r="ZE5" s="260"/>
      <c r="ZF5" s="260"/>
      <c r="ZG5" s="260"/>
      <c r="ZH5" s="260"/>
      <c r="ZI5" s="260"/>
      <c r="ZJ5" s="260"/>
      <c r="ZK5" s="260"/>
      <c r="ZL5" s="260"/>
      <c r="ZM5" s="260"/>
      <c r="ZN5" s="260"/>
      <c r="ZO5" s="260"/>
      <c r="ZP5" s="260"/>
      <c r="ZQ5" s="260"/>
      <c r="ZR5" s="260"/>
      <c r="ZS5" s="260"/>
      <c r="ZT5" s="260"/>
      <c r="ZU5" s="260"/>
      <c r="ZV5" s="260"/>
      <c r="ZW5" s="260"/>
      <c r="ZX5" s="260"/>
      <c r="ZY5" s="260"/>
      <c r="ZZ5" s="260"/>
      <c r="AAA5" s="260"/>
      <c r="AAB5" s="260"/>
      <c r="AAC5" s="260"/>
      <c r="AAD5" s="260"/>
      <c r="AAE5" s="260"/>
      <c r="AAF5" s="260"/>
      <c r="AAG5" s="260"/>
      <c r="AAH5" s="260"/>
      <c r="AAI5" s="260"/>
      <c r="AAJ5" s="260"/>
      <c r="AAK5" s="260"/>
      <c r="AAL5" s="260"/>
      <c r="AAM5" s="260"/>
      <c r="AAN5" s="260"/>
      <c r="AAO5" s="260"/>
      <c r="AAP5" s="260"/>
      <c r="AAQ5" s="260"/>
      <c r="AAR5" s="260"/>
      <c r="AAS5" s="260"/>
      <c r="AAT5" s="260"/>
      <c r="AAU5" s="260"/>
      <c r="AAV5" s="260"/>
      <c r="AAW5" s="260"/>
      <c r="AAX5" s="260"/>
      <c r="AAY5" s="260"/>
      <c r="AAZ5" s="260"/>
      <c r="ABA5" s="260"/>
      <c r="ABB5" s="260"/>
      <c r="ABC5" s="260"/>
      <c r="ABD5" s="260"/>
      <c r="ABE5" s="260"/>
      <c r="ABF5" s="260"/>
      <c r="ABG5" s="260"/>
      <c r="ABH5" s="260"/>
      <c r="ABI5" s="260"/>
      <c r="ABJ5" s="260"/>
      <c r="ABK5" s="260"/>
      <c r="ABL5" s="260"/>
      <c r="ABM5" s="260"/>
      <c r="ABN5" s="260"/>
      <c r="ABO5" s="260"/>
      <c r="ABP5" s="260"/>
      <c r="ABQ5" s="260"/>
      <c r="ABR5" s="260"/>
      <c r="ABS5" s="260"/>
      <c r="ABT5" s="260"/>
      <c r="ABU5" s="260"/>
      <c r="ABV5" s="260"/>
      <c r="ABW5" s="260"/>
      <c r="ABX5" s="260"/>
      <c r="ABY5" s="260"/>
      <c r="ABZ5" s="260"/>
      <c r="ACA5" s="260"/>
      <c r="ACB5" s="260"/>
      <c r="ACC5" s="260"/>
      <c r="ACD5" s="260"/>
      <c r="ACE5" s="260"/>
      <c r="ACF5" s="260"/>
      <c r="ACG5" s="260"/>
      <c r="ACH5" s="260"/>
      <c r="ACI5" s="260"/>
      <c r="ACJ5" s="260"/>
      <c r="ACK5" s="260"/>
      <c r="ACL5" s="260"/>
      <c r="ACM5" s="260"/>
      <c r="ACN5" s="260"/>
      <c r="ACO5" s="260"/>
      <c r="ACP5" s="260"/>
      <c r="ACQ5" s="260"/>
      <c r="ACR5" s="260"/>
      <c r="ACS5" s="260"/>
      <c r="ACT5" s="260"/>
      <c r="ACU5" s="260"/>
      <c r="ACV5" s="260"/>
      <c r="ACW5" s="260"/>
      <c r="ACX5" s="260"/>
      <c r="ACY5" s="260"/>
      <c r="ACZ5" s="260"/>
      <c r="ADA5" s="260"/>
      <c r="ADB5" s="260"/>
      <c r="ADC5" s="260"/>
      <c r="ADD5" s="260"/>
      <c r="ADE5" s="260"/>
      <c r="ADF5" s="260"/>
      <c r="ADG5" s="260"/>
      <c r="ADH5" s="260"/>
      <c r="ADI5" s="260"/>
      <c r="ADJ5" s="260"/>
      <c r="ADK5" s="260"/>
      <c r="ADL5" s="260"/>
      <c r="ADM5" s="260"/>
      <c r="ADN5" s="260"/>
      <c r="ADO5" s="260"/>
      <c r="ADP5" s="260"/>
      <c r="ADQ5" s="260"/>
      <c r="ADR5" s="260"/>
      <c r="ADS5" s="260"/>
      <c r="ADT5" s="260"/>
      <c r="ADU5" s="260"/>
      <c r="ADV5" s="260"/>
      <c r="ADW5" s="260"/>
      <c r="ADX5" s="260"/>
      <c r="ADY5" s="260"/>
      <c r="ADZ5" s="260"/>
      <c r="AEA5" s="260"/>
      <c r="AEB5" s="260"/>
      <c r="AEC5" s="260"/>
      <c r="AED5" s="260"/>
      <c r="AEE5" s="260"/>
      <c r="AEF5" s="260"/>
      <c r="AEG5" s="260"/>
      <c r="AEH5" s="260"/>
      <c r="AEI5" s="260"/>
      <c r="AEJ5" s="260"/>
      <c r="AEK5" s="260"/>
      <c r="AEL5" s="260"/>
      <c r="AEM5" s="260"/>
      <c r="AEN5" s="260"/>
      <c r="AEO5" s="260"/>
      <c r="AEP5" s="260"/>
      <c r="AEQ5" s="260"/>
      <c r="AER5" s="260"/>
      <c r="AES5" s="260"/>
      <c r="AET5" s="260"/>
      <c r="AEU5" s="260"/>
      <c r="AEV5" s="260"/>
      <c r="AEW5" s="260"/>
      <c r="AEX5" s="260"/>
      <c r="AEY5" s="260"/>
      <c r="AEZ5" s="260"/>
      <c r="AFA5" s="260"/>
      <c r="AFB5" s="260"/>
      <c r="AFC5" s="260"/>
      <c r="AFD5" s="260"/>
      <c r="AFE5" s="260"/>
      <c r="AFF5" s="260"/>
      <c r="AFG5" s="260"/>
      <c r="AFH5" s="260"/>
      <c r="AFI5" s="260"/>
      <c r="AFJ5" s="260"/>
      <c r="AFK5" s="260"/>
      <c r="AFL5" s="260"/>
      <c r="AFM5" s="260"/>
      <c r="AFN5" s="260"/>
      <c r="AFO5" s="260"/>
      <c r="AFP5" s="260"/>
      <c r="AFQ5" s="260"/>
      <c r="AFR5" s="260"/>
      <c r="AFS5" s="260"/>
      <c r="AFT5" s="260"/>
      <c r="AFU5" s="260"/>
      <c r="AFV5" s="260"/>
      <c r="AFW5" s="260"/>
      <c r="AFX5" s="260"/>
      <c r="AFY5" s="260"/>
      <c r="AFZ5" s="260"/>
      <c r="AGA5" s="260"/>
      <c r="AGB5" s="260"/>
      <c r="AGC5" s="260"/>
      <c r="AGD5" s="260"/>
      <c r="AGE5" s="260"/>
      <c r="AGF5" s="260"/>
      <c r="AGG5" s="260"/>
      <c r="AGH5" s="260"/>
      <c r="AGI5" s="260"/>
      <c r="AGJ5" s="260"/>
      <c r="AGK5" s="260"/>
      <c r="AGL5" s="260"/>
      <c r="AGM5" s="260"/>
      <c r="AGN5" s="260"/>
      <c r="AGO5" s="260"/>
      <c r="AGP5" s="260"/>
      <c r="AGQ5" s="260"/>
      <c r="AGR5" s="260"/>
      <c r="AGS5" s="260"/>
      <c r="AGT5" s="260"/>
      <c r="AGU5" s="260"/>
      <c r="AGV5" s="260"/>
      <c r="AGW5" s="260"/>
      <c r="AGX5" s="260"/>
      <c r="AGY5" s="260"/>
      <c r="AGZ5" s="260"/>
      <c r="AHA5" s="260"/>
      <c r="AHB5" s="260"/>
      <c r="AHC5" s="260"/>
      <c r="AHD5" s="260"/>
      <c r="AHE5" s="260"/>
      <c r="AHF5" s="260"/>
      <c r="AHG5" s="260"/>
      <c r="AHH5" s="260"/>
      <c r="AHI5" s="260"/>
      <c r="AHJ5" s="260"/>
      <c r="AHK5" s="260"/>
      <c r="AHL5" s="260"/>
      <c r="AHM5" s="260"/>
      <c r="AHN5" s="260"/>
      <c r="AHO5" s="260"/>
      <c r="AHP5" s="260"/>
      <c r="AHQ5" s="260"/>
      <c r="AHR5" s="260"/>
      <c r="AHS5" s="260"/>
      <c r="AHT5" s="260"/>
      <c r="AHU5" s="260"/>
      <c r="AHV5" s="260"/>
      <c r="AHW5" s="260"/>
      <c r="AHX5" s="260"/>
      <c r="AHY5" s="260"/>
      <c r="AHZ5" s="260"/>
      <c r="AIA5" s="260"/>
      <c r="AIB5" s="260"/>
      <c r="AIC5" s="260"/>
      <c r="AID5" s="260"/>
      <c r="AIE5" s="260"/>
      <c r="AIF5" s="260"/>
      <c r="AIG5" s="260"/>
      <c r="AIH5" s="260"/>
      <c r="AII5" s="260"/>
      <c r="AIJ5" s="260"/>
      <c r="AIK5" s="260"/>
      <c r="AIL5" s="260"/>
      <c r="AIM5" s="260"/>
      <c r="AIN5" s="260"/>
      <c r="AIO5" s="260"/>
      <c r="AIP5" s="260"/>
      <c r="AIQ5" s="260"/>
      <c r="AIR5" s="260"/>
      <c r="AIS5" s="260"/>
      <c r="AIT5" s="260"/>
      <c r="AIU5" s="260"/>
      <c r="AIV5" s="260"/>
      <c r="AIW5" s="260"/>
      <c r="AIX5" s="260"/>
      <c r="AIY5" s="260"/>
      <c r="AIZ5" s="260"/>
      <c r="AJA5" s="260"/>
      <c r="AJB5" s="260"/>
      <c r="AJC5" s="260"/>
      <c r="AJD5" s="260"/>
      <c r="AJE5" s="260"/>
      <c r="AJF5" s="260"/>
      <c r="AJG5" s="260"/>
      <c r="AJH5" s="260"/>
      <c r="AJI5" s="260"/>
      <c r="AJJ5" s="260"/>
      <c r="AJK5" s="260"/>
      <c r="AJL5" s="260"/>
      <c r="AJM5" s="260"/>
      <c r="AJN5" s="260"/>
      <c r="AJO5" s="260"/>
      <c r="AJP5" s="260"/>
      <c r="AJQ5" s="260"/>
      <c r="AJR5" s="260"/>
      <c r="AJS5" s="260"/>
      <c r="AJT5" s="260"/>
      <c r="AJU5" s="260"/>
      <c r="AJV5" s="260"/>
      <c r="AJW5" s="260"/>
      <c r="AJX5" s="260"/>
      <c r="AJY5" s="260"/>
      <c r="AJZ5" s="260"/>
      <c r="AKA5" s="260"/>
      <c r="AKB5" s="260"/>
      <c r="AKC5" s="260"/>
      <c r="AKD5" s="260"/>
      <c r="AKE5" s="260"/>
      <c r="AKF5" s="260"/>
      <c r="AKG5" s="260"/>
      <c r="AKH5" s="260"/>
      <c r="AKI5" s="260"/>
      <c r="AKJ5" s="260"/>
      <c r="AKK5" s="260"/>
      <c r="AKL5" s="260"/>
      <c r="AKM5" s="260"/>
      <c r="AKN5" s="260"/>
      <c r="AKO5" s="260"/>
      <c r="AKP5" s="260"/>
      <c r="AKQ5" s="260"/>
      <c r="AKR5" s="260"/>
      <c r="AKS5" s="260"/>
      <c r="AKT5" s="260"/>
      <c r="AKU5" s="260"/>
      <c r="AKV5" s="260"/>
      <c r="AKW5" s="260"/>
      <c r="AKX5" s="260"/>
      <c r="AKY5" s="260"/>
      <c r="AKZ5" s="260"/>
      <c r="ALA5" s="260"/>
      <c r="ALB5" s="260"/>
      <c r="ALC5" s="260"/>
      <c r="ALD5" s="260"/>
      <c r="ALE5" s="260"/>
      <c r="ALF5" s="260"/>
      <c r="ALG5" s="260"/>
      <c r="ALH5" s="260"/>
      <c r="ALI5" s="260"/>
      <c r="ALJ5" s="260"/>
      <c r="ALK5" s="260"/>
      <c r="ALL5" s="260"/>
      <c r="ALM5" s="260"/>
      <c r="ALN5" s="260"/>
      <c r="ALO5" s="260"/>
      <c r="ALP5" s="260"/>
      <c r="ALQ5" s="260"/>
      <c r="ALR5" s="260"/>
      <c r="ALS5" s="260"/>
      <c r="ALT5" s="260"/>
      <c r="ALU5" s="260"/>
      <c r="ALV5" s="260"/>
      <c r="ALW5" s="260"/>
      <c r="ALX5" s="260"/>
      <c r="ALY5" s="260"/>
      <c r="ALZ5" s="260"/>
      <c r="AMA5" s="260"/>
      <c r="AMB5" s="260"/>
      <c r="AMC5" s="260"/>
      <c r="AMD5" s="260"/>
      <c r="AME5" s="260"/>
      <c r="AMF5" s="260"/>
      <c r="AMG5" s="260"/>
      <c r="AMH5" s="260"/>
      <c r="AMI5" s="260"/>
      <c r="AMJ5" s="260"/>
      <c r="AMK5" s="260"/>
      <c r="AML5" s="260"/>
      <c r="AMM5" s="260"/>
      <c r="AMN5" s="260"/>
      <c r="AMO5" s="260"/>
      <c r="AMP5" s="260"/>
      <c r="AMQ5" s="260"/>
      <c r="AMR5" s="260"/>
      <c r="AMS5" s="260"/>
      <c r="AMT5" s="260"/>
      <c r="AMU5" s="260"/>
      <c r="AMV5" s="260"/>
      <c r="AMW5" s="260"/>
      <c r="AMX5" s="260"/>
      <c r="AMY5" s="260"/>
      <c r="AMZ5" s="260"/>
      <c r="ANA5" s="260"/>
      <c r="ANB5" s="260"/>
      <c r="ANC5" s="260"/>
      <c r="AND5" s="260"/>
      <c r="ANE5" s="260"/>
      <c r="ANF5" s="260"/>
      <c r="ANG5" s="260"/>
      <c r="ANH5" s="260"/>
      <c r="ANI5" s="260"/>
      <c r="ANJ5" s="260"/>
      <c r="ANK5" s="260"/>
      <c r="ANL5" s="260"/>
      <c r="ANM5" s="260"/>
      <c r="ANN5" s="260"/>
      <c r="ANO5" s="260"/>
      <c r="ANP5" s="260"/>
      <c r="ANQ5" s="260"/>
      <c r="ANR5" s="260"/>
      <c r="ANS5" s="260"/>
      <c r="ANT5" s="260"/>
      <c r="ANU5" s="260"/>
      <c r="ANV5" s="260"/>
      <c r="ANW5" s="260"/>
      <c r="ANX5" s="260"/>
      <c r="ANY5" s="260"/>
      <c r="ANZ5" s="260"/>
      <c r="AOA5" s="260"/>
      <c r="AOB5" s="260"/>
      <c r="AOC5" s="260"/>
      <c r="AOD5" s="260"/>
      <c r="AOE5" s="260"/>
      <c r="AOF5" s="260"/>
      <c r="AOG5" s="260"/>
      <c r="AOH5" s="260"/>
      <c r="AOI5" s="260"/>
      <c r="AOJ5" s="260"/>
      <c r="AOK5" s="260"/>
      <c r="AOL5" s="260"/>
      <c r="AOM5" s="260"/>
      <c r="AON5" s="260"/>
      <c r="AOO5" s="260"/>
      <c r="AOP5" s="260"/>
      <c r="AOQ5" s="260"/>
      <c r="AOR5" s="260"/>
      <c r="AOS5" s="260"/>
      <c r="AOT5" s="260"/>
      <c r="AOU5" s="260"/>
      <c r="AOV5" s="260"/>
      <c r="AOW5" s="260"/>
      <c r="AOX5" s="260"/>
      <c r="AOY5" s="260"/>
      <c r="AOZ5" s="260"/>
      <c r="APA5" s="260"/>
      <c r="APB5" s="260"/>
      <c r="APC5" s="260"/>
      <c r="APD5" s="260"/>
      <c r="APE5" s="260"/>
      <c r="APF5" s="260"/>
      <c r="APG5" s="260"/>
      <c r="APH5" s="260"/>
      <c r="API5" s="260"/>
      <c r="APJ5" s="260"/>
      <c r="APK5" s="260"/>
      <c r="APL5" s="260"/>
      <c r="APM5" s="260"/>
      <c r="APN5" s="260"/>
      <c r="APO5" s="260"/>
      <c r="APP5" s="260"/>
      <c r="APQ5" s="260"/>
      <c r="APR5" s="260"/>
      <c r="APS5" s="260"/>
      <c r="APT5" s="260"/>
      <c r="APU5" s="260"/>
      <c r="APV5" s="260"/>
      <c r="APW5" s="260"/>
      <c r="APX5" s="260"/>
      <c r="APY5" s="260"/>
      <c r="APZ5" s="260"/>
      <c r="AQA5" s="260"/>
      <c r="AQB5" s="260"/>
      <c r="AQC5" s="260"/>
      <c r="AQD5" s="260"/>
      <c r="AQE5" s="260"/>
      <c r="AQF5" s="260"/>
      <c r="AQG5" s="260"/>
      <c r="AQH5" s="260"/>
      <c r="AQI5" s="260"/>
      <c r="AQJ5" s="260"/>
      <c r="AQK5" s="260"/>
      <c r="AQL5" s="260"/>
      <c r="AQM5" s="260"/>
      <c r="AQN5" s="260"/>
      <c r="AQO5" s="260"/>
      <c r="AQP5" s="260"/>
      <c r="AQQ5" s="260"/>
      <c r="AQR5" s="260"/>
      <c r="AQS5" s="260"/>
      <c r="AQT5" s="260"/>
      <c r="AQU5" s="260"/>
      <c r="AQV5" s="260"/>
      <c r="AQW5" s="260"/>
      <c r="AQX5" s="260"/>
      <c r="AQY5" s="260"/>
      <c r="AQZ5" s="260"/>
      <c r="ARA5" s="260"/>
      <c r="ARB5" s="260"/>
      <c r="ARC5" s="260"/>
      <c r="ARD5" s="260"/>
      <c r="ARE5" s="260"/>
      <c r="ARF5" s="260"/>
      <c r="ARG5" s="260"/>
      <c r="ARH5" s="260"/>
      <c r="ARI5" s="260"/>
      <c r="ARJ5" s="260"/>
      <c r="ARK5" s="260"/>
      <c r="ARL5" s="260"/>
      <c r="ARM5" s="260"/>
      <c r="ARN5" s="260"/>
      <c r="ARO5" s="260"/>
      <c r="ARP5" s="260"/>
      <c r="ARQ5" s="260"/>
      <c r="ARR5" s="260"/>
      <c r="ARS5" s="260"/>
      <c r="ART5" s="260"/>
      <c r="ARU5" s="260"/>
      <c r="ARV5" s="260"/>
      <c r="ARW5" s="260"/>
      <c r="ARX5" s="260"/>
      <c r="ARY5" s="260"/>
      <c r="ARZ5" s="260"/>
      <c r="ASA5" s="260"/>
      <c r="ASB5" s="260"/>
      <c r="ASC5" s="260"/>
      <c r="ASD5" s="260"/>
      <c r="ASE5" s="260"/>
      <c r="ASF5" s="260"/>
      <c r="ASG5" s="260"/>
      <c r="ASH5" s="260"/>
      <c r="ASI5" s="260"/>
      <c r="ASJ5" s="260"/>
      <c r="ASK5" s="260"/>
      <c r="ASL5" s="260"/>
      <c r="ASM5" s="260"/>
      <c r="ASN5" s="260"/>
      <c r="ASO5" s="260"/>
      <c r="ASP5" s="260"/>
      <c r="ASQ5" s="260"/>
      <c r="ASR5" s="260"/>
      <c r="ASS5" s="260"/>
      <c r="AST5" s="260"/>
      <c r="ASU5" s="260"/>
      <c r="ASV5" s="260"/>
      <c r="ASW5" s="260"/>
      <c r="ASX5" s="260"/>
      <c r="ASY5" s="260"/>
      <c r="ASZ5" s="260"/>
      <c r="ATA5" s="260"/>
      <c r="ATB5" s="260"/>
      <c r="ATC5" s="260"/>
      <c r="ATD5" s="260"/>
      <c r="ATE5" s="260"/>
      <c r="ATF5" s="260"/>
      <c r="ATG5" s="260"/>
      <c r="ATH5" s="260"/>
      <c r="ATI5" s="260"/>
      <c r="ATJ5" s="260"/>
      <c r="ATK5" s="260"/>
      <c r="ATL5" s="260"/>
      <c r="ATM5" s="260"/>
      <c r="ATN5" s="260"/>
      <c r="ATO5" s="260"/>
      <c r="ATP5" s="260"/>
      <c r="ATQ5" s="260"/>
      <c r="ATR5" s="260"/>
      <c r="ATS5" s="260"/>
      <c r="ATT5" s="260"/>
      <c r="ATU5" s="260"/>
      <c r="ATV5" s="260"/>
      <c r="ATW5" s="260"/>
      <c r="ATX5" s="260"/>
      <c r="ATY5" s="260"/>
      <c r="ATZ5" s="260"/>
      <c r="AUA5" s="260"/>
      <c r="AUB5" s="260"/>
      <c r="AUC5" s="260"/>
      <c r="AUD5" s="260"/>
      <c r="AUE5" s="260"/>
      <c r="AUF5" s="260"/>
      <c r="AUG5" s="260"/>
      <c r="AUH5" s="260"/>
      <c r="AUI5" s="260"/>
      <c r="AUJ5" s="260"/>
      <c r="AUK5" s="260"/>
      <c r="AUL5" s="260"/>
      <c r="AUM5" s="260"/>
      <c r="AUN5" s="260"/>
      <c r="AUO5" s="260"/>
      <c r="AUP5" s="260"/>
      <c r="AUQ5" s="260"/>
      <c r="AUR5" s="260"/>
      <c r="AUS5" s="260"/>
      <c r="AUT5" s="260"/>
      <c r="AUU5" s="260"/>
      <c r="AUV5" s="260"/>
      <c r="AUW5" s="260"/>
      <c r="AUX5" s="260"/>
      <c r="AUY5" s="260"/>
      <c r="AUZ5" s="260"/>
      <c r="AVA5" s="260"/>
      <c r="AVB5" s="260"/>
      <c r="AVC5" s="260"/>
      <c r="AVD5" s="260"/>
      <c r="AVE5" s="260"/>
      <c r="AVF5" s="260"/>
      <c r="AVG5" s="260"/>
      <c r="AVH5" s="260"/>
      <c r="AVI5" s="260"/>
      <c r="AVJ5" s="260"/>
      <c r="AVK5" s="260"/>
      <c r="AVL5" s="260"/>
      <c r="AVM5" s="260"/>
      <c r="AVN5" s="260"/>
      <c r="AVO5" s="260"/>
      <c r="AVP5" s="260"/>
      <c r="AVQ5" s="260"/>
      <c r="AVR5" s="260"/>
      <c r="AVS5" s="260"/>
      <c r="AVT5" s="260"/>
      <c r="AVU5" s="260"/>
      <c r="AVV5" s="260"/>
      <c r="AVW5" s="260"/>
      <c r="AVX5" s="260"/>
      <c r="AVY5" s="260"/>
      <c r="AVZ5" s="260"/>
      <c r="AWA5" s="260"/>
      <c r="AWB5" s="260"/>
      <c r="AWC5" s="260"/>
      <c r="AWD5" s="260"/>
      <c r="AWE5" s="260"/>
      <c r="AWF5" s="260"/>
      <c r="AWG5" s="260"/>
      <c r="AWH5" s="260"/>
      <c r="AWI5" s="260"/>
      <c r="AWJ5" s="260"/>
      <c r="AWK5" s="260"/>
      <c r="AWL5" s="260"/>
      <c r="AWM5" s="260"/>
      <c r="AWN5" s="260"/>
      <c r="AWO5" s="260"/>
      <c r="AWP5" s="260"/>
      <c r="AWQ5" s="260"/>
      <c r="AWR5" s="260"/>
      <c r="AWS5" s="260"/>
      <c r="AWT5" s="260"/>
      <c r="AWU5" s="260"/>
      <c r="AWV5" s="260"/>
      <c r="AWW5" s="260"/>
      <c r="AWX5" s="260"/>
      <c r="AWY5" s="260"/>
      <c r="AWZ5" s="260"/>
      <c r="AXA5" s="260"/>
      <c r="AXB5" s="260"/>
      <c r="AXC5" s="260"/>
      <c r="AXD5" s="260"/>
      <c r="AXE5" s="260"/>
      <c r="AXF5" s="260"/>
      <c r="AXG5" s="260"/>
      <c r="AXH5" s="260"/>
      <c r="AXI5" s="260"/>
      <c r="AXJ5" s="260"/>
      <c r="AXK5" s="260"/>
      <c r="AXL5" s="260"/>
      <c r="AXM5" s="260"/>
      <c r="AXN5" s="260"/>
      <c r="AXO5" s="260"/>
      <c r="AXP5" s="260"/>
      <c r="AXQ5" s="260"/>
      <c r="AXR5" s="260"/>
      <c r="AXS5" s="260"/>
      <c r="AXT5" s="260"/>
      <c r="AXU5" s="260"/>
      <c r="AXV5" s="260"/>
      <c r="AXW5" s="260"/>
      <c r="AXX5" s="260"/>
      <c r="AXY5" s="260"/>
      <c r="AXZ5" s="260"/>
      <c r="AYA5" s="260"/>
      <c r="AYB5" s="260"/>
      <c r="AYC5" s="260"/>
      <c r="AYD5" s="260"/>
      <c r="AYE5" s="260"/>
      <c r="AYF5" s="260"/>
      <c r="AYG5" s="260"/>
      <c r="AYH5" s="260"/>
      <c r="AYI5" s="260"/>
      <c r="AYJ5" s="260"/>
      <c r="AYK5" s="260"/>
      <c r="AYL5" s="260"/>
      <c r="AYM5" s="260"/>
      <c r="AYN5" s="260"/>
      <c r="AYO5" s="260"/>
      <c r="AYP5" s="260"/>
      <c r="AYQ5" s="260"/>
      <c r="AYR5" s="260"/>
      <c r="AYS5" s="260"/>
      <c r="AYT5" s="260"/>
      <c r="AYU5" s="260"/>
      <c r="AYV5" s="260"/>
      <c r="AYW5" s="260"/>
      <c r="AYX5" s="260"/>
      <c r="AYY5" s="260"/>
      <c r="AYZ5" s="260"/>
      <c r="AZA5" s="260"/>
      <c r="AZB5" s="260"/>
      <c r="AZC5" s="260"/>
      <c r="AZD5" s="260"/>
      <c r="AZE5" s="260"/>
      <c r="AZF5" s="260"/>
      <c r="AZG5" s="260"/>
      <c r="AZH5" s="260"/>
      <c r="AZI5" s="260"/>
      <c r="AZJ5" s="260"/>
      <c r="AZK5" s="260"/>
      <c r="AZL5" s="260"/>
      <c r="AZM5" s="260"/>
      <c r="AZN5" s="260"/>
      <c r="AZO5" s="260"/>
      <c r="AZP5" s="260"/>
      <c r="AZQ5" s="260"/>
      <c r="AZR5" s="260"/>
      <c r="AZS5" s="260"/>
      <c r="AZT5" s="260"/>
      <c r="AZU5" s="260"/>
      <c r="AZV5" s="260"/>
      <c r="AZW5" s="260"/>
      <c r="AZX5" s="260"/>
      <c r="AZY5" s="260"/>
      <c r="AZZ5" s="260"/>
      <c r="BAA5" s="260"/>
      <c r="BAB5" s="260"/>
      <c r="BAC5" s="260"/>
      <c r="BAD5" s="260"/>
      <c r="BAE5" s="260"/>
      <c r="BAF5" s="260"/>
      <c r="BAG5" s="260"/>
      <c r="BAH5" s="260"/>
      <c r="BAI5" s="260"/>
      <c r="BAJ5" s="260"/>
      <c r="BAK5" s="260"/>
      <c r="BAL5" s="260"/>
      <c r="BAM5" s="260"/>
      <c r="BAN5" s="260"/>
      <c r="BAO5" s="260"/>
      <c r="BAP5" s="260"/>
      <c r="BAQ5" s="260"/>
      <c r="BAR5" s="260"/>
      <c r="BAS5" s="260"/>
      <c r="BAT5" s="260"/>
      <c r="BAU5" s="260"/>
      <c r="BAV5" s="260"/>
      <c r="BAW5" s="260"/>
      <c r="BAX5" s="260"/>
      <c r="BAY5" s="260"/>
      <c r="BAZ5" s="260"/>
      <c r="BBA5" s="260"/>
      <c r="BBB5" s="260"/>
      <c r="BBC5" s="260"/>
      <c r="BBD5" s="260"/>
      <c r="BBE5" s="260"/>
      <c r="BBF5" s="260"/>
      <c r="BBG5" s="260"/>
      <c r="BBH5" s="260"/>
      <c r="BBI5" s="260"/>
      <c r="BBJ5" s="260"/>
      <c r="BBK5" s="260"/>
      <c r="BBL5" s="260"/>
      <c r="BBM5" s="260"/>
      <c r="BBN5" s="260"/>
      <c r="BBO5" s="260"/>
      <c r="BBP5" s="260"/>
      <c r="BBQ5" s="260"/>
      <c r="BBR5" s="260"/>
      <c r="BBS5" s="260"/>
      <c r="BBT5" s="260"/>
      <c r="BBU5" s="260"/>
      <c r="BBV5" s="260"/>
      <c r="BBW5" s="260"/>
      <c r="BBX5" s="260"/>
      <c r="BBY5" s="260"/>
      <c r="BBZ5" s="260"/>
      <c r="BCA5" s="260"/>
      <c r="BCB5" s="260"/>
      <c r="BCC5" s="260"/>
      <c r="BCD5" s="260"/>
      <c r="BCE5" s="260"/>
      <c r="BCF5" s="260"/>
      <c r="BCG5" s="260"/>
      <c r="BCH5" s="260"/>
      <c r="BCI5" s="260"/>
      <c r="BCJ5" s="260"/>
      <c r="BCK5" s="260"/>
      <c r="BCL5" s="260"/>
      <c r="BCM5" s="260"/>
      <c r="BCN5" s="260"/>
      <c r="BCO5" s="260"/>
      <c r="BCP5" s="260"/>
      <c r="BCQ5" s="260"/>
      <c r="BCR5" s="260"/>
      <c r="BCS5" s="260"/>
      <c r="BCT5" s="260"/>
      <c r="BCU5" s="260"/>
      <c r="BCV5" s="260"/>
      <c r="BCW5" s="260"/>
      <c r="BCX5" s="260"/>
      <c r="BCY5" s="260"/>
      <c r="BCZ5" s="260"/>
      <c r="BDA5" s="260"/>
      <c r="BDB5" s="260"/>
      <c r="BDC5" s="260"/>
      <c r="BDD5" s="260"/>
      <c r="BDE5" s="260"/>
      <c r="BDF5" s="260"/>
      <c r="BDG5" s="260"/>
      <c r="BDH5" s="260"/>
      <c r="BDI5" s="260"/>
      <c r="BDJ5" s="260"/>
      <c r="BDK5" s="260"/>
      <c r="BDL5" s="260"/>
      <c r="BDM5" s="260"/>
      <c r="BDN5" s="260"/>
      <c r="BDO5" s="260"/>
      <c r="BDP5" s="260"/>
      <c r="BDQ5" s="260"/>
      <c r="BDR5" s="260"/>
      <c r="BDS5" s="260"/>
      <c r="BDT5" s="260"/>
      <c r="BDU5" s="260"/>
      <c r="BDV5" s="260"/>
      <c r="BDW5" s="260"/>
      <c r="BDX5" s="260"/>
      <c r="BDY5" s="260"/>
      <c r="BDZ5" s="260"/>
      <c r="BEA5" s="260"/>
      <c r="BEB5" s="260"/>
      <c r="BEC5" s="260"/>
      <c r="BED5" s="260"/>
      <c r="BEE5" s="260"/>
      <c r="BEF5" s="260"/>
      <c r="BEG5" s="260"/>
      <c r="BEH5" s="260"/>
      <c r="BEI5" s="260"/>
      <c r="BEJ5" s="260"/>
      <c r="BEK5" s="260"/>
      <c r="BEL5" s="260"/>
      <c r="BEM5" s="260"/>
      <c r="BEN5" s="260"/>
      <c r="BEO5" s="260"/>
      <c r="BEP5" s="260"/>
      <c r="BEQ5" s="260"/>
      <c r="BER5" s="260"/>
      <c r="BES5" s="260"/>
      <c r="BET5" s="260"/>
      <c r="BEU5" s="260"/>
      <c r="BEV5" s="260"/>
      <c r="BEW5" s="260"/>
      <c r="BEX5" s="260"/>
      <c r="BEY5" s="260"/>
      <c r="BEZ5" s="260"/>
      <c r="BFA5" s="260"/>
      <c r="BFB5" s="260"/>
      <c r="BFC5" s="260"/>
      <c r="BFD5" s="260"/>
      <c r="BFE5" s="260"/>
      <c r="BFF5" s="260"/>
      <c r="BFG5" s="260"/>
      <c r="BFH5" s="260"/>
      <c r="BFI5" s="260"/>
      <c r="BFJ5" s="260"/>
      <c r="BFK5" s="260"/>
      <c r="BFL5" s="260"/>
      <c r="BFM5" s="260"/>
      <c r="BFN5" s="260"/>
      <c r="BFO5" s="260"/>
      <c r="BFP5" s="260"/>
      <c r="BFQ5" s="260"/>
      <c r="BFR5" s="260"/>
      <c r="BFS5" s="260"/>
      <c r="BFT5" s="260"/>
      <c r="BFU5" s="260"/>
      <c r="BFV5" s="260"/>
      <c r="BFW5" s="260"/>
      <c r="BFX5" s="260"/>
      <c r="BFY5" s="260"/>
      <c r="BFZ5" s="260"/>
      <c r="BGA5" s="260"/>
      <c r="BGB5" s="260"/>
      <c r="BGC5" s="260"/>
      <c r="BGD5" s="260"/>
      <c r="BGE5" s="260"/>
      <c r="BGF5" s="260"/>
      <c r="BGG5" s="260"/>
      <c r="BGH5" s="260"/>
      <c r="BGI5" s="260"/>
      <c r="BGJ5" s="260"/>
      <c r="BGK5" s="260"/>
      <c r="BGL5" s="260"/>
      <c r="BGM5" s="260"/>
      <c r="BGN5" s="260"/>
      <c r="BGO5" s="260"/>
      <c r="BGP5" s="260"/>
      <c r="BGQ5" s="260"/>
      <c r="BGR5" s="260"/>
      <c r="BGS5" s="260"/>
      <c r="BGT5" s="260"/>
      <c r="BGU5" s="260"/>
      <c r="BGV5" s="260"/>
      <c r="BGW5" s="260"/>
      <c r="BGX5" s="260"/>
      <c r="BGY5" s="260"/>
      <c r="BGZ5" s="260"/>
      <c r="BHA5" s="260"/>
      <c r="BHB5" s="260"/>
      <c r="BHC5" s="260"/>
      <c r="BHD5" s="260"/>
      <c r="BHE5" s="260"/>
      <c r="BHF5" s="260"/>
      <c r="BHG5" s="260"/>
      <c r="BHH5" s="260"/>
      <c r="BHI5" s="260"/>
      <c r="BHJ5" s="260"/>
      <c r="BHK5" s="260"/>
      <c r="BHL5" s="260"/>
      <c r="BHM5" s="260"/>
      <c r="BHN5" s="260"/>
      <c r="BHO5" s="260"/>
      <c r="BHP5" s="260"/>
      <c r="BHQ5" s="260"/>
      <c r="BHR5" s="260"/>
      <c r="BHS5" s="260"/>
      <c r="BHT5" s="260"/>
      <c r="BHU5" s="260"/>
      <c r="BHV5" s="260"/>
      <c r="BHW5" s="260"/>
      <c r="BHX5" s="260"/>
      <c r="BHY5" s="260"/>
      <c r="BHZ5" s="260"/>
      <c r="BIA5" s="260"/>
      <c r="BIB5" s="260"/>
      <c r="BIC5" s="260"/>
      <c r="BID5" s="260"/>
      <c r="BIE5" s="260"/>
      <c r="BIF5" s="260"/>
      <c r="BIG5" s="260"/>
      <c r="BIH5" s="260"/>
      <c r="BII5" s="260"/>
      <c r="BIJ5" s="260"/>
      <c r="BIK5" s="260"/>
      <c r="BIL5" s="260"/>
      <c r="BIM5" s="260"/>
      <c r="BIN5" s="260"/>
      <c r="BIO5" s="260"/>
      <c r="BIP5" s="260"/>
      <c r="BIQ5" s="260"/>
      <c r="BIR5" s="260"/>
      <c r="BIS5" s="260"/>
      <c r="BIT5" s="260"/>
      <c r="BIU5" s="260"/>
      <c r="BIV5" s="260"/>
      <c r="BIW5" s="260"/>
      <c r="BIX5" s="260"/>
      <c r="BIY5" s="260"/>
      <c r="BIZ5" s="260"/>
      <c r="BJA5" s="260"/>
      <c r="BJB5" s="260"/>
      <c r="BJC5" s="260"/>
      <c r="BJD5" s="260"/>
      <c r="BJE5" s="260"/>
      <c r="BJF5" s="260"/>
      <c r="BJG5" s="260"/>
      <c r="BJH5" s="260"/>
      <c r="BJI5" s="260"/>
      <c r="BJJ5" s="260"/>
      <c r="BJK5" s="260"/>
      <c r="BJL5" s="260"/>
      <c r="BJM5" s="260"/>
      <c r="BJN5" s="260"/>
      <c r="BJO5" s="260"/>
      <c r="BJP5" s="260"/>
      <c r="BJQ5" s="260"/>
      <c r="BJR5" s="260"/>
      <c r="BJS5" s="260"/>
      <c r="BJT5" s="260"/>
      <c r="BJU5" s="260"/>
      <c r="BJV5" s="260"/>
      <c r="BJW5" s="260"/>
      <c r="BJX5" s="260"/>
      <c r="BJY5" s="260"/>
      <c r="BJZ5" s="260"/>
      <c r="BKA5" s="260"/>
      <c r="BKB5" s="260"/>
      <c r="BKC5" s="260"/>
      <c r="BKD5" s="260"/>
      <c r="BKE5" s="260"/>
      <c r="BKF5" s="260"/>
      <c r="BKG5" s="260"/>
      <c r="BKH5" s="260"/>
      <c r="BKI5" s="260"/>
      <c r="BKJ5" s="260"/>
      <c r="BKK5" s="260"/>
      <c r="BKL5" s="260"/>
      <c r="BKM5" s="260"/>
      <c r="BKN5" s="260"/>
      <c r="BKO5" s="260"/>
      <c r="BKP5" s="260"/>
      <c r="BKQ5" s="260"/>
      <c r="BKR5" s="260"/>
      <c r="BKS5" s="260"/>
      <c r="BKT5" s="260"/>
      <c r="BKU5" s="260"/>
      <c r="BKV5" s="260"/>
      <c r="BKW5" s="260"/>
      <c r="BKX5" s="260"/>
      <c r="BKY5" s="260"/>
      <c r="BKZ5" s="260"/>
      <c r="BLA5" s="260"/>
      <c r="BLB5" s="260"/>
      <c r="BLC5" s="260"/>
      <c r="BLD5" s="260"/>
      <c r="BLE5" s="260"/>
      <c r="BLF5" s="260"/>
      <c r="BLG5" s="260"/>
      <c r="BLH5" s="260"/>
      <c r="BLI5" s="260"/>
      <c r="BLJ5" s="260"/>
      <c r="BLK5" s="260"/>
      <c r="BLL5" s="260"/>
      <c r="BLM5" s="260"/>
      <c r="BLN5" s="260"/>
      <c r="BLO5" s="260"/>
      <c r="BLP5" s="260"/>
      <c r="BLQ5" s="260"/>
      <c r="BLR5" s="260"/>
      <c r="BLS5" s="260"/>
      <c r="BLT5" s="260"/>
      <c r="BLU5" s="260"/>
      <c r="BLV5" s="260"/>
      <c r="BLW5" s="260"/>
      <c r="BLX5" s="260"/>
      <c r="BLY5" s="260"/>
      <c r="BLZ5" s="260"/>
      <c r="BMA5" s="260"/>
      <c r="BMB5" s="260"/>
      <c r="BMC5" s="260"/>
      <c r="BMD5" s="260"/>
      <c r="BME5" s="260"/>
      <c r="BMF5" s="260"/>
      <c r="BMG5" s="260"/>
      <c r="BMH5" s="260"/>
      <c r="BMI5" s="260"/>
      <c r="BMJ5" s="260"/>
      <c r="BMK5" s="260"/>
      <c r="BML5" s="260"/>
      <c r="BMM5" s="260"/>
      <c r="BMN5" s="260"/>
      <c r="BMO5" s="260"/>
      <c r="BMP5" s="260"/>
      <c r="BMQ5" s="260"/>
      <c r="BMR5" s="260"/>
      <c r="BMS5" s="260"/>
      <c r="BMT5" s="260"/>
      <c r="BMU5" s="260"/>
      <c r="BMV5" s="260"/>
      <c r="BMW5" s="260"/>
      <c r="BMX5" s="260"/>
      <c r="BMY5" s="260"/>
      <c r="BMZ5" s="260"/>
      <c r="BNA5" s="260"/>
      <c r="BNB5" s="260"/>
      <c r="BNC5" s="260"/>
      <c r="BND5" s="260"/>
      <c r="BNE5" s="260"/>
      <c r="BNF5" s="260"/>
      <c r="BNG5" s="260"/>
      <c r="BNH5" s="260"/>
      <c r="BNI5" s="260"/>
      <c r="BNJ5" s="260"/>
      <c r="BNK5" s="260"/>
      <c r="BNL5" s="260"/>
      <c r="BNM5" s="260"/>
      <c r="BNN5" s="260"/>
      <c r="BNO5" s="260"/>
      <c r="BNP5" s="260"/>
      <c r="BNQ5" s="260"/>
      <c r="BNR5" s="260"/>
      <c r="BNS5" s="260"/>
      <c r="BNT5" s="260"/>
      <c r="BNU5" s="260"/>
      <c r="BNV5" s="260"/>
      <c r="BNW5" s="260"/>
      <c r="BNX5" s="260"/>
      <c r="BNY5" s="260"/>
      <c r="BNZ5" s="260"/>
      <c r="BOA5" s="260"/>
      <c r="BOB5" s="260"/>
      <c r="BOC5" s="260"/>
      <c r="BOD5" s="260"/>
      <c r="BOE5" s="260"/>
      <c r="BOF5" s="260"/>
      <c r="BOG5" s="260"/>
      <c r="BOH5" s="260"/>
      <c r="BOI5" s="260"/>
      <c r="BOJ5" s="260"/>
      <c r="BOK5" s="260"/>
      <c r="BOL5" s="260"/>
      <c r="BOM5" s="260"/>
      <c r="BON5" s="260"/>
      <c r="BOO5" s="260"/>
      <c r="BOP5" s="260"/>
      <c r="BOQ5" s="260"/>
      <c r="BOR5" s="260"/>
      <c r="BOS5" s="260"/>
      <c r="BOT5" s="260"/>
      <c r="BOU5" s="260"/>
      <c r="BOV5" s="260"/>
      <c r="BOW5" s="260"/>
      <c r="BOX5" s="260"/>
      <c r="BOY5" s="260"/>
      <c r="BOZ5" s="260"/>
      <c r="BPA5" s="260"/>
      <c r="BPB5" s="260"/>
      <c r="BPC5" s="260"/>
      <c r="BPD5" s="260"/>
      <c r="BPE5" s="260"/>
      <c r="BPF5" s="260"/>
      <c r="BPG5" s="260"/>
      <c r="BPH5" s="260"/>
      <c r="BPI5" s="260"/>
      <c r="BPJ5" s="260"/>
      <c r="BPK5" s="260"/>
      <c r="BPL5" s="260"/>
      <c r="BPM5" s="260"/>
      <c r="BPN5" s="260"/>
      <c r="BPO5" s="260"/>
      <c r="BPP5" s="260"/>
      <c r="BPQ5" s="260"/>
      <c r="BPR5" s="260"/>
      <c r="BPS5" s="260"/>
      <c r="BPT5" s="260"/>
      <c r="BPU5" s="260"/>
      <c r="BPV5" s="260"/>
      <c r="BPW5" s="260"/>
      <c r="BPX5" s="260"/>
      <c r="BPY5" s="260"/>
      <c r="BPZ5" s="260"/>
      <c r="BQA5" s="260"/>
      <c r="BQB5" s="260"/>
      <c r="BQC5" s="260"/>
      <c r="BQD5" s="260"/>
      <c r="BQE5" s="260"/>
      <c r="BQF5" s="260"/>
      <c r="BQG5" s="260"/>
      <c r="BQH5" s="260"/>
      <c r="BQI5" s="260"/>
      <c r="BQJ5" s="260"/>
      <c r="BQK5" s="260"/>
      <c r="BQL5" s="260"/>
      <c r="BQM5" s="260"/>
      <c r="BQN5" s="260"/>
      <c r="BQO5" s="260"/>
      <c r="BQP5" s="260"/>
      <c r="BQQ5" s="260"/>
      <c r="BQR5" s="260"/>
      <c r="BQS5" s="260"/>
      <c r="BQT5" s="260"/>
      <c r="BQU5" s="260"/>
      <c r="BQV5" s="260"/>
      <c r="BQW5" s="260"/>
      <c r="BQX5" s="260"/>
      <c r="BQY5" s="260"/>
      <c r="BQZ5" s="260"/>
      <c r="BRA5" s="260"/>
      <c r="BRB5" s="260"/>
      <c r="BRC5" s="260"/>
      <c r="BRD5" s="260"/>
      <c r="BRE5" s="260"/>
      <c r="BRF5" s="260"/>
      <c r="BRG5" s="260"/>
      <c r="BRH5" s="260"/>
      <c r="BRI5" s="260"/>
      <c r="BRJ5" s="260"/>
      <c r="BRK5" s="260"/>
      <c r="BRL5" s="260"/>
      <c r="BRM5" s="260"/>
      <c r="BRN5" s="260"/>
      <c r="BRO5" s="260"/>
      <c r="BRP5" s="260"/>
      <c r="BRQ5" s="260"/>
      <c r="BRR5" s="260"/>
      <c r="BRS5" s="260"/>
      <c r="BRT5" s="260"/>
      <c r="BRU5" s="260"/>
      <c r="BRV5" s="260"/>
      <c r="BRW5" s="260"/>
      <c r="BRX5" s="260"/>
      <c r="BRY5" s="260"/>
      <c r="BRZ5" s="260"/>
      <c r="BSA5" s="260"/>
      <c r="BSB5" s="260"/>
      <c r="BSC5" s="260"/>
      <c r="BSD5" s="260"/>
      <c r="BSE5" s="260"/>
      <c r="BSF5" s="260"/>
      <c r="BSG5" s="260"/>
      <c r="BSH5" s="260"/>
      <c r="BSI5" s="260"/>
      <c r="BSJ5" s="260"/>
      <c r="BSK5" s="260"/>
      <c r="BSL5" s="260"/>
      <c r="BSM5" s="260"/>
      <c r="BSN5" s="260"/>
      <c r="BSO5" s="260"/>
      <c r="BSP5" s="260"/>
      <c r="BSQ5" s="260"/>
      <c r="BSR5" s="260"/>
      <c r="BSS5" s="260"/>
      <c r="BST5" s="260"/>
      <c r="BSU5" s="260"/>
      <c r="BSV5" s="260"/>
      <c r="BSW5" s="260"/>
      <c r="BSX5" s="260"/>
      <c r="BSY5" s="260"/>
      <c r="BSZ5" s="260"/>
      <c r="BTA5" s="260"/>
      <c r="BTB5" s="260"/>
      <c r="BTC5" s="260"/>
      <c r="BTD5" s="260"/>
      <c r="BTE5" s="260"/>
      <c r="BTF5" s="260"/>
      <c r="BTG5" s="260"/>
      <c r="BTH5" s="260"/>
      <c r="BTI5" s="260"/>
      <c r="BTJ5" s="260"/>
      <c r="BTK5" s="260"/>
      <c r="BTL5" s="260"/>
      <c r="BTM5" s="260"/>
      <c r="BTN5" s="260"/>
      <c r="BTO5" s="260"/>
      <c r="BTP5" s="260"/>
      <c r="BTQ5" s="260"/>
      <c r="BTR5" s="260"/>
      <c r="BTS5" s="260"/>
      <c r="BTT5" s="260"/>
      <c r="BTU5" s="260"/>
      <c r="BTV5" s="260"/>
      <c r="BTW5" s="260"/>
      <c r="BTX5" s="260"/>
      <c r="BTY5" s="260"/>
      <c r="BTZ5" s="260"/>
      <c r="BUA5" s="260"/>
      <c r="BUB5" s="260"/>
      <c r="BUC5" s="260"/>
      <c r="BUD5" s="260"/>
      <c r="BUE5" s="260"/>
      <c r="BUF5" s="260"/>
      <c r="BUG5" s="260"/>
      <c r="BUH5" s="260"/>
      <c r="BUI5" s="260"/>
      <c r="BUJ5" s="260"/>
      <c r="BUK5" s="260"/>
      <c r="BUL5" s="260"/>
      <c r="BUM5" s="260"/>
      <c r="BUN5" s="260"/>
      <c r="BUO5" s="260"/>
      <c r="BUP5" s="260"/>
      <c r="BUQ5" s="260"/>
      <c r="BUR5" s="260"/>
      <c r="BUS5" s="260"/>
      <c r="BUT5" s="260"/>
      <c r="BUU5" s="260"/>
      <c r="BUV5" s="260"/>
      <c r="BUW5" s="260"/>
      <c r="BUX5" s="260"/>
      <c r="BUY5" s="260"/>
      <c r="BUZ5" s="260"/>
      <c r="BVA5" s="260"/>
      <c r="BVB5" s="260"/>
      <c r="BVC5" s="260"/>
      <c r="BVD5" s="260"/>
      <c r="BVE5" s="260"/>
      <c r="BVF5" s="260"/>
      <c r="BVG5" s="260"/>
      <c r="BVH5" s="260"/>
      <c r="BVI5" s="260"/>
      <c r="BVJ5" s="260"/>
      <c r="BVK5" s="260"/>
      <c r="BVL5" s="260"/>
      <c r="BVM5" s="260"/>
      <c r="BVN5" s="260"/>
      <c r="BVO5" s="260"/>
      <c r="BVP5" s="260"/>
      <c r="BVQ5" s="260"/>
      <c r="BVR5" s="260"/>
      <c r="BVS5" s="260"/>
      <c r="BVT5" s="260"/>
      <c r="BVU5" s="260"/>
      <c r="BVV5" s="260"/>
      <c r="BVW5" s="260"/>
      <c r="BVX5" s="260"/>
      <c r="BVY5" s="260"/>
      <c r="BVZ5" s="260"/>
      <c r="BWA5" s="260"/>
      <c r="BWB5" s="260"/>
      <c r="BWC5" s="260"/>
      <c r="BWD5" s="260"/>
      <c r="BWE5" s="260"/>
      <c r="BWF5" s="260"/>
      <c r="BWG5" s="260"/>
      <c r="BWH5" s="260"/>
      <c r="BWI5" s="260"/>
      <c r="BWJ5" s="260"/>
      <c r="BWK5" s="260"/>
      <c r="BWL5" s="260"/>
      <c r="BWM5" s="260"/>
      <c r="BWN5" s="260"/>
      <c r="BWO5" s="260"/>
      <c r="BWP5" s="260"/>
      <c r="BWQ5" s="260"/>
      <c r="BWR5" s="260"/>
      <c r="BWS5" s="260"/>
      <c r="BWT5" s="260"/>
      <c r="BWU5" s="260"/>
      <c r="BWV5" s="260"/>
      <c r="BWW5" s="260"/>
      <c r="BWX5" s="260"/>
      <c r="BWY5" s="260"/>
      <c r="BWZ5" s="260"/>
      <c r="BXA5" s="260"/>
      <c r="BXB5" s="260"/>
      <c r="BXC5" s="260"/>
      <c r="BXD5" s="260"/>
      <c r="BXE5" s="260"/>
      <c r="BXF5" s="260"/>
      <c r="BXG5" s="260"/>
      <c r="BXH5" s="260"/>
      <c r="BXI5" s="260"/>
      <c r="BXJ5" s="260"/>
      <c r="BXK5" s="260"/>
      <c r="BXL5" s="260"/>
      <c r="BXM5" s="260"/>
      <c r="BXN5" s="260"/>
      <c r="BXO5" s="260"/>
      <c r="BXP5" s="260"/>
      <c r="BXQ5" s="260"/>
      <c r="BXR5" s="260"/>
      <c r="BXS5" s="260"/>
      <c r="BXT5" s="260"/>
      <c r="BXU5" s="260"/>
      <c r="BXV5" s="260"/>
      <c r="BXW5" s="260"/>
      <c r="BXX5" s="260"/>
      <c r="BXY5" s="260"/>
      <c r="BXZ5" s="260"/>
      <c r="BYA5" s="260"/>
      <c r="BYB5" s="260"/>
      <c r="BYC5" s="260"/>
      <c r="BYD5" s="260"/>
      <c r="BYE5" s="260"/>
      <c r="BYF5" s="260"/>
      <c r="BYG5" s="260"/>
      <c r="BYH5" s="260"/>
      <c r="BYI5" s="260"/>
      <c r="BYJ5" s="260"/>
      <c r="BYK5" s="260"/>
      <c r="BYL5" s="260"/>
      <c r="BYM5" s="260"/>
      <c r="BYN5" s="260"/>
      <c r="BYO5" s="260"/>
      <c r="BYP5" s="260"/>
      <c r="BYQ5" s="260"/>
      <c r="BYR5" s="260"/>
      <c r="BYS5" s="260"/>
      <c r="BYT5" s="260"/>
      <c r="BYU5" s="260"/>
      <c r="BYV5" s="260"/>
      <c r="BYW5" s="260"/>
      <c r="BYX5" s="260"/>
      <c r="BYY5" s="260"/>
      <c r="BYZ5" s="260"/>
      <c r="BZA5" s="260"/>
      <c r="BZB5" s="260"/>
      <c r="BZC5" s="260"/>
      <c r="BZD5" s="260"/>
      <c r="BZE5" s="260"/>
      <c r="BZF5" s="260"/>
      <c r="BZG5" s="260"/>
      <c r="BZH5" s="260"/>
      <c r="BZI5" s="260"/>
      <c r="BZJ5" s="260"/>
      <c r="BZK5" s="260"/>
      <c r="BZL5" s="260"/>
      <c r="BZM5" s="260"/>
      <c r="BZN5" s="260"/>
      <c r="BZO5" s="260"/>
      <c r="BZP5" s="260"/>
      <c r="BZQ5" s="260"/>
      <c r="BZR5" s="260"/>
      <c r="BZS5" s="260"/>
      <c r="BZT5" s="260"/>
      <c r="BZU5" s="260"/>
      <c r="BZV5" s="260"/>
      <c r="BZW5" s="260"/>
      <c r="BZX5" s="260"/>
      <c r="BZY5" s="260"/>
      <c r="BZZ5" s="260"/>
      <c r="CAA5" s="260"/>
      <c r="CAB5" s="260"/>
      <c r="CAC5" s="260"/>
      <c r="CAD5" s="260"/>
      <c r="CAE5" s="260"/>
      <c r="CAF5" s="260"/>
      <c r="CAG5" s="260"/>
      <c r="CAH5" s="260"/>
      <c r="CAI5" s="260"/>
      <c r="CAJ5" s="260"/>
      <c r="CAK5" s="260"/>
      <c r="CAL5" s="260"/>
      <c r="CAM5" s="260"/>
      <c r="CAN5" s="260"/>
      <c r="CAO5" s="260"/>
      <c r="CAP5" s="260"/>
      <c r="CAQ5" s="260"/>
      <c r="CAR5" s="260"/>
      <c r="CAS5" s="260"/>
      <c r="CAT5" s="260"/>
      <c r="CAU5" s="260"/>
      <c r="CAV5" s="260"/>
      <c r="CAW5" s="260"/>
      <c r="CAX5" s="260"/>
      <c r="CAY5" s="260"/>
      <c r="CAZ5" s="260"/>
      <c r="CBA5" s="260"/>
      <c r="CBB5" s="260"/>
      <c r="CBC5" s="260"/>
      <c r="CBD5" s="260"/>
      <c r="CBE5" s="260"/>
      <c r="CBF5" s="260"/>
      <c r="CBG5" s="260"/>
      <c r="CBH5" s="260"/>
      <c r="CBI5" s="260"/>
      <c r="CBJ5" s="260"/>
      <c r="CBK5" s="260"/>
      <c r="CBL5" s="260"/>
      <c r="CBM5" s="260"/>
      <c r="CBN5" s="260"/>
      <c r="CBO5" s="260"/>
      <c r="CBP5" s="260"/>
      <c r="CBQ5" s="260"/>
      <c r="CBR5" s="260"/>
      <c r="CBS5" s="260"/>
      <c r="CBT5" s="260"/>
      <c r="CBU5" s="260"/>
      <c r="CBV5" s="260"/>
      <c r="CBW5" s="260"/>
      <c r="CBX5" s="260"/>
      <c r="CBY5" s="260"/>
      <c r="CBZ5" s="260"/>
      <c r="CCA5" s="260"/>
      <c r="CCB5" s="260"/>
      <c r="CCC5" s="260"/>
      <c r="CCD5" s="260"/>
      <c r="CCE5" s="260"/>
      <c r="CCF5" s="260"/>
      <c r="CCG5" s="260"/>
      <c r="CCH5" s="260"/>
      <c r="CCI5" s="260"/>
      <c r="CCJ5" s="260"/>
      <c r="CCK5" s="260"/>
      <c r="CCL5" s="260"/>
      <c r="CCM5" s="260"/>
      <c r="CCN5" s="260"/>
      <c r="CCO5" s="260"/>
      <c r="CCP5" s="260"/>
      <c r="CCQ5" s="260"/>
      <c r="CCR5" s="260"/>
      <c r="CCS5" s="260"/>
      <c r="CCT5" s="260"/>
      <c r="CCU5" s="260"/>
      <c r="CCV5" s="260"/>
      <c r="CCW5" s="260"/>
      <c r="CCX5" s="260"/>
      <c r="CCY5" s="260"/>
      <c r="CCZ5" s="260"/>
      <c r="CDA5" s="260"/>
      <c r="CDB5" s="260"/>
      <c r="CDC5" s="260"/>
      <c r="CDD5" s="260"/>
      <c r="CDE5" s="260"/>
      <c r="CDF5" s="260"/>
      <c r="CDG5" s="260"/>
      <c r="CDH5" s="260"/>
      <c r="CDI5" s="260"/>
      <c r="CDJ5" s="260"/>
      <c r="CDK5" s="260"/>
      <c r="CDL5" s="260"/>
      <c r="CDM5" s="260"/>
      <c r="CDN5" s="260"/>
      <c r="CDO5" s="260"/>
      <c r="CDP5" s="260"/>
      <c r="CDQ5" s="260"/>
      <c r="CDR5" s="260"/>
      <c r="CDS5" s="260"/>
      <c r="CDT5" s="260"/>
      <c r="CDU5" s="260"/>
      <c r="CDV5" s="260"/>
      <c r="CDW5" s="260"/>
      <c r="CDX5" s="260"/>
      <c r="CDY5" s="260"/>
      <c r="CDZ5" s="260"/>
      <c r="CEA5" s="260"/>
      <c r="CEB5" s="260"/>
      <c r="CEC5" s="260"/>
      <c r="CED5" s="260"/>
      <c r="CEE5" s="260"/>
      <c r="CEF5" s="260"/>
      <c r="CEG5" s="260"/>
      <c r="CEH5" s="260"/>
      <c r="CEI5" s="260"/>
      <c r="CEJ5" s="260"/>
      <c r="CEK5" s="260"/>
      <c r="CEL5" s="260"/>
      <c r="CEM5" s="260"/>
      <c r="CEN5" s="260"/>
      <c r="CEO5" s="260"/>
      <c r="CEP5" s="260"/>
      <c r="CEQ5" s="260"/>
      <c r="CER5" s="260"/>
      <c r="CES5" s="260"/>
      <c r="CET5" s="260"/>
      <c r="CEU5" s="260"/>
      <c r="CEV5" s="260"/>
      <c r="CEW5" s="260"/>
      <c r="CEX5" s="260"/>
      <c r="CEY5" s="260"/>
      <c r="CEZ5" s="260"/>
      <c r="CFA5" s="260"/>
      <c r="CFB5" s="260"/>
      <c r="CFC5" s="260"/>
      <c r="CFD5" s="260"/>
      <c r="CFE5" s="260"/>
      <c r="CFF5" s="260"/>
      <c r="CFG5" s="260"/>
      <c r="CFH5" s="260"/>
      <c r="CFI5" s="260"/>
      <c r="CFJ5" s="260"/>
      <c r="CFK5" s="260"/>
      <c r="CFL5" s="260"/>
      <c r="CFM5" s="260"/>
      <c r="CFN5" s="260"/>
      <c r="CFO5" s="260"/>
      <c r="CFP5" s="260"/>
      <c r="CFQ5" s="260"/>
      <c r="CFR5" s="260"/>
      <c r="CFS5" s="260"/>
      <c r="CFT5" s="260"/>
      <c r="CFU5" s="260"/>
      <c r="CFV5" s="260"/>
      <c r="CFW5" s="260"/>
      <c r="CFX5" s="260"/>
      <c r="CFY5" s="260"/>
      <c r="CFZ5" s="260"/>
      <c r="CGA5" s="260"/>
      <c r="CGB5" s="260"/>
      <c r="CGC5" s="260"/>
      <c r="CGD5" s="260"/>
      <c r="CGE5" s="260"/>
      <c r="CGF5" s="260"/>
      <c r="CGG5" s="260"/>
      <c r="CGH5" s="260"/>
      <c r="CGI5" s="260"/>
      <c r="CGJ5" s="260"/>
      <c r="CGK5" s="260"/>
      <c r="CGL5" s="260"/>
      <c r="CGM5" s="260"/>
      <c r="CGN5" s="260"/>
      <c r="CGO5" s="260"/>
      <c r="CGP5" s="260"/>
      <c r="CGQ5" s="260"/>
      <c r="CGR5" s="260"/>
      <c r="CGS5" s="260"/>
      <c r="CGT5" s="260"/>
      <c r="CGU5" s="260"/>
      <c r="CGV5" s="260"/>
      <c r="CGW5" s="260"/>
      <c r="CGX5" s="260"/>
      <c r="CGY5" s="260"/>
      <c r="CGZ5" s="260"/>
      <c r="CHA5" s="260"/>
      <c r="CHB5" s="260"/>
      <c r="CHC5" s="260"/>
      <c r="CHD5" s="260"/>
      <c r="CHE5" s="260"/>
      <c r="CHF5" s="260"/>
      <c r="CHG5" s="260"/>
      <c r="CHH5" s="260"/>
      <c r="CHI5" s="260"/>
      <c r="CHJ5" s="260"/>
      <c r="CHK5" s="260"/>
      <c r="CHL5" s="260"/>
      <c r="CHM5" s="260"/>
      <c r="CHN5" s="260"/>
      <c r="CHO5" s="260"/>
      <c r="CHP5" s="260"/>
      <c r="CHQ5" s="260"/>
      <c r="CHR5" s="260"/>
      <c r="CHS5" s="260"/>
      <c r="CHT5" s="260"/>
      <c r="CHU5" s="260"/>
      <c r="CHV5" s="260"/>
      <c r="CHW5" s="260"/>
      <c r="CHX5" s="260"/>
      <c r="CHY5" s="260"/>
      <c r="CHZ5" s="260"/>
      <c r="CIA5" s="260"/>
      <c r="CIB5" s="260"/>
      <c r="CIC5" s="260"/>
      <c r="CID5" s="260"/>
      <c r="CIE5" s="260"/>
      <c r="CIF5" s="260"/>
      <c r="CIG5" s="260"/>
      <c r="CIH5" s="260"/>
      <c r="CII5" s="260"/>
      <c r="CIJ5" s="260"/>
      <c r="CIK5" s="260"/>
      <c r="CIL5" s="260"/>
      <c r="CIM5" s="260"/>
      <c r="CIN5" s="260"/>
      <c r="CIO5" s="260"/>
      <c r="CIP5" s="260"/>
      <c r="CIQ5" s="260"/>
      <c r="CIR5" s="260"/>
      <c r="CIS5" s="260"/>
      <c r="CIT5" s="260"/>
      <c r="CIU5" s="260"/>
      <c r="CIV5" s="260"/>
      <c r="CIW5" s="260"/>
      <c r="CIX5" s="260"/>
      <c r="CIY5" s="260"/>
      <c r="CIZ5" s="260"/>
      <c r="CJA5" s="260"/>
      <c r="CJB5" s="260"/>
      <c r="CJC5" s="260"/>
      <c r="CJD5" s="260"/>
      <c r="CJE5" s="260"/>
      <c r="CJF5" s="260"/>
      <c r="CJG5" s="260"/>
      <c r="CJH5" s="260"/>
      <c r="CJI5" s="260"/>
      <c r="CJJ5" s="260"/>
      <c r="CJK5" s="260"/>
      <c r="CJL5" s="260"/>
      <c r="CJM5" s="260"/>
      <c r="CJN5" s="260"/>
      <c r="CJO5" s="260"/>
      <c r="CJP5" s="260"/>
      <c r="CJQ5" s="260"/>
      <c r="CJR5" s="260"/>
      <c r="CJS5" s="260"/>
      <c r="CJT5" s="260"/>
      <c r="CJU5" s="260"/>
      <c r="CJV5" s="260"/>
      <c r="CJW5" s="260"/>
      <c r="CJX5" s="260"/>
      <c r="CJY5" s="260"/>
      <c r="CJZ5" s="260"/>
      <c r="CKA5" s="260"/>
      <c r="CKB5" s="260"/>
      <c r="CKC5" s="260"/>
      <c r="CKD5" s="260"/>
      <c r="CKE5" s="260"/>
      <c r="CKF5" s="260"/>
      <c r="CKG5" s="260"/>
      <c r="CKH5" s="260"/>
      <c r="CKI5" s="260"/>
      <c r="CKJ5" s="260"/>
      <c r="CKK5" s="260"/>
      <c r="CKL5" s="260"/>
      <c r="CKM5" s="260"/>
      <c r="CKN5" s="260"/>
      <c r="CKO5" s="260"/>
      <c r="CKP5" s="260"/>
      <c r="CKQ5" s="260"/>
      <c r="CKR5" s="260"/>
      <c r="CKS5" s="260"/>
      <c r="CKT5" s="260"/>
      <c r="CKU5" s="260"/>
      <c r="CKV5" s="260"/>
      <c r="CKW5" s="260"/>
      <c r="CKX5" s="260"/>
      <c r="CKY5" s="260"/>
      <c r="CKZ5" s="260"/>
      <c r="CLA5" s="260"/>
      <c r="CLB5" s="260"/>
      <c r="CLC5" s="260"/>
      <c r="CLD5" s="260"/>
      <c r="CLE5" s="260"/>
      <c r="CLF5" s="260"/>
      <c r="CLG5" s="260"/>
      <c r="CLH5" s="260"/>
      <c r="CLI5" s="260"/>
      <c r="CLJ5" s="260"/>
      <c r="CLK5" s="260"/>
      <c r="CLL5" s="260"/>
      <c r="CLM5" s="260"/>
      <c r="CLN5" s="260"/>
      <c r="CLO5" s="260"/>
      <c r="CLP5" s="260"/>
      <c r="CLQ5" s="260"/>
      <c r="CLR5" s="260"/>
      <c r="CLS5" s="260"/>
      <c r="CLT5" s="260"/>
      <c r="CLU5" s="260"/>
      <c r="CLV5" s="260"/>
      <c r="CLW5" s="260"/>
      <c r="CLX5" s="260"/>
      <c r="CLY5" s="260"/>
      <c r="CLZ5" s="260"/>
      <c r="CMA5" s="260"/>
      <c r="CMB5" s="260"/>
      <c r="CMC5" s="260"/>
      <c r="CMD5" s="260"/>
      <c r="CME5" s="260"/>
      <c r="CMF5" s="260"/>
      <c r="CMG5" s="260"/>
      <c r="CMH5" s="260"/>
      <c r="CMI5" s="260"/>
      <c r="CMJ5" s="260"/>
      <c r="CMK5" s="260"/>
      <c r="CML5" s="260"/>
      <c r="CMM5" s="260"/>
      <c r="CMN5" s="260"/>
      <c r="CMO5" s="260"/>
      <c r="CMP5" s="260"/>
      <c r="CMQ5" s="260"/>
      <c r="CMR5" s="260"/>
      <c r="CMS5" s="260"/>
      <c r="CMT5" s="260"/>
      <c r="CMU5" s="260"/>
      <c r="CMV5" s="260"/>
      <c r="CMW5" s="260"/>
      <c r="CMX5" s="260"/>
      <c r="CMY5" s="260"/>
      <c r="CMZ5" s="260"/>
      <c r="CNA5" s="260"/>
      <c r="CNB5" s="260"/>
      <c r="CNC5" s="260"/>
      <c r="CND5" s="260"/>
      <c r="CNE5" s="260"/>
      <c r="CNF5" s="260"/>
      <c r="CNG5" s="260"/>
      <c r="CNH5" s="260"/>
      <c r="CNI5" s="260"/>
      <c r="CNJ5" s="260"/>
      <c r="CNK5" s="260"/>
      <c r="CNL5" s="260"/>
      <c r="CNM5" s="260"/>
      <c r="CNN5" s="260"/>
      <c r="CNO5" s="260"/>
      <c r="CNP5" s="260"/>
      <c r="CNQ5" s="260"/>
      <c r="CNR5" s="260"/>
      <c r="CNS5" s="260"/>
      <c r="CNT5" s="260"/>
      <c r="CNU5" s="260"/>
      <c r="CNV5" s="260"/>
      <c r="CNW5" s="260"/>
      <c r="CNX5" s="260"/>
      <c r="CNY5" s="260"/>
      <c r="CNZ5" s="260"/>
      <c r="COA5" s="260"/>
      <c r="COB5" s="260"/>
      <c r="COC5" s="260"/>
      <c r="COD5" s="260"/>
      <c r="COE5" s="260"/>
      <c r="COF5" s="260"/>
      <c r="COG5" s="260"/>
      <c r="COH5" s="260"/>
      <c r="COI5" s="260"/>
      <c r="COJ5" s="260"/>
      <c r="COK5" s="260"/>
      <c r="COL5" s="260"/>
      <c r="COM5" s="260"/>
      <c r="CON5" s="260"/>
      <c r="COO5" s="260"/>
      <c r="COP5" s="260"/>
      <c r="COQ5" s="260"/>
      <c r="COR5" s="260"/>
      <c r="COS5" s="260"/>
      <c r="COT5" s="260"/>
      <c r="COU5" s="260"/>
      <c r="COV5" s="260"/>
      <c r="COW5" s="260"/>
      <c r="COX5" s="260"/>
      <c r="COY5" s="260"/>
      <c r="COZ5" s="260"/>
      <c r="CPA5" s="260"/>
      <c r="CPB5" s="260"/>
      <c r="CPC5" s="260"/>
      <c r="CPD5" s="260"/>
      <c r="CPE5" s="260"/>
      <c r="CPF5" s="260"/>
      <c r="CPG5" s="260"/>
      <c r="CPH5" s="260"/>
      <c r="CPI5" s="260"/>
      <c r="CPJ5" s="260"/>
      <c r="CPK5" s="260"/>
      <c r="CPL5" s="260"/>
      <c r="CPM5" s="260"/>
      <c r="CPN5" s="260"/>
      <c r="CPO5" s="260"/>
      <c r="CPP5" s="260"/>
      <c r="CPQ5" s="260"/>
      <c r="CPR5" s="260"/>
      <c r="CPS5" s="260"/>
      <c r="CPT5" s="260"/>
      <c r="CPU5" s="260"/>
      <c r="CPV5" s="260"/>
      <c r="CPW5" s="260"/>
      <c r="CPX5" s="260"/>
      <c r="CPY5" s="260"/>
      <c r="CPZ5" s="260"/>
      <c r="CQA5" s="260"/>
      <c r="CQB5" s="260"/>
      <c r="CQC5" s="260"/>
      <c r="CQD5" s="260"/>
      <c r="CQE5" s="260"/>
      <c r="CQF5" s="260"/>
      <c r="CQG5" s="260"/>
      <c r="CQH5" s="260"/>
      <c r="CQI5" s="260"/>
      <c r="CQJ5" s="260"/>
      <c r="CQK5" s="260"/>
      <c r="CQL5" s="260"/>
      <c r="CQM5" s="260"/>
      <c r="CQN5" s="260"/>
      <c r="CQO5" s="260"/>
      <c r="CQP5" s="260"/>
      <c r="CQQ5" s="260"/>
      <c r="CQR5" s="260"/>
      <c r="CQS5" s="260"/>
      <c r="CQT5" s="260"/>
      <c r="CQU5" s="260"/>
      <c r="CQV5" s="260"/>
      <c r="CQW5" s="260"/>
      <c r="CQX5" s="260"/>
      <c r="CQY5" s="260"/>
      <c r="CQZ5" s="260"/>
      <c r="CRA5" s="260"/>
      <c r="CRB5" s="260"/>
      <c r="CRC5" s="260"/>
      <c r="CRD5" s="260"/>
      <c r="CRE5" s="260"/>
      <c r="CRF5" s="260"/>
      <c r="CRG5" s="260"/>
      <c r="CRH5" s="260"/>
      <c r="CRI5" s="260"/>
      <c r="CRJ5" s="260"/>
      <c r="CRK5" s="260"/>
      <c r="CRL5" s="260"/>
      <c r="CRM5" s="260"/>
      <c r="CRN5" s="260"/>
      <c r="CRO5" s="260"/>
      <c r="CRP5" s="260"/>
      <c r="CRQ5" s="260"/>
      <c r="CRR5" s="260"/>
      <c r="CRS5" s="260"/>
      <c r="CRT5" s="260"/>
      <c r="CRU5" s="260"/>
      <c r="CRV5" s="260"/>
      <c r="CRW5" s="260"/>
      <c r="CRX5" s="260"/>
      <c r="CRY5" s="260"/>
      <c r="CRZ5" s="260"/>
      <c r="CSA5" s="260"/>
      <c r="CSB5" s="260"/>
      <c r="CSC5" s="260"/>
      <c r="CSD5" s="260"/>
      <c r="CSE5" s="260"/>
      <c r="CSF5" s="260"/>
      <c r="CSG5" s="260"/>
      <c r="CSH5" s="260"/>
      <c r="CSI5" s="260"/>
      <c r="CSJ5" s="260"/>
      <c r="CSK5" s="260"/>
      <c r="CSL5" s="260"/>
      <c r="CSM5" s="260"/>
      <c r="CSN5" s="260"/>
      <c r="CSO5" s="260"/>
      <c r="CSP5" s="260"/>
      <c r="CSQ5" s="260"/>
      <c r="CSR5" s="260"/>
      <c r="CSS5" s="260"/>
      <c r="CST5" s="260"/>
      <c r="CSU5" s="260"/>
      <c r="CSV5" s="260"/>
      <c r="CSW5" s="260"/>
      <c r="CSX5" s="260"/>
      <c r="CSY5" s="260"/>
      <c r="CSZ5" s="260"/>
      <c r="CTA5" s="260"/>
      <c r="CTB5" s="260"/>
      <c r="CTC5" s="260"/>
      <c r="CTD5" s="260"/>
      <c r="CTE5" s="260"/>
      <c r="CTF5" s="260"/>
      <c r="CTG5" s="260"/>
      <c r="CTH5" s="260"/>
      <c r="CTI5" s="260"/>
      <c r="CTJ5" s="260"/>
      <c r="CTK5" s="260"/>
      <c r="CTL5" s="260"/>
      <c r="CTM5" s="260"/>
      <c r="CTN5" s="260"/>
      <c r="CTO5" s="260"/>
      <c r="CTP5" s="260"/>
      <c r="CTQ5" s="260"/>
      <c r="CTR5" s="260"/>
      <c r="CTS5" s="260"/>
      <c r="CTT5" s="260"/>
      <c r="CTU5" s="260"/>
      <c r="CTV5" s="260"/>
      <c r="CTW5" s="260"/>
      <c r="CTX5" s="260"/>
      <c r="CTY5" s="260"/>
      <c r="CTZ5" s="260"/>
      <c r="CUA5" s="260"/>
      <c r="CUB5" s="260"/>
      <c r="CUC5" s="260"/>
      <c r="CUD5" s="260"/>
      <c r="CUE5" s="260"/>
      <c r="CUF5" s="260"/>
      <c r="CUG5" s="260"/>
      <c r="CUH5" s="260"/>
      <c r="CUI5" s="260"/>
      <c r="CUJ5" s="260"/>
      <c r="CUK5" s="260"/>
      <c r="CUL5" s="260"/>
      <c r="CUM5" s="260"/>
      <c r="CUN5" s="260"/>
      <c r="CUO5" s="260"/>
      <c r="CUP5" s="260"/>
      <c r="CUQ5" s="260"/>
      <c r="CUR5" s="260"/>
      <c r="CUS5" s="260"/>
      <c r="CUT5" s="260"/>
      <c r="CUU5" s="260"/>
      <c r="CUV5" s="260"/>
      <c r="CUW5" s="260"/>
      <c r="CUX5" s="260"/>
      <c r="CUY5" s="260"/>
      <c r="CUZ5" s="260"/>
      <c r="CVA5" s="260"/>
      <c r="CVB5" s="260"/>
      <c r="CVC5" s="260"/>
      <c r="CVD5" s="260"/>
      <c r="CVE5" s="260"/>
      <c r="CVF5" s="260"/>
      <c r="CVG5" s="260"/>
      <c r="CVH5" s="260"/>
      <c r="CVI5" s="260"/>
      <c r="CVJ5" s="260"/>
      <c r="CVK5" s="260"/>
      <c r="CVL5" s="260"/>
      <c r="CVM5" s="260"/>
      <c r="CVN5" s="260"/>
      <c r="CVO5" s="260"/>
      <c r="CVP5" s="260"/>
      <c r="CVQ5" s="260"/>
      <c r="CVR5" s="260"/>
      <c r="CVS5" s="260"/>
      <c r="CVT5" s="260"/>
      <c r="CVU5" s="260"/>
      <c r="CVV5" s="260"/>
      <c r="CVW5" s="260"/>
      <c r="CVX5" s="260"/>
      <c r="CVY5" s="260"/>
      <c r="CVZ5" s="260"/>
      <c r="CWA5" s="260"/>
      <c r="CWB5" s="260"/>
      <c r="CWC5" s="260"/>
      <c r="CWD5" s="260"/>
      <c r="CWE5" s="260"/>
      <c r="CWF5" s="260"/>
      <c r="CWG5" s="260"/>
      <c r="CWH5" s="260"/>
      <c r="CWI5" s="260"/>
      <c r="CWJ5" s="260"/>
      <c r="CWK5" s="260"/>
      <c r="CWL5" s="260"/>
      <c r="CWM5" s="260"/>
      <c r="CWN5" s="260"/>
      <c r="CWO5" s="260"/>
      <c r="CWP5" s="260"/>
      <c r="CWQ5" s="260"/>
      <c r="CWR5" s="260"/>
      <c r="CWS5" s="260"/>
      <c r="CWT5" s="260"/>
      <c r="CWU5" s="260"/>
      <c r="CWV5" s="260"/>
      <c r="CWW5" s="260"/>
      <c r="CWX5" s="260"/>
      <c r="CWY5" s="260"/>
      <c r="CWZ5" s="260"/>
      <c r="CXA5" s="260"/>
      <c r="CXB5" s="260"/>
      <c r="CXC5" s="260"/>
      <c r="CXD5" s="260"/>
      <c r="CXE5" s="260"/>
      <c r="CXF5" s="260"/>
      <c r="CXG5" s="260"/>
      <c r="CXH5" s="260"/>
      <c r="CXI5" s="260"/>
      <c r="CXJ5" s="260"/>
      <c r="CXK5" s="260"/>
      <c r="CXL5" s="260"/>
      <c r="CXM5" s="260"/>
      <c r="CXN5" s="260"/>
      <c r="CXO5" s="260"/>
      <c r="CXP5" s="260"/>
      <c r="CXQ5" s="260"/>
      <c r="CXR5" s="260"/>
      <c r="CXS5" s="260"/>
      <c r="CXT5" s="260"/>
      <c r="CXU5" s="260"/>
      <c r="CXV5" s="260"/>
      <c r="CXW5" s="260"/>
      <c r="CXX5" s="260"/>
      <c r="CXY5" s="260"/>
      <c r="CXZ5" s="260"/>
      <c r="CYA5" s="260"/>
      <c r="CYB5" s="260"/>
      <c r="CYC5" s="260"/>
      <c r="CYD5" s="260"/>
      <c r="CYE5" s="260"/>
      <c r="CYF5" s="260"/>
      <c r="CYG5" s="260"/>
      <c r="CYH5" s="260"/>
      <c r="CYI5" s="260"/>
      <c r="CYJ5" s="260"/>
      <c r="CYK5" s="260"/>
      <c r="CYL5" s="260"/>
      <c r="CYM5" s="260"/>
      <c r="CYN5" s="260"/>
      <c r="CYO5" s="260"/>
      <c r="CYP5" s="260"/>
      <c r="CYQ5" s="260"/>
      <c r="CYR5" s="260"/>
      <c r="CYS5" s="260"/>
      <c r="CYT5" s="260"/>
      <c r="CYU5" s="260"/>
      <c r="CYV5" s="260"/>
      <c r="CYW5" s="260"/>
      <c r="CYX5" s="260"/>
      <c r="CYY5" s="260"/>
      <c r="CYZ5" s="260"/>
      <c r="CZA5" s="260"/>
      <c r="CZB5" s="260"/>
      <c r="CZC5" s="260"/>
      <c r="CZD5" s="260"/>
      <c r="CZE5" s="260"/>
      <c r="CZF5" s="260"/>
      <c r="CZG5" s="260"/>
      <c r="CZH5" s="260"/>
      <c r="CZI5" s="260"/>
      <c r="CZJ5" s="260"/>
      <c r="CZK5" s="260"/>
      <c r="CZL5" s="260"/>
      <c r="CZM5" s="260"/>
      <c r="CZN5" s="260"/>
      <c r="CZO5" s="260"/>
      <c r="CZP5" s="260"/>
      <c r="CZQ5" s="260"/>
      <c r="CZR5" s="260"/>
      <c r="CZS5" s="260"/>
      <c r="CZT5" s="260"/>
      <c r="CZU5" s="260"/>
      <c r="CZV5" s="260"/>
      <c r="CZW5" s="260"/>
      <c r="CZX5" s="260"/>
      <c r="CZY5" s="260"/>
      <c r="CZZ5" s="260"/>
      <c r="DAA5" s="260"/>
      <c r="DAB5" s="260"/>
      <c r="DAC5" s="260"/>
      <c r="DAD5" s="260"/>
      <c r="DAE5" s="260"/>
      <c r="DAF5" s="260"/>
      <c r="DAG5" s="260"/>
      <c r="DAH5" s="260"/>
      <c r="DAI5" s="260"/>
      <c r="DAJ5" s="260"/>
      <c r="DAK5" s="260"/>
      <c r="DAL5" s="260"/>
      <c r="DAM5" s="260"/>
      <c r="DAN5" s="260"/>
      <c r="DAO5" s="260"/>
      <c r="DAP5" s="260"/>
      <c r="DAQ5" s="260"/>
      <c r="DAR5" s="260"/>
      <c r="DAS5" s="260"/>
      <c r="DAT5" s="260"/>
      <c r="DAU5" s="260"/>
      <c r="DAV5" s="260"/>
      <c r="DAW5" s="260"/>
      <c r="DAX5" s="260"/>
      <c r="DAY5" s="260"/>
      <c r="DAZ5" s="260"/>
      <c r="DBA5" s="260"/>
      <c r="DBB5" s="260"/>
      <c r="DBC5" s="260"/>
      <c r="DBD5" s="260"/>
      <c r="DBE5" s="260"/>
      <c r="DBF5" s="260"/>
      <c r="DBG5" s="260"/>
      <c r="DBH5" s="260"/>
      <c r="DBI5" s="260"/>
      <c r="DBJ5" s="260"/>
      <c r="DBK5" s="260"/>
      <c r="DBL5" s="260"/>
      <c r="DBM5" s="260"/>
      <c r="DBN5" s="260"/>
      <c r="DBO5" s="260"/>
      <c r="DBP5" s="260"/>
      <c r="DBQ5" s="260"/>
      <c r="DBR5" s="260"/>
      <c r="DBS5" s="260"/>
      <c r="DBT5" s="260"/>
      <c r="DBU5" s="260"/>
      <c r="DBV5" s="260"/>
      <c r="DBW5" s="260"/>
      <c r="DBX5" s="260"/>
      <c r="DBY5" s="260"/>
      <c r="DBZ5" s="260"/>
      <c r="DCA5" s="260"/>
      <c r="DCB5" s="260"/>
      <c r="DCC5" s="260"/>
      <c r="DCD5" s="260"/>
      <c r="DCE5" s="260"/>
      <c r="DCF5" s="260"/>
      <c r="DCG5" s="260"/>
      <c r="DCH5" s="260"/>
      <c r="DCI5" s="260"/>
      <c r="DCJ5" s="260"/>
      <c r="DCK5" s="260"/>
      <c r="DCL5" s="260"/>
      <c r="DCM5" s="260"/>
      <c r="DCN5" s="260"/>
      <c r="DCO5" s="260"/>
      <c r="DCP5" s="260"/>
      <c r="DCQ5" s="260"/>
      <c r="DCR5" s="260"/>
      <c r="DCS5" s="260"/>
      <c r="DCT5" s="260"/>
      <c r="DCU5" s="260"/>
      <c r="DCV5" s="260"/>
      <c r="DCW5" s="260"/>
      <c r="DCX5" s="260"/>
      <c r="DCY5" s="260"/>
      <c r="DCZ5" s="260"/>
      <c r="DDA5" s="260"/>
      <c r="DDB5" s="260"/>
      <c r="DDC5" s="260"/>
      <c r="DDD5" s="260"/>
      <c r="DDE5" s="260"/>
      <c r="DDF5" s="260"/>
      <c r="DDG5" s="260"/>
      <c r="DDH5" s="260"/>
      <c r="DDI5" s="260"/>
      <c r="DDJ5" s="260"/>
      <c r="DDK5" s="260"/>
      <c r="DDL5" s="260"/>
      <c r="DDM5" s="260"/>
      <c r="DDN5" s="260"/>
      <c r="DDO5" s="260"/>
      <c r="DDP5" s="260"/>
      <c r="DDQ5" s="260"/>
      <c r="DDR5" s="260"/>
      <c r="DDS5" s="260"/>
      <c r="DDT5" s="260"/>
      <c r="DDU5" s="260"/>
      <c r="DDV5" s="260"/>
      <c r="DDW5" s="260"/>
      <c r="DDX5" s="260"/>
      <c r="DDY5" s="260"/>
      <c r="DDZ5" s="260"/>
      <c r="DEA5" s="260"/>
      <c r="DEB5" s="260"/>
      <c r="DEC5" s="260"/>
      <c r="DED5" s="260"/>
      <c r="DEE5" s="260"/>
      <c r="DEF5" s="260"/>
      <c r="DEG5" s="260"/>
      <c r="DEH5" s="260"/>
      <c r="DEI5" s="260"/>
      <c r="DEJ5" s="260"/>
      <c r="DEK5" s="260"/>
      <c r="DEL5" s="260"/>
      <c r="DEM5" s="260"/>
      <c r="DEN5" s="260"/>
      <c r="DEO5" s="260"/>
      <c r="DEP5" s="260"/>
      <c r="DEQ5" s="260"/>
      <c r="DER5" s="260"/>
      <c r="DES5" s="260"/>
      <c r="DET5" s="260"/>
      <c r="DEU5" s="260"/>
      <c r="DEV5" s="260"/>
      <c r="DEW5" s="260"/>
      <c r="DEX5" s="260"/>
      <c r="DEY5" s="260"/>
      <c r="DEZ5" s="260"/>
      <c r="DFA5" s="260"/>
      <c r="DFB5" s="260"/>
      <c r="DFC5" s="260"/>
      <c r="DFD5" s="260"/>
      <c r="DFE5" s="260"/>
      <c r="DFF5" s="260"/>
      <c r="DFG5" s="260"/>
      <c r="DFH5" s="260"/>
      <c r="DFI5" s="260"/>
      <c r="DFJ5" s="260"/>
      <c r="DFK5" s="260"/>
      <c r="DFL5" s="260"/>
      <c r="DFM5" s="260"/>
      <c r="DFN5" s="260"/>
      <c r="DFO5" s="260"/>
      <c r="DFP5" s="260"/>
      <c r="DFQ5" s="260"/>
      <c r="DFR5" s="260"/>
      <c r="DFS5" s="260"/>
      <c r="DFT5" s="260"/>
      <c r="DFU5" s="260"/>
      <c r="DFV5" s="260"/>
      <c r="DFW5" s="260"/>
      <c r="DFX5" s="260"/>
      <c r="DFY5" s="260"/>
      <c r="DFZ5" s="260"/>
      <c r="DGA5" s="260"/>
      <c r="DGB5" s="260"/>
      <c r="DGC5" s="260"/>
      <c r="DGD5" s="260"/>
      <c r="DGE5" s="260"/>
      <c r="DGF5" s="260"/>
      <c r="DGG5" s="260"/>
      <c r="DGH5" s="260"/>
      <c r="DGI5" s="260"/>
      <c r="DGJ5" s="260"/>
      <c r="DGK5" s="260"/>
      <c r="DGL5" s="260"/>
      <c r="DGM5" s="260"/>
      <c r="DGN5" s="260"/>
      <c r="DGO5" s="260"/>
      <c r="DGP5" s="260"/>
      <c r="DGQ5" s="260"/>
      <c r="DGR5" s="260"/>
      <c r="DGS5" s="260"/>
      <c r="DGT5" s="260"/>
      <c r="DGU5" s="260"/>
      <c r="DGV5" s="260"/>
      <c r="DGW5" s="260"/>
      <c r="DGX5" s="260"/>
      <c r="DGY5" s="260"/>
      <c r="DGZ5" s="260"/>
      <c r="DHA5" s="260"/>
      <c r="DHB5" s="260"/>
      <c r="DHC5" s="260"/>
      <c r="DHD5" s="260"/>
      <c r="DHE5" s="260"/>
      <c r="DHF5" s="260"/>
      <c r="DHG5" s="260"/>
      <c r="DHH5" s="260"/>
      <c r="DHI5" s="260"/>
      <c r="DHJ5" s="260"/>
      <c r="DHK5" s="260"/>
      <c r="DHL5" s="260"/>
      <c r="DHM5" s="260"/>
      <c r="DHN5" s="260"/>
      <c r="DHO5" s="260"/>
      <c r="DHP5" s="260"/>
      <c r="DHQ5" s="260"/>
      <c r="DHR5" s="260"/>
      <c r="DHS5" s="260"/>
      <c r="DHT5" s="260"/>
      <c r="DHU5" s="260"/>
      <c r="DHV5" s="260"/>
      <c r="DHW5" s="260"/>
      <c r="DHX5" s="260"/>
      <c r="DHY5" s="260"/>
      <c r="DHZ5" s="260"/>
      <c r="DIA5" s="260"/>
      <c r="DIB5" s="260"/>
      <c r="DIC5" s="260"/>
      <c r="DID5" s="260"/>
      <c r="DIE5" s="260"/>
      <c r="DIF5" s="260"/>
      <c r="DIG5" s="260"/>
      <c r="DIH5" s="260"/>
      <c r="DII5" s="260"/>
      <c r="DIJ5" s="260"/>
      <c r="DIK5" s="260"/>
      <c r="DIL5" s="260"/>
      <c r="DIM5" s="260"/>
      <c r="DIN5" s="260"/>
      <c r="DIO5" s="260"/>
      <c r="DIP5" s="260"/>
      <c r="DIQ5" s="260"/>
      <c r="DIR5" s="260"/>
      <c r="DIS5" s="260"/>
      <c r="DIT5" s="260"/>
      <c r="DIU5" s="260"/>
      <c r="DIV5" s="260"/>
      <c r="DIW5" s="260"/>
      <c r="DIX5" s="260"/>
      <c r="DIY5" s="260"/>
      <c r="DIZ5" s="260"/>
      <c r="DJA5" s="260"/>
      <c r="DJB5" s="260"/>
      <c r="DJC5" s="260"/>
      <c r="DJD5" s="260"/>
      <c r="DJE5" s="260"/>
      <c r="DJF5" s="260"/>
      <c r="DJG5" s="260"/>
      <c r="DJH5" s="260"/>
      <c r="DJI5" s="260"/>
      <c r="DJJ5" s="260"/>
      <c r="DJK5" s="260"/>
      <c r="DJL5" s="260"/>
      <c r="DJM5" s="260"/>
      <c r="DJN5" s="260"/>
      <c r="DJO5" s="260"/>
      <c r="DJP5" s="260"/>
      <c r="DJQ5" s="260"/>
      <c r="DJR5" s="260"/>
      <c r="DJS5" s="260"/>
      <c r="DJT5" s="260"/>
      <c r="DJU5" s="260"/>
      <c r="DJV5" s="260"/>
      <c r="DJW5" s="260"/>
      <c r="DJX5" s="260"/>
      <c r="DJY5" s="260"/>
      <c r="DJZ5" s="260"/>
      <c r="DKA5" s="260"/>
      <c r="DKB5" s="260"/>
      <c r="DKC5" s="260"/>
      <c r="DKD5" s="260"/>
      <c r="DKE5" s="260"/>
      <c r="DKF5" s="260"/>
      <c r="DKG5" s="260"/>
      <c r="DKH5" s="260"/>
      <c r="DKI5" s="260"/>
      <c r="DKJ5" s="260"/>
      <c r="DKK5" s="260"/>
      <c r="DKL5" s="260"/>
      <c r="DKM5" s="260"/>
      <c r="DKN5" s="260"/>
      <c r="DKO5" s="260"/>
      <c r="DKP5" s="260"/>
      <c r="DKQ5" s="260"/>
      <c r="DKR5" s="260"/>
      <c r="DKS5" s="260"/>
      <c r="DKT5" s="260"/>
      <c r="DKU5" s="260"/>
      <c r="DKV5" s="260"/>
      <c r="DKW5" s="260"/>
      <c r="DKX5" s="260"/>
      <c r="DKY5" s="260"/>
      <c r="DKZ5" s="260"/>
      <c r="DLA5" s="260"/>
      <c r="DLB5" s="260"/>
      <c r="DLC5" s="260"/>
      <c r="DLD5" s="260"/>
      <c r="DLE5" s="260"/>
      <c r="DLF5" s="260"/>
      <c r="DLG5" s="260"/>
      <c r="DLH5" s="260"/>
      <c r="DLI5" s="260"/>
      <c r="DLJ5" s="260"/>
      <c r="DLK5" s="260"/>
      <c r="DLL5" s="260"/>
      <c r="DLM5" s="260"/>
      <c r="DLN5" s="260"/>
      <c r="DLO5" s="260"/>
      <c r="DLP5" s="260"/>
      <c r="DLQ5" s="260"/>
      <c r="DLR5" s="260"/>
      <c r="DLS5" s="260"/>
      <c r="DLT5" s="260"/>
      <c r="DLU5" s="260"/>
      <c r="DLV5" s="260"/>
      <c r="DLW5" s="260"/>
      <c r="DLX5" s="260"/>
      <c r="DLY5" s="260"/>
      <c r="DLZ5" s="260"/>
      <c r="DMA5" s="260"/>
      <c r="DMB5" s="260"/>
      <c r="DMC5" s="260"/>
      <c r="DMD5" s="260"/>
      <c r="DME5" s="260"/>
      <c r="DMF5" s="260"/>
      <c r="DMG5" s="260"/>
      <c r="DMH5" s="260"/>
      <c r="DMI5" s="260"/>
      <c r="DMJ5" s="260"/>
      <c r="DMK5" s="260"/>
      <c r="DML5" s="260"/>
      <c r="DMM5" s="260"/>
      <c r="DMN5" s="260"/>
      <c r="DMO5" s="260"/>
      <c r="DMP5" s="260"/>
      <c r="DMQ5" s="260"/>
      <c r="DMR5" s="260"/>
      <c r="DMS5" s="260"/>
      <c r="DMT5" s="260"/>
      <c r="DMU5" s="260"/>
      <c r="DMV5" s="260"/>
      <c r="DMW5" s="260"/>
      <c r="DMX5" s="260"/>
      <c r="DMY5" s="260"/>
      <c r="DMZ5" s="260"/>
      <c r="DNA5" s="260"/>
      <c r="DNB5" s="260"/>
      <c r="DNC5" s="260"/>
      <c r="DND5" s="260"/>
      <c r="DNE5" s="260"/>
      <c r="DNF5" s="260"/>
      <c r="DNG5" s="260"/>
      <c r="DNH5" s="260"/>
      <c r="DNI5" s="260"/>
      <c r="DNJ5" s="260"/>
      <c r="DNK5" s="260"/>
      <c r="DNL5" s="260"/>
      <c r="DNM5" s="260"/>
      <c r="DNN5" s="260"/>
      <c r="DNO5" s="260"/>
      <c r="DNP5" s="260"/>
      <c r="DNQ5" s="260"/>
      <c r="DNR5" s="260"/>
      <c r="DNS5" s="260"/>
      <c r="DNT5" s="260"/>
      <c r="DNU5" s="260"/>
      <c r="DNV5" s="260"/>
      <c r="DNW5" s="260"/>
      <c r="DNX5" s="260"/>
      <c r="DNY5" s="260"/>
      <c r="DNZ5" s="260"/>
      <c r="DOA5" s="260"/>
      <c r="DOB5" s="260"/>
      <c r="DOC5" s="260"/>
      <c r="DOD5" s="260"/>
      <c r="DOE5" s="260"/>
      <c r="DOF5" s="260"/>
      <c r="DOG5" s="260"/>
      <c r="DOH5" s="260"/>
      <c r="DOI5" s="260"/>
      <c r="DOJ5" s="260"/>
      <c r="DOK5" s="260"/>
      <c r="DOL5" s="260"/>
      <c r="DOM5" s="260"/>
      <c r="DON5" s="260"/>
      <c r="DOO5" s="260"/>
      <c r="DOP5" s="260"/>
      <c r="DOQ5" s="260"/>
      <c r="DOR5" s="260"/>
      <c r="DOS5" s="260"/>
      <c r="DOT5" s="260"/>
      <c r="DOU5" s="260"/>
      <c r="DOV5" s="260"/>
      <c r="DOW5" s="260"/>
      <c r="DOX5" s="260"/>
      <c r="DOY5" s="260"/>
      <c r="DOZ5" s="260"/>
      <c r="DPA5" s="260"/>
      <c r="DPB5" s="260"/>
      <c r="DPC5" s="260"/>
      <c r="DPD5" s="260"/>
      <c r="DPE5" s="260"/>
      <c r="DPF5" s="260"/>
      <c r="DPG5" s="260"/>
      <c r="DPH5" s="260"/>
      <c r="DPI5" s="260"/>
      <c r="DPJ5" s="260"/>
      <c r="DPK5" s="260"/>
      <c r="DPL5" s="260"/>
      <c r="DPM5" s="260"/>
      <c r="DPN5" s="260"/>
      <c r="DPO5" s="260"/>
      <c r="DPP5" s="260"/>
      <c r="DPQ5" s="260"/>
      <c r="DPR5" s="260"/>
      <c r="DPS5" s="260"/>
      <c r="DPT5" s="260"/>
      <c r="DPU5" s="260"/>
      <c r="DPV5" s="260"/>
      <c r="DPW5" s="260"/>
      <c r="DPX5" s="260"/>
      <c r="DPY5" s="260"/>
      <c r="DPZ5" s="260"/>
      <c r="DQA5" s="260"/>
      <c r="DQB5" s="260"/>
      <c r="DQC5" s="260"/>
      <c r="DQD5" s="260"/>
      <c r="DQE5" s="260"/>
      <c r="DQF5" s="260"/>
      <c r="DQG5" s="260"/>
      <c r="DQH5" s="260"/>
      <c r="DQI5" s="260"/>
      <c r="DQJ5" s="260"/>
      <c r="DQK5" s="260"/>
      <c r="DQL5" s="260"/>
      <c r="DQM5" s="260"/>
      <c r="DQN5" s="260"/>
      <c r="DQO5" s="260"/>
      <c r="DQP5" s="260"/>
      <c r="DQQ5" s="260"/>
      <c r="DQR5" s="260"/>
      <c r="DQS5" s="260"/>
      <c r="DQT5" s="260"/>
      <c r="DQU5" s="260"/>
      <c r="DQV5" s="260"/>
      <c r="DQW5" s="260"/>
      <c r="DQX5" s="260"/>
      <c r="DQY5" s="260"/>
      <c r="DQZ5" s="260"/>
      <c r="DRA5" s="260"/>
      <c r="DRB5" s="260"/>
      <c r="DRC5" s="260"/>
      <c r="DRD5" s="260"/>
      <c r="DRE5" s="260"/>
      <c r="DRF5" s="260"/>
      <c r="DRG5" s="260"/>
      <c r="DRH5" s="260"/>
      <c r="DRI5" s="260"/>
      <c r="DRJ5" s="260"/>
      <c r="DRK5" s="260"/>
      <c r="DRL5" s="260"/>
      <c r="DRM5" s="260"/>
      <c r="DRN5" s="260"/>
      <c r="DRO5" s="260"/>
      <c r="DRP5" s="260"/>
      <c r="DRQ5" s="260"/>
      <c r="DRR5" s="260"/>
      <c r="DRS5" s="260"/>
      <c r="DRT5" s="260"/>
      <c r="DRU5" s="260"/>
      <c r="DRV5" s="260"/>
      <c r="DRW5" s="260"/>
      <c r="DRX5" s="260"/>
      <c r="DRY5" s="260"/>
      <c r="DRZ5" s="260"/>
      <c r="DSA5" s="260"/>
      <c r="DSB5" s="260"/>
      <c r="DSC5" s="260"/>
      <c r="DSD5" s="260"/>
      <c r="DSE5" s="260"/>
      <c r="DSF5" s="260"/>
      <c r="DSG5" s="260"/>
      <c r="DSH5" s="260"/>
      <c r="DSI5" s="260"/>
      <c r="DSJ5" s="260"/>
      <c r="DSK5" s="260"/>
      <c r="DSL5" s="260"/>
      <c r="DSM5" s="260"/>
      <c r="DSN5" s="260"/>
      <c r="DSO5" s="260"/>
      <c r="DSP5" s="260"/>
      <c r="DSQ5" s="260"/>
      <c r="DSR5" s="260"/>
      <c r="DSS5" s="260"/>
      <c r="DST5" s="260"/>
      <c r="DSU5" s="260"/>
      <c r="DSV5" s="260"/>
      <c r="DSW5" s="260"/>
      <c r="DSX5" s="260"/>
      <c r="DSY5" s="260"/>
      <c r="DSZ5" s="260"/>
      <c r="DTA5" s="260"/>
      <c r="DTB5" s="260"/>
      <c r="DTC5" s="260"/>
      <c r="DTD5" s="260"/>
      <c r="DTE5" s="260"/>
      <c r="DTF5" s="260"/>
      <c r="DTG5" s="260"/>
      <c r="DTH5" s="260"/>
      <c r="DTI5" s="260"/>
      <c r="DTJ5" s="260"/>
      <c r="DTK5" s="260"/>
      <c r="DTL5" s="260"/>
      <c r="DTM5" s="260"/>
      <c r="DTN5" s="260"/>
      <c r="DTO5" s="260"/>
      <c r="DTP5" s="260"/>
      <c r="DTQ5" s="260"/>
      <c r="DTR5" s="260"/>
      <c r="DTS5" s="260"/>
      <c r="DTT5" s="260"/>
      <c r="DTU5" s="260"/>
      <c r="DTV5" s="260"/>
      <c r="DTW5" s="260"/>
      <c r="DTX5" s="260"/>
      <c r="DTY5" s="260"/>
      <c r="DTZ5" s="260"/>
      <c r="DUA5" s="260"/>
      <c r="DUB5" s="260"/>
      <c r="DUC5" s="260"/>
      <c r="DUD5" s="260"/>
      <c r="DUE5" s="260"/>
      <c r="DUF5" s="260"/>
      <c r="DUG5" s="260"/>
      <c r="DUH5" s="260"/>
      <c r="DUI5" s="260"/>
      <c r="DUJ5" s="260"/>
      <c r="DUK5" s="260"/>
      <c r="DUL5" s="260"/>
      <c r="DUM5" s="260"/>
      <c r="DUN5" s="260"/>
      <c r="DUO5" s="260"/>
      <c r="DUP5" s="260"/>
      <c r="DUQ5" s="260"/>
      <c r="DUR5" s="260"/>
      <c r="DUS5" s="260"/>
      <c r="DUT5" s="260"/>
      <c r="DUU5" s="260"/>
      <c r="DUV5" s="260"/>
      <c r="DUW5" s="260"/>
      <c r="DUX5" s="260"/>
      <c r="DUY5" s="260"/>
      <c r="DUZ5" s="260"/>
      <c r="DVA5" s="260"/>
      <c r="DVB5" s="260"/>
      <c r="DVC5" s="260"/>
      <c r="DVD5" s="260"/>
      <c r="DVE5" s="260"/>
      <c r="DVF5" s="260"/>
      <c r="DVG5" s="260"/>
      <c r="DVH5" s="260"/>
      <c r="DVI5" s="260"/>
      <c r="DVJ5" s="260"/>
      <c r="DVK5" s="260"/>
      <c r="DVL5" s="260"/>
      <c r="DVM5" s="260"/>
      <c r="DVN5" s="260"/>
      <c r="DVO5" s="260"/>
      <c r="DVP5" s="260"/>
      <c r="DVQ5" s="260"/>
      <c r="DVR5" s="260"/>
      <c r="DVS5" s="260"/>
      <c r="DVT5" s="260"/>
      <c r="DVU5" s="260"/>
      <c r="DVV5" s="260"/>
      <c r="DVW5" s="260"/>
      <c r="DVX5" s="260"/>
      <c r="DVY5" s="260"/>
      <c r="DVZ5" s="260"/>
      <c r="DWA5" s="260"/>
      <c r="DWB5" s="260"/>
      <c r="DWC5" s="260"/>
      <c r="DWD5" s="260"/>
      <c r="DWE5" s="260"/>
      <c r="DWF5" s="260"/>
      <c r="DWG5" s="260"/>
      <c r="DWH5" s="260"/>
      <c r="DWI5" s="260"/>
      <c r="DWJ5" s="260"/>
      <c r="DWK5" s="260"/>
      <c r="DWL5" s="260"/>
      <c r="DWM5" s="260"/>
      <c r="DWN5" s="260"/>
      <c r="DWO5" s="260"/>
      <c r="DWP5" s="260"/>
      <c r="DWQ5" s="260"/>
      <c r="DWR5" s="260"/>
      <c r="DWS5" s="260"/>
      <c r="DWT5" s="260"/>
      <c r="DWU5" s="260"/>
      <c r="DWV5" s="260"/>
      <c r="DWW5" s="260"/>
      <c r="DWX5" s="260"/>
      <c r="DWY5" s="260"/>
      <c r="DWZ5" s="260"/>
      <c r="DXA5" s="260"/>
      <c r="DXB5" s="260"/>
      <c r="DXC5" s="260"/>
      <c r="DXD5" s="260"/>
      <c r="DXE5" s="260"/>
      <c r="DXF5" s="260"/>
      <c r="DXG5" s="260"/>
      <c r="DXH5" s="260"/>
      <c r="DXI5" s="260"/>
      <c r="DXJ5" s="260"/>
      <c r="DXK5" s="260"/>
      <c r="DXL5" s="260"/>
      <c r="DXM5" s="260"/>
      <c r="DXN5" s="260"/>
      <c r="DXO5" s="260"/>
      <c r="DXP5" s="260"/>
      <c r="DXQ5" s="260"/>
      <c r="DXR5" s="260"/>
      <c r="DXS5" s="260"/>
      <c r="DXT5" s="260"/>
      <c r="DXU5" s="260"/>
      <c r="DXV5" s="260"/>
      <c r="DXW5" s="260"/>
      <c r="DXX5" s="260"/>
      <c r="DXY5" s="260"/>
      <c r="DXZ5" s="260"/>
      <c r="DYA5" s="260"/>
      <c r="DYB5" s="260"/>
      <c r="DYC5" s="260"/>
      <c r="DYD5" s="260"/>
      <c r="DYE5" s="260"/>
      <c r="DYF5" s="260"/>
      <c r="DYG5" s="260"/>
      <c r="DYH5" s="260"/>
      <c r="DYI5" s="260"/>
      <c r="DYJ5" s="260"/>
      <c r="DYK5" s="260"/>
      <c r="DYL5" s="260"/>
      <c r="DYM5" s="260"/>
      <c r="DYN5" s="260"/>
      <c r="DYO5" s="260"/>
      <c r="DYP5" s="260"/>
      <c r="DYQ5" s="260"/>
      <c r="DYR5" s="260"/>
      <c r="DYS5" s="260"/>
      <c r="DYT5" s="260"/>
      <c r="DYU5" s="260"/>
      <c r="DYV5" s="260"/>
      <c r="DYW5" s="260"/>
      <c r="DYX5" s="260"/>
      <c r="DYY5" s="260"/>
      <c r="DYZ5" s="260"/>
      <c r="DZA5" s="260"/>
      <c r="DZB5" s="260"/>
      <c r="DZC5" s="260"/>
      <c r="DZD5" s="260"/>
      <c r="DZE5" s="260"/>
      <c r="DZF5" s="260"/>
      <c r="DZG5" s="260"/>
      <c r="DZH5" s="260"/>
      <c r="DZI5" s="260"/>
      <c r="DZJ5" s="260"/>
      <c r="DZK5" s="260"/>
      <c r="DZL5" s="260"/>
      <c r="DZM5" s="260"/>
      <c r="DZN5" s="260"/>
      <c r="DZO5" s="260"/>
      <c r="DZP5" s="260"/>
      <c r="DZQ5" s="260"/>
      <c r="DZR5" s="260"/>
      <c r="DZS5" s="260"/>
      <c r="DZT5" s="260"/>
      <c r="DZU5" s="260"/>
      <c r="DZV5" s="260"/>
      <c r="DZW5" s="260"/>
      <c r="DZX5" s="260"/>
      <c r="DZY5" s="260"/>
      <c r="DZZ5" s="260"/>
      <c r="EAA5" s="260"/>
      <c r="EAB5" s="260"/>
      <c r="EAC5" s="260"/>
      <c r="EAD5" s="260"/>
      <c r="EAE5" s="260"/>
      <c r="EAF5" s="260"/>
      <c r="EAG5" s="260"/>
      <c r="EAH5" s="260"/>
      <c r="EAI5" s="260"/>
      <c r="EAJ5" s="260"/>
      <c r="EAK5" s="260"/>
      <c r="EAL5" s="260"/>
      <c r="EAM5" s="260"/>
      <c r="EAN5" s="260"/>
      <c r="EAO5" s="260"/>
      <c r="EAP5" s="260"/>
      <c r="EAQ5" s="260"/>
      <c r="EAR5" s="260"/>
      <c r="EAS5" s="260"/>
      <c r="EAT5" s="260"/>
      <c r="EAU5" s="260"/>
      <c r="EAV5" s="260"/>
      <c r="EAW5" s="260"/>
      <c r="EAX5" s="260"/>
      <c r="EAY5" s="260"/>
      <c r="EAZ5" s="260"/>
      <c r="EBA5" s="260"/>
      <c r="EBB5" s="260"/>
      <c r="EBC5" s="260"/>
      <c r="EBD5" s="260"/>
      <c r="EBE5" s="260"/>
      <c r="EBF5" s="260"/>
      <c r="EBG5" s="260"/>
      <c r="EBH5" s="260"/>
      <c r="EBI5" s="260"/>
      <c r="EBJ5" s="260"/>
      <c r="EBK5" s="260"/>
      <c r="EBL5" s="260"/>
      <c r="EBM5" s="260"/>
      <c r="EBN5" s="260"/>
      <c r="EBO5" s="260"/>
      <c r="EBP5" s="260"/>
      <c r="EBQ5" s="260"/>
      <c r="EBR5" s="260"/>
      <c r="EBS5" s="260"/>
      <c r="EBT5" s="260"/>
      <c r="EBU5" s="260"/>
      <c r="EBV5" s="260"/>
      <c r="EBW5" s="260"/>
      <c r="EBX5" s="260"/>
      <c r="EBY5" s="260"/>
      <c r="EBZ5" s="260"/>
      <c r="ECA5" s="260"/>
      <c r="ECB5" s="260"/>
      <c r="ECC5" s="260"/>
      <c r="ECD5" s="260"/>
      <c r="ECE5" s="260"/>
      <c r="ECF5" s="260"/>
      <c r="ECG5" s="260"/>
      <c r="ECH5" s="260"/>
      <c r="ECI5" s="260"/>
      <c r="ECJ5" s="260"/>
      <c r="ECK5" s="260"/>
      <c r="ECL5" s="260"/>
      <c r="ECM5" s="260"/>
      <c r="ECN5" s="260"/>
      <c r="ECO5" s="260"/>
      <c r="ECP5" s="260"/>
      <c r="ECQ5" s="260"/>
      <c r="ECR5" s="260"/>
      <c r="ECS5" s="260"/>
      <c r="ECT5" s="260"/>
      <c r="ECU5" s="260"/>
      <c r="ECV5" s="260"/>
      <c r="ECW5" s="260"/>
      <c r="ECX5" s="260"/>
      <c r="ECY5" s="260"/>
      <c r="ECZ5" s="260"/>
      <c r="EDA5" s="260"/>
      <c r="EDB5" s="260"/>
      <c r="EDC5" s="260"/>
      <c r="EDD5" s="260"/>
      <c r="EDE5" s="260"/>
      <c r="EDF5" s="260"/>
      <c r="EDG5" s="260"/>
      <c r="EDH5" s="260"/>
      <c r="EDI5" s="260"/>
      <c r="EDJ5" s="260"/>
      <c r="EDK5" s="260"/>
      <c r="EDL5" s="260"/>
      <c r="EDM5" s="260"/>
      <c r="EDN5" s="260"/>
      <c r="EDO5" s="260"/>
      <c r="EDP5" s="260"/>
      <c r="EDQ5" s="260"/>
      <c r="EDR5" s="260"/>
      <c r="EDS5" s="260"/>
      <c r="EDT5" s="260"/>
      <c r="EDU5" s="260"/>
      <c r="EDV5" s="260"/>
      <c r="EDW5" s="260"/>
      <c r="EDX5" s="260"/>
      <c r="EDY5" s="260"/>
      <c r="EDZ5" s="260"/>
      <c r="EEA5" s="260"/>
      <c r="EEB5" s="260"/>
      <c r="EEC5" s="260"/>
      <c r="EED5" s="260"/>
      <c r="EEE5" s="260"/>
      <c r="EEF5" s="260"/>
      <c r="EEG5" s="260"/>
      <c r="EEH5" s="260"/>
      <c r="EEI5" s="260"/>
      <c r="EEJ5" s="260"/>
      <c r="EEK5" s="260"/>
      <c r="EEL5" s="260"/>
      <c r="EEM5" s="260"/>
      <c r="EEN5" s="260"/>
      <c r="EEO5" s="260"/>
      <c r="EEP5" s="260"/>
      <c r="EEQ5" s="260"/>
      <c r="EER5" s="260"/>
      <c r="EES5" s="260"/>
      <c r="EET5" s="260"/>
      <c r="EEU5" s="260"/>
      <c r="EEV5" s="260"/>
      <c r="EEW5" s="260"/>
      <c r="EEX5" s="260"/>
      <c r="EEY5" s="260"/>
      <c r="EEZ5" s="260"/>
      <c r="EFA5" s="260"/>
      <c r="EFB5" s="260"/>
      <c r="EFC5" s="260"/>
      <c r="EFD5" s="260"/>
      <c r="EFE5" s="260"/>
      <c r="EFF5" s="260"/>
      <c r="EFG5" s="260"/>
      <c r="EFH5" s="260"/>
      <c r="EFI5" s="260"/>
      <c r="EFJ5" s="260"/>
      <c r="EFK5" s="260"/>
      <c r="EFL5" s="260"/>
      <c r="EFM5" s="260"/>
      <c r="EFN5" s="260"/>
      <c r="EFO5" s="260"/>
      <c r="EFP5" s="260"/>
      <c r="EFQ5" s="260"/>
      <c r="EFR5" s="260"/>
      <c r="EFS5" s="260"/>
      <c r="EFT5" s="260"/>
      <c r="EFU5" s="260"/>
      <c r="EFV5" s="260"/>
      <c r="EFW5" s="260"/>
      <c r="EFX5" s="260"/>
      <c r="EFY5" s="260"/>
      <c r="EFZ5" s="260"/>
      <c r="EGA5" s="260"/>
      <c r="EGB5" s="260"/>
      <c r="EGC5" s="260"/>
      <c r="EGD5" s="260"/>
      <c r="EGE5" s="260"/>
      <c r="EGF5" s="260"/>
      <c r="EGG5" s="260"/>
      <c r="EGH5" s="260"/>
      <c r="EGI5" s="260"/>
      <c r="EGJ5" s="260"/>
      <c r="EGK5" s="260"/>
      <c r="EGL5" s="260"/>
      <c r="EGM5" s="260"/>
      <c r="EGN5" s="260"/>
      <c r="EGO5" s="260"/>
      <c r="EGP5" s="260"/>
      <c r="EGQ5" s="260"/>
      <c r="EGR5" s="260"/>
      <c r="EGS5" s="260"/>
      <c r="EGT5" s="260"/>
      <c r="EGU5" s="260"/>
      <c r="EGV5" s="260"/>
      <c r="EGW5" s="260"/>
      <c r="EGX5" s="260"/>
      <c r="EGY5" s="260"/>
      <c r="EGZ5" s="260"/>
      <c r="EHA5" s="260"/>
      <c r="EHB5" s="260"/>
      <c r="EHC5" s="260"/>
      <c r="EHD5" s="260"/>
      <c r="EHE5" s="260"/>
      <c r="EHF5" s="260"/>
      <c r="EHG5" s="260"/>
      <c r="EHH5" s="260"/>
      <c r="EHI5" s="260"/>
      <c r="EHJ5" s="260"/>
      <c r="EHK5" s="260"/>
      <c r="EHL5" s="260"/>
      <c r="EHM5" s="260"/>
      <c r="EHN5" s="260"/>
      <c r="EHO5" s="260"/>
      <c r="EHP5" s="260"/>
      <c r="EHQ5" s="260"/>
      <c r="EHR5" s="260"/>
      <c r="EHS5" s="260"/>
      <c r="EHT5" s="260"/>
      <c r="EHU5" s="260"/>
      <c r="EHV5" s="260"/>
      <c r="EHW5" s="260"/>
      <c r="EHX5" s="260"/>
      <c r="EHY5" s="260"/>
      <c r="EHZ5" s="260"/>
      <c r="EIA5" s="260"/>
      <c r="EIB5" s="260"/>
      <c r="EIC5" s="260"/>
      <c r="EID5" s="260"/>
      <c r="EIE5" s="260"/>
      <c r="EIF5" s="260"/>
      <c r="EIG5" s="260"/>
      <c r="EIH5" s="260"/>
      <c r="EII5" s="260"/>
      <c r="EIJ5" s="260"/>
      <c r="EIK5" s="260"/>
      <c r="EIL5" s="260"/>
      <c r="EIM5" s="260"/>
      <c r="EIN5" s="260"/>
      <c r="EIO5" s="260"/>
      <c r="EIP5" s="260"/>
      <c r="EIQ5" s="260"/>
      <c r="EIR5" s="260"/>
      <c r="EIS5" s="260"/>
      <c r="EIT5" s="260"/>
      <c r="EIU5" s="260"/>
      <c r="EIV5" s="260"/>
      <c r="EIW5" s="260"/>
      <c r="EIX5" s="260"/>
      <c r="EIY5" s="260"/>
      <c r="EIZ5" s="260"/>
      <c r="EJA5" s="260"/>
      <c r="EJB5" s="260"/>
      <c r="EJC5" s="260"/>
      <c r="EJD5" s="260"/>
      <c r="EJE5" s="260"/>
      <c r="EJF5" s="260"/>
      <c r="EJG5" s="260"/>
      <c r="EJH5" s="260"/>
      <c r="EJI5" s="260"/>
      <c r="EJJ5" s="260"/>
      <c r="EJK5" s="260"/>
      <c r="EJL5" s="260"/>
      <c r="EJM5" s="260"/>
      <c r="EJN5" s="260"/>
      <c r="EJO5" s="260"/>
      <c r="EJP5" s="260"/>
      <c r="EJQ5" s="260"/>
      <c r="EJR5" s="260"/>
      <c r="EJS5" s="260"/>
      <c r="EJT5" s="260"/>
      <c r="EJU5" s="260"/>
      <c r="EJV5" s="260"/>
      <c r="EJW5" s="260"/>
      <c r="EJX5" s="260"/>
      <c r="EJY5" s="260"/>
      <c r="EJZ5" s="260"/>
      <c r="EKA5" s="260"/>
      <c r="EKB5" s="260"/>
      <c r="EKC5" s="260"/>
      <c r="EKD5" s="260"/>
      <c r="EKE5" s="260"/>
      <c r="EKF5" s="260"/>
      <c r="EKG5" s="260"/>
      <c r="EKH5" s="260"/>
      <c r="EKI5" s="260"/>
      <c r="EKJ5" s="260"/>
      <c r="EKK5" s="260"/>
      <c r="EKL5" s="260"/>
      <c r="EKM5" s="260"/>
      <c r="EKN5" s="260"/>
      <c r="EKO5" s="260"/>
      <c r="EKP5" s="260"/>
      <c r="EKQ5" s="260"/>
      <c r="EKR5" s="260"/>
      <c r="EKS5" s="260"/>
      <c r="EKT5" s="260"/>
      <c r="EKU5" s="260"/>
      <c r="EKV5" s="260"/>
      <c r="EKW5" s="260"/>
      <c r="EKX5" s="260"/>
      <c r="EKY5" s="260"/>
      <c r="EKZ5" s="260"/>
      <c r="ELA5" s="260"/>
      <c r="ELB5" s="260"/>
      <c r="ELC5" s="260"/>
      <c r="ELD5" s="260"/>
      <c r="ELE5" s="260"/>
      <c r="ELF5" s="260"/>
      <c r="ELG5" s="260"/>
      <c r="ELH5" s="260"/>
      <c r="ELI5" s="260"/>
      <c r="ELJ5" s="260"/>
      <c r="ELK5" s="260"/>
      <c r="ELL5" s="260"/>
      <c r="ELM5" s="260"/>
      <c r="ELN5" s="260"/>
      <c r="ELO5" s="260"/>
      <c r="ELP5" s="260"/>
      <c r="ELQ5" s="260"/>
      <c r="ELR5" s="260"/>
      <c r="ELS5" s="260"/>
      <c r="ELT5" s="260"/>
      <c r="ELU5" s="260"/>
      <c r="ELV5" s="260"/>
      <c r="ELW5" s="260"/>
      <c r="ELX5" s="260"/>
      <c r="ELY5" s="260"/>
      <c r="ELZ5" s="260"/>
      <c r="EMA5" s="260"/>
      <c r="EMB5" s="260"/>
      <c r="EMC5" s="260"/>
      <c r="EMD5" s="260"/>
      <c r="EME5" s="260"/>
      <c r="EMF5" s="260"/>
      <c r="EMG5" s="260"/>
      <c r="EMH5" s="260"/>
      <c r="EMI5" s="260"/>
      <c r="EMJ5" s="260"/>
      <c r="EMK5" s="260"/>
      <c r="EML5" s="260"/>
      <c r="EMM5" s="260"/>
      <c r="EMN5" s="260"/>
      <c r="EMO5" s="260"/>
      <c r="EMP5" s="260"/>
      <c r="EMQ5" s="260"/>
      <c r="EMR5" s="260"/>
      <c r="EMS5" s="260"/>
      <c r="EMT5" s="260"/>
      <c r="EMU5" s="260"/>
      <c r="EMV5" s="260"/>
      <c r="EMW5" s="260"/>
      <c r="EMX5" s="260"/>
      <c r="EMY5" s="260"/>
      <c r="EMZ5" s="260"/>
      <c r="ENA5" s="260"/>
      <c r="ENB5" s="260"/>
      <c r="ENC5" s="260"/>
      <c r="END5" s="260"/>
      <c r="ENE5" s="260"/>
      <c r="ENF5" s="260"/>
      <c r="ENG5" s="260"/>
      <c r="ENH5" s="260"/>
      <c r="ENI5" s="260"/>
      <c r="ENJ5" s="260"/>
      <c r="ENK5" s="260"/>
      <c r="ENL5" s="260"/>
      <c r="ENM5" s="260"/>
      <c r="ENN5" s="260"/>
      <c r="ENO5" s="260"/>
      <c r="ENP5" s="260"/>
      <c r="ENQ5" s="260"/>
      <c r="ENR5" s="260"/>
      <c r="ENS5" s="260"/>
      <c r="ENT5" s="260"/>
      <c r="ENU5" s="260"/>
      <c r="ENV5" s="260"/>
      <c r="ENW5" s="260"/>
      <c r="ENX5" s="260"/>
      <c r="ENY5" s="260"/>
      <c r="ENZ5" s="260"/>
      <c r="EOA5" s="260"/>
      <c r="EOB5" s="260"/>
      <c r="EOC5" s="260"/>
      <c r="EOD5" s="260"/>
      <c r="EOE5" s="260"/>
      <c r="EOF5" s="260"/>
      <c r="EOG5" s="260"/>
      <c r="EOH5" s="260"/>
      <c r="EOI5" s="260"/>
      <c r="EOJ5" s="260"/>
      <c r="EOK5" s="260"/>
      <c r="EOL5" s="260"/>
      <c r="EOM5" s="260"/>
      <c r="EON5" s="260"/>
      <c r="EOO5" s="260"/>
      <c r="EOP5" s="260"/>
      <c r="EOQ5" s="260"/>
      <c r="EOR5" s="260"/>
      <c r="EOS5" s="260"/>
      <c r="EOT5" s="260"/>
      <c r="EOU5" s="260"/>
      <c r="EOV5" s="260"/>
      <c r="EOW5" s="260"/>
      <c r="EOX5" s="260"/>
      <c r="EOY5" s="260"/>
      <c r="EOZ5" s="260"/>
      <c r="EPA5" s="260"/>
      <c r="EPB5" s="260"/>
      <c r="EPC5" s="260"/>
      <c r="EPD5" s="260"/>
      <c r="EPE5" s="260"/>
      <c r="EPF5" s="260"/>
      <c r="EPG5" s="260"/>
      <c r="EPH5" s="260"/>
      <c r="EPI5" s="260"/>
      <c r="EPJ5" s="260"/>
      <c r="EPK5" s="260"/>
      <c r="EPL5" s="260"/>
      <c r="EPM5" s="260"/>
      <c r="EPN5" s="260"/>
      <c r="EPO5" s="260"/>
      <c r="EPP5" s="260"/>
      <c r="EPQ5" s="260"/>
      <c r="EPR5" s="260"/>
      <c r="EPS5" s="260"/>
      <c r="EPT5" s="260"/>
      <c r="EPU5" s="260"/>
      <c r="EPV5" s="260"/>
      <c r="EPW5" s="260"/>
      <c r="EPX5" s="260"/>
      <c r="EPY5" s="260"/>
      <c r="EPZ5" s="260"/>
      <c r="EQA5" s="260"/>
      <c r="EQB5" s="260"/>
      <c r="EQC5" s="260"/>
      <c r="EQD5" s="260"/>
      <c r="EQE5" s="260"/>
      <c r="EQF5" s="260"/>
      <c r="EQG5" s="260"/>
      <c r="EQH5" s="260"/>
      <c r="EQI5" s="260"/>
      <c r="EQJ5" s="260"/>
      <c r="EQK5" s="260"/>
      <c r="EQL5" s="260"/>
      <c r="EQM5" s="260"/>
      <c r="EQN5" s="260"/>
      <c r="EQO5" s="260"/>
      <c r="EQP5" s="260"/>
      <c r="EQQ5" s="260"/>
      <c r="EQR5" s="260"/>
      <c r="EQS5" s="260"/>
      <c r="EQT5" s="260"/>
      <c r="EQU5" s="260"/>
      <c r="EQV5" s="260"/>
      <c r="EQW5" s="260"/>
      <c r="EQX5" s="260"/>
      <c r="EQY5" s="260"/>
      <c r="EQZ5" s="260"/>
      <c r="ERA5" s="260"/>
      <c r="ERB5" s="260"/>
      <c r="ERC5" s="260"/>
      <c r="ERD5" s="260"/>
      <c r="ERE5" s="260"/>
      <c r="ERF5" s="260"/>
      <c r="ERG5" s="260"/>
      <c r="ERH5" s="260"/>
      <c r="ERI5" s="260"/>
      <c r="ERJ5" s="260"/>
      <c r="ERK5" s="260"/>
      <c r="ERL5" s="260"/>
      <c r="ERM5" s="260"/>
      <c r="ERN5" s="260"/>
      <c r="ERO5" s="260"/>
      <c r="ERP5" s="260"/>
      <c r="ERQ5" s="260"/>
      <c r="ERR5" s="260"/>
      <c r="ERS5" s="260"/>
      <c r="ERT5" s="260"/>
      <c r="ERU5" s="260"/>
      <c r="ERV5" s="260"/>
      <c r="ERW5" s="260"/>
      <c r="ERX5" s="260"/>
      <c r="ERY5" s="260"/>
      <c r="ERZ5" s="260"/>
      <c r="ESA5" s="260"/>
      <c r="ESB5" s="260"/>
      <c r="ESC5" s="260"/>
      <c r="ESD5" s="260"/>
      <c r="ESE5" s="260"/>
      <c r="ESF5" s="260"/>
      <c r="ESG5" s="260"/>
      <c r="ESH5" s="260"/>
      <c r="ESI5" s="260"/>
      <c r="ESJ5" s="260"/>
      <c r="ESK5" s="260"/>
      <c r="ESL5" s="260"/>
      <c r="ESM5" s="260"/>
      <c r="ESN5" s="260"/>
      <c r="ESO5" s="260"/>
      <c r="ESP5" s="260"/>
      <c r="ESQ5" s="260"/>
      <c r="ESR5" s="260"/>
      <c r="ESS5" s="260"/>
      <c r="EST5" s="260"/>
      <c r="ESU5" s="260"/>
      <c r="ESV5" s="260"/>
      <c r="ESW5" s="260"/>
      <c r="ESX5" s="260"/>
      <c r="ESY5" s="260"/>
      <c r="ESZ5" s="260"/>
      <c r="ETA5" s="260"/>
      <c r="ETB5" s="260"/>
      <c r="ETC5" s="260"/>
      <c r="ETD5" s="260"/>
      <c r="ETE5" s="260"/>
      <c r="ETF5" s="260"/>
      <c r="ETG5" s="260"/>
      <c r="ETH5" s="260"/>
      <c r="ETI5" s="260"/>
      <c r="ETJ5" s="260"/>
      <c r="ETK5" s="260"/>
      <c r="ETL5" s="260"/>
      <c r="ETM5" s="260"/>
      <c r="ETN5" s="260"/>
      <c r="ETO5" s="260"/>
      <c r="ETP5" s="260"/>
      <c r="ETQ5" s="260"/>
      <c r="ETR5" s="260"/>
      <c r="ETS5" s="260"/>
      <c r="ETT5" s="260"/>
      <c r="ETU5" s="260"/>
      <c r="ETV5" s="260"/>
      <c r="ETW5" s="260"/>
      <c r="ETX5" s="260"/>
      <c r="ETY5" s="260"/>
      <c r="ETZ5" s="260"/>
      <c r="EUA5" s="260"/>
      <c r="EUB5" s="260"/>
      <c r="EUC5" s="260"/>
      <c r="EUD5" s="260"/>
      <c r="EUE5" s="260"/>
      <c r="EUF5" s="260"/>
      <c r="EUG5" s="260"/>
      <c r="EUH5" s="260"/>
      <c r="EUI5" s="260"/>
      <c r="EUJ5" s="260"/>
      <c r="EUK5" s="260"/>
      <c r="EUL5" s="260"/>
      <c r="EUM5" s="260"/>
      <c r="EUN5" s="260"/>
      <c r="EUO5" s="260"/>
      <c r="EUP5" s="260"/>
      <c r="EUQ5" s="260"/>
      <c r="EUR5" s="260"/>
      <c r="EUS5" s="260"/>
      <c r="EUT5" s="260"/>
      <c r="EUU5" s="260"/>
      <c r="EUV5" s="260"/>
      <c r="EUW5" s="260"/>
      <c r="EUX5" s="260"/>
      <c r="EUY5" s="260"/>
      <c r="EUZ5" s="260"/>
      <c r="EVA5" s="260"/>
      <c r="EVB5" s="260"/>
      <c r="EVC5" s="260"/>
      <c r="EVD5" s="260"/>
      <c r="EVE5" s="260"/>
      <c r="EVF5" s="260"/>
      <c r="EVG5" s="260"/>
      <c r="EVH5" s="260"/>
      <c r="EVI5" s="260"/>
      <c r="EVJ5" s="260"/>
      <c r="EVK5" s="260"/>
      <c r="EVL5" s="260"/>
      <c r="EVM5" s="260"/>
      <c r="EVN5" s="260"/>
      <c r="EVO5" s="260"/>
      <c r="EVP5" s="260"/>
      <c r="EVQ5" s="260"/>
      <c r="EVR5" s="260"/>
      <c r="EVS5" s="260"/>
      <c r="EVT5" s="260"/>
      <c r="EVU5" s="260"/>
      <c r="EVV5" s="260"/>
      <c r="EVW5" s="260"/>
      <c r="EVX5" s="260"/>
      <c r="EVY5" s="260"/>
      <c r="EVZ5" s="260"/>
      <c r="EWA5" s="260"/>
      <c r="EWB5" s="260"/>
      <c r="EWC5" s="260"/>
      <c r="EWD5" s="260"/>
      <c r="EWE5" s="260"/>
      <c r="EWF5" s="260"/>
      <c r="EWG5" s="260"/>
      <c r="EWH5" s="260"/>
      <c r="EWI5" s="260"/>
      <c r="EWJ5" s="260"/>
      <c r="EWK5" s="260"/>
      <c r="EWL5" s="260"/>
      <c r="EWM5" s="260"/>
      <c r="EWN5" s="260"/>
      <c r="EWO5" s="260"/>
      <c r="EWP5" s="260"/>
      <c r="EWQ5" s="260"/>
      <c r="EWR5" s="260"/>
      <c r="EWS5" s="260"/>
      <c r="EWT5" s="260"/>
      <c r="EWU5" s="260"/>
      <c r="EWV5" s="260"/>
      <c r="EWW5" s="260"/>
      <c r="EWX5" s="260"/>
      <c r="EWY5" s="260"/>
      <c r="EWZ5" s="260"/>
      <c r="EXA5" s="260"/>
      <c r="EXB5" s="260"/>
      <c r="EXC5" s="260"/>
      <c r="EXD5" s="260"/>
      <c r="EXE5" s="260"/>
      <c r="EXF5" s="260"/>
      <c r="EXG5" s="260"/>
      <c r="EXH5" s="260"/>
      <c r="EXI5" s="260"/>
      <c r="EXJ5" s="260"/>
      <c r="EXK5" s="260"/>
      <c r="EXL5" s="260"/>
      <c r="EXM5" s="260"/>
      <c r="EXN5" s="260"/>
      <c r="EXO5" s="260"/>
      <c r="EXP5" s="260"/>
      <c r="EXQ5" s="260"/>
      <c r="EXR5" s="260"/>
      <c r="EXS5" s="260"/>
      <c r="EXT5" s="260"/>
      <c r="EXU5" s="260"/>
      <c r="EXV5" s="260"/>
      <c r="EXW5" s="260"/>
      <c r="EXX5" s="260"/>
      <c r="EXY5" s="260"/>
      <c r="EXZ5" s="260"/>
      <c r="EYA5" s="260"/>
      <c r="EYB5" s="260"/>
      <c r="EYC5" s="260"/>
      <c r="EYD5" s="260"/>
      <c r="EYE5" s="260"/>
      <c r="EYF5" s="260"/>
      <c r="EYG5" s="260"/>
      <c r="EYH5" s="260"/>
      <c r="EYI5" s="260"/>
      <c r="EYJ5" s="260"/>
      <c r="EYK5" s="260"/>
      <c r="EYL5" s="260"/>
      <c r="EYM5" s="260"/>
      <c r="EYN5" s="260"/>
      <c r="EYO5" s="260"/>
      <c r="EYP5" s="260"/>
      <c r="EYQ5" s="260"/>
      <c r="EYR5" s="260"/>
      <c r="EYS5" s="260"/>
      <c r="EYT5" s="260"/>
      <c r="EYU5" s="260"/>
      <c r="EYV5" s="260"/>
      <c r="EYW5" s="260"/>
      <c r="EYX5" s="260"/>
      <c r="EYY5" s="260"/>
      <c r="EYZ5" s="260"/>
      <c r="EZA5" s="260"/>
      <c r="EZB5" s="260"/>
      <c r="EZC5" s="260"/>
      <c r="EZD5" s="260"/>
      <c r="EZE5" s="260"/>
      <c r="EZF5" s="260"/>
      <c r="EZG5" s="260"/>
      <c r="EZH5" s="260"/>
      <c r="EZI5" s="260"/>
      <c r="EZJ5" s="260"/>
      <c r="EZK5" s="260"/>
      <c r="EZL5" s="260"/>
      <c r="EZM5" s="260"/>
      <c r="EZN5" s="260"/>
      <c r="EZO5" s="260"/>
      <c r="EZP5" s="260"/>
      <c r="EZQ5" s="260"/>
      <c r="EZR5" s="260"/>
      <c r="EZS5" s="260"/>
      <c r="EZT5" s="260"/>
      <c r="EZU5" s="260"/>
      <c r="EZV5" s="260"/>
      <c r="EZW5" s="260"/>
      <c r="EZX5" s="260"/>
      <c r="EZY5" s="260"/>
      <c r="EZZ5" s="260"/>
      <c r="FAA5" s="260"/>
      <c r="FAB5" s="260"/>
      <c r="FAC5" s="260"/>
      <c r="FAD5" s="260"/>
      <c r="FAE5" s="260"/>
      <c r="FAF5" s="260"/>
      <c r="FAG5" s="260"/>
      <c r="FAH5" s="260"/>
      <c r="FAI5" s="260"/>
      <c r="FAJ5" s="260"/>
      <c r="FAK5" s="260"/>
      <c r="FAL5" s="260"/>
      <c r="FAM5" s="260"/>
      <c r="FAN5" s="260"/>
      <c r="FAO5" s="260"/>
      <c r="FAP5" s="260"/>
      <c r="FAQ5" s="260"/>
      <c r="FAR5" s="260"/>
      <c r="FAS5" s="260"/>
      <c r="FAT5" s="260"/>
      <c r="FAU5" s="260"/>
      <c r="FAV5" s="260"/>
      <c r="FAW5" s="260"/>
      <c r="FAX5" s="260"/>
      <c r="FAY5" s="260"/>
      <c r="FAZ5" s="260"/>
      <c r="FBA5" s="260"/>
      <c r="FBB5" s="260"/>
      <c r="FBC5" s="260"/>
      <c r="FBD5" s="260"/>
      <c r="FBE5" s="260"/>
      <c r="FBF5" s="260"/>
      <c r="FBG5" s="260"/>
      <c r="FBH5" s="260"/>
      <c r="FBI5" s="260"/>
      <c r="FBJ5" s="260"/>
      <c r="FBK5" s="260"/>
      <c r="FBL5" s="260"/>
      <c r="FBM5" s="260"/>
      <c r="FBN5" s="260"/>
      <c r="FBO5" s="260"/>
      <c r="FBP5" s="260"/>
      <c r="FBQ5" s="260"/>
      <c r="FBR5" s="260"/>
      <c r="FBS5" s="260"/>
      <c r="FBT5" s="260"/>
      <c r="FBU5" s="260"/>
      <c r="FBV5" s="260"/>
      <c r="FBW5" s="260"/>
      <c r="FBX5" s="260"/>
      <c r="FBY5" s="260"/>
      <c r="FBZ5" s="260"/>
      <c r="FCA5" s="260"/>
      <c r="FCB5" s="260"/>
      <c r="FCC5" s="260"/>
      <c r="FCD5" s="260"/>
      <c r="FCE5" s="260"/>
      <c r="FCF5" s="260"/>
      <c r="FCG5" s="260"/>
      <c r="FCH5" s="260"/>
      <c r="FCI5" s="260"/>
      <c r="FCJ5" s="260"/>
      <c r="FCK5" s="260"/>
      <c r="FCL5" s="260"/>
      <c r="FCM5" s="260"/>
      <c r="FCN5" s="260"/>
      <c r="FCO5" s="260"/>
      <c r="FCP5" s="260"/>
      <c r="FCQ5" s="260"/>
      <c r="FCR5" s="260"/>
      <c r="FCS5" s="260"/>
      <c r="FCT5" s="260"/>
      <c r="FCU5" s="260"/>
      <c r="FCV5" s="260"/>
      <c r="FCW5" s="260"/>
      <c r="FCX5" s="260"/>
      <c r="FCY5" s="260"/>
      <c r="FCZ5" s="260"/>
      <c r="FDA5" s="260"/>
      <c r="FDB5" s="260"/>
      <c r="FDC5" s="260"/>
      <c r="FDD5" s="260"/>
      <c r="FDE5" s="260"/>
      <c r="FDF5" s="260"/>
      <c r="FDG5" s="260"/>
      <c r="FDH5" s="260"/>
      <c r="FDI5" s="260"/>
      <c r="FDJ5" s="260"/>
      <c r="FDK5" s="260"/>
      <c r="FDL5" s="260"/>
      <c r="FDM5" s="260"/>
      <c r="FDN5" s="260"/>
      <c r="FDO5" s="260"/>
      <c r="FDP5" s="260"/>
      <c r="FDQ5" s="260"/>
      <c r="FDR5" s="260"/>
      <c r="FDS5" s="260"/>
      <c r="FDT5" s="260"/>
      <c r="FDU5" s="260"/>
      <c r="FDV5" s="260"/>
      <c r="FDW5" s="260"/>
      <c r="FDX5" s="260"/>
      <c r="FDY5" s="260"/>
      <c r="FDZ5" s="260"/>
      <c r="FEA5" s="260"/>
      <c r="FEB5" s="260"/>
      <c r="FEC5" s="260"/>
      <c r="FED5" s="260"/>
      <c r="FEE5" s="260"/>
      <c r="FEF5" s="260"/>
      <c r="FEG5" s="260"/>
      <c r="FEH5" s="260"/>
      <c r="FEI5" s="260"/>
      <c r="FEJ5" s="260"/>
      <c r="FEK5" s="260"/>
      <c r="FEL5" s="260"/>
      <c r="FEM5" s="260"/>
      <c r="FEN5" s="260"/>
      <c r="FEO5" s="260"/>
      <c r="FEP5" s="260"/>
      <c r="FEQ5" s="260"/>
      <c r="FER5" s="260"/>
      <c r="FES5" s="260"/>
      <c r="FET5" s="260"/>
      <c r="FEU5" s="260"/>
      <c r="FEV5" s="260"/>
      <c r="FEW5" s="260"/>
      <c r="FEX5" s="260"/>
      <c r="FEY5" s="260"/>
      <c r="FEZ5" s="260"/>
      <c r="FFA5" s="260"/>
      <c r="FFB5" s="260"/>
      <c r="FFC5" s="260"/>
      <c r="FFD5" s="260"/>
      <c r="FFE5" s="260"/>
      <c r="FFF5" s="260"/>
      <c r="FFG5" s="260"/>
      <c r="FFH5" s="260"/>
      <c r="FFI5" s="260"/>
      <c r="FFJ5" s="260"/>
      <c r="FFK5" s="260"/>
      <c r="FFL5" s="260"/>
      <c r="FFM5" s="260"/>
      <c r="FFN5" s="260"/>
      <c r="FFO5" s="260"/>
      <c r="FFP5" s="260"/>
      <c r="FFQ5" s="260"/>
      <c r="FFR5" s="260"/>
      <c r="FFS5" s="260"/>
      <c r="FFT5" s="260"/>
      <c r="FFU5" s="260"/>
      <c r="FFV5" s="260"/>
      <c r="FFW5" s="260"/>
      <c r="FFX5" s="260"/>
      <c r="FFY5" s="260"/>
      <c r="FFZ5" s="260"/>
      <c r="FGA5" s="260"/>
      <c r="FGB5" s="260"/>
      <c r="FGC5" s="260"/>
      <c r="FGD5" s="260"/>
      <c r="FGE5" s="260"/>
      <c r="FGF5" s="260"/>
      <c r="FGG5" s="260"/>
      <c r="FGH5" s="260"/>
      <c r="FGI5" s="260"/>
      <c r="FGJ5" s="260"/>
      <c r="FGK5" s="260"/>
      <c r="FGL5" s="260"/>
      <c r="FGM5" s="260"/>
      <c r="FGN5" s="260"/>
      <c r="FGO5" s="260"/>
      <c r="FGP5" s="260"/>
      <c r="FGQ5" s="260"/>
      <c r="FGR5" s="260"/>
      <c r="FGS5" s="260"/>
      <c r="FGT5" s="260"/>
      <c r="FGU5" s="260"/>
      <c r="FGV5" s="260"/>
      <c r="FGW5" s="260"/>
      <c r="FGX5" s="260"/>
      <c r="FGY5" s="260"/>
      <c r="FGZ5" s="260"/>
      <c r="FHA5" s="260"/>
      <c r="FHB5" s="260"/>
      <c r="FHC5" s="260"/>
      <c r="FHD5" s="260"/>
      <c r="FHE5" s="260"/>
      <c r="FHF5" s="260"/>
      <c r="FHG5" s="260"/>
      <c r="FHH5" s="260"/>
      <c r="FHI5" s="260"/>
      <c r="FHJ5" s="260"/>
      <c r="FHK5" s="260"/>
      <c r="FHL5" s="260"/>
      <c r="FHM5" s="260"/>
      <c r="FHN5" s="260"/>
      <c r="FHO5" s="260"/>
      <c r="FHP5" s="260"/>
      <c r="FHQ5" s="260"/>
      <c r="FHR5" s="260"/>
      <c r="FHS5" s="260"/>
      <c r="FHT5" s="260"/>
      <c r="FHU5" s="260"/>
      <c r="FHV5" s="260"/>
      <c r="FHW5" s="260"/>
      <c r="FHX5" s="260"/>
      <c r="FHY5" s="260"/>
      <c r="FHZ5" s="260"/>
      <c r="FIA5" s="260"/>
      <c r="FIB5" s="260"/>
      <c r="FIC5" s="260"/>
      <c r="FID5" s="260"/>
      <c r="FIE5" s="260"/>
      <c r="FIF5" s="260"/>
      <c r="FIG5" s="260"/>
      <c r="FIH5" s="260"/>
      <c r="FII5" s="260"/>
      <c r="FIJ5" s="260"/>
      <c r="FIK5" s="260"/>
      <c r="FIL5" s="260"/>
      <c r="FIM5" s="260"/>
      <c r="FIN5" s="260"/>
      <c r="FIO5" s="260"/>
      <c r="FIP5" s="260"/>
      <c r="FIQ5" s="260"/>
      <c r="FIR5" s="260"/>
      <c r="FIS5" s="260"/>
      <c r="FIT5" s="260"/>
      <c r="FIU5" s="260"/>
      <c r="FIV5" s="260"/>
      <c r="FIW5" s="260"/>
      <c r="FIX5" s="260"/>
      <c r="FIY5" s="260"/>
      <c r="FIZ5" s="260"/>
      <c r="FJA5" s="260"/>
      <c r="FJB5" s="260"/>
      <c r="FJC5" s="260"/>
      <c r="FJD5" s="260"/>
      <c r="FJE5" s="260"/>
      <c r="FJF5" s="260"/>
      <c r="FJG5" s="260"/>
      <c r="FJH5" s="260"/>
      <c r="FJI5" s="260"/>
      <c r="FJJ5" s="260"/>
      <c r="FJK5" s="260"/>
      <c r="FJL5" s="260"/>
      <c r="FJM5" s="260"/>
      <c r="FJN5" s="260"/>
      <c r="FJO5" s="260"/>
      <c r="FJP5" s="260"/>
      <c r="FJQ5" s="260"/>
      <c r="FJR5" s="260"/>
      <c r="FJS5" s="260"/>
      <c r="FJT5" s="260"/>
      <c r="FJU5" s="260"/>
      <c r="FJV5" s="260"/>
      <c r="FJW5" s="260"/>
      <c r="FJX5" s="260"/>
      <c r="FJY5" s="260"/>
      <c r="FJZ5" s="260"/>
      <c r="FKA5" s="260"/>
      <c r="FKB5" s="260"/>
      <c r="FKC5" s="260"/>
      <c r="FKD5" s="260"/>
      <c r="FKE5" s="260"/>
      <c r="FKF5" s="260"/>
      <c r="FKG5" s="260"/>
      <c r="FKH5" s="260"/>
      <c r="FKI5" s="260"/>
      <c r="FKJ5" s="260"/>
      <c r="FKK5" s="260"/>
      <c r="FKL5" s="260"/>
      <c r="FKM5" s="260"/>
      <c r="FKN5" s="260"/>
      <c r="FKO5" s="260"/>
      <c r="FKP5" s="260"/>
      <c r="FKQ5" s="260"/>
      <c r="FKR5" s="260"/>
      <c r="FKS5" s="260"/>
      <c r="FKT5" s="260"/>
      <c r="FKU5" s="260"/>
      <c r="FKV5" s="260"/>
      <c r="FKW5" s="260"/>
      <c r="FKX5" s="260"/>
      <c r="FKY5" s="260"/>
      <c r="FKZ5" s="260"/>
      <c r="FLA5" s="260"/>
      <c r="FLB5" s="260"/>
      <c r="FLC5" s="260"/>
      <c r="FLD5" s="260"/>
      <c r="FLE5" s="260"/>
      <c r="FLF5" s="260"/>
      <c r="FLG5" s="260"/>
      <c r="FLH5" s="260"/>
      <c r="FLI5" s="260"/>
      <c r="FLJ5" s="260"/>
      <c r="FLK5" s="260"/>
      <c r="FLL5" s="260"/>
      <c r="FLM5" s="260"/>
      <c r="FLN5" s="260"/>
      <c r="FLO5" s="260"/>
      <c r="FLP5" s="260"/>
      <c r="FLQ5" s="260"/>
      <c r="FLR5" s="260"/>
      <c r="FLS5" s="260"/>
      <c r="FLT5" s="260"/>
      <c r="FLU5" s="260"/>
      <c r="FLV5" s="260"/>
      <c r="FLW5" s="260"/>
      <c r="FLX5" s="260"/>
      <c r="FLY5" s="260"/>
      <c r="FLZ5" s="260"/>
      <c r="FMA5" s="260"/>
      <c r="FMB5" s="260"/>
      <c r="FMC5" s="260"/>
      <c r="FMD5" s="260"/>
      <c r="FME5" s="260"/>
      <c r="FMF5" s="260"/>
      <c r="FMG5" s="260"/>
      <c r="FMH5" s="260"/>
      <c r="FMI5" s="260"/>
      <c r="FMJ5" s="260"/>
      <c r="FMK5" s="260"/>
      <c r="FML5" s="260"/>
      <c r="FMM5" s="260"/>
      <c r="FMN5" s="260"/>
      <c r="FMO5" s="260"/>
      <c r="FMP5" s="260"/>
      <c r="FMQ5" s="260"/>
      <c r="FMR5" s="260"/>
      <c r="FMS5" s="260"/>
      <c r="FMT5" s="260"/>
      <c r="FMU5" s="260"/>
      <c r="FMV5" s="260"/>
      <c r="FMW5" s="260"/>
      <c r="FMX5" s="260"/>
      <c r="FMY5" s="260"/>
      <c r="FMZ5" s="260"/>
      <c r="FNA5" s="260"/>
      <c r="FNB5" s="260"/>
      <c r="FNC5" s="260"/>
      <c r="FND5" s="260"/>
      <c r="FNE5" s="260"/>
      <c r="FNF5" s="260"/>
      <c r="FNG5" s="260"/>
      <c r="FNH5" s="260"/>
      <c r="FNI5" s="260"/>
      <c r="FNJ5" s="260"/>
      <c r="FNK5" s="260"/>
      <c r="FNL5" s="260"/>
      <c r="FNM5" s="260"/>
      <c r="FNN5" s="260"/>
      <c r="FNO5" s="260"/>
      <c r="FNP5" s="260"/>
      <c r="FNQ5" s="260"/>
      <c r="FNR5" s="260"/>
      <c r="FNS5" s="260"/>
      <c r="FNT5" s="260"/>
      <c r="FNU5" s="260"/>
      <c r="FNV5" s="260"/>
      <c r="FNW5" s="260"/>
      <c r="FNX5" s="260"/>
      <c r="FNY5" s="260"/>
      <c r="FNZ5" s="260"/>
      <c r="FOA5" s="260"/>
      <c r="FOB5" s="260"/>
      <c r="FOC5" s="260"/>
      <c r="FOD5" s="260"/>
      <c r="FOE5" s="260"/>
      <c r="FOF5" s="260"/>
      <c r="FOG5" s="260"/>
      <c r="FOH5" s="260"/>
      <c r="FOI5" s="260"/>
      <c r="FOJ5" s="260"/>
      <c r="FOK5" s="260"/>
      <c r="FOL5" s="260"/>
      <c r="FOM5" s="260"/>
      <c r="FON5" s="260"/>
      <c r="FOO5" s="260"/>
      <c r="FOP5" s="260"/>
      <c r="FOQ5" s="260"/>
      <c r="FOR5" s="260"/>
      <c r="FOS5" s="260"/>
      <c r="FOT5" s="260"/>
      <c r="FOU5" s="260"/>
      <c r="FOV5" s="260"/>
      <c r="FOW5" s="260"/>
      <c r="FOX5" s="260"/>
      <c r="FOY5" s="260"/>
      <c r="FOZ5" s="260"/>
      <c r="FPA5" s="260"/>
      <c r="FPB5" s="260"/>
      <c r="FPC5" s="260"/>
      <c r="FPD5" s="260"/>
      <c r="FPE5" s="260"/>
      <c r="FPF5" s="260"/>
      <c r="FPG5" s="260"/>
      <c r="FPH5" s="260"/>
      <c r="FPI5" s="260"/>
      <c r="FPJ5" s="260"/>
      <c r="FPK5" s="260"/>
      <c r="FPL5" s="260"/>
      <c r="FPM5" s="260"/>
      <c r="FPN5" s="260"/>
      <c r="FPO5" s="260"/>
      <c r="FPP5" s="260"/>
      <c r="FPQ5" s="260"/>
      <c r="FPR5" s="260"/>
      <c r="FPS5" s="260"/>
      <c r="FPT5" s="260"/>
      <c r="FPU5" s="260"/>
      <c r="FPV5" s="260"/>
      <c r="FPW5" s="260"/>
      <c r="FPX5" s="260"/>
      <c r="FPY5" s="260"/>
      <c r="FPZ5" s="260"/>
      <c r="FQA5" s="260"/>
      <c r="FQB5" s="260"/>
      <c r="FQC5" s="260"/>
      <c r="FQD5" s="260"/>
      <c r="FQE5" s="260"/>
      <c r="FQF5" s="260"/>
      <c r="FQG5" s="260"/>
      <c r="FQH5" s="260"/>
      <c r="FQI5" s="260"/>
      <c r="FQJ5" s="260"/>
      <c r="FQK5" s="260"/>
      <c r="FQL5" s="260"/>
      <c r="FQM5" s="260"/>
      <c r="FQN5" s="260"/>
      <c r="FQO5" s="260"/>
      <c r="FQP5" s="260"/>
      <c r="FQQ5" s="260"/>
      <c r="FQR5" s="260"/>
      <c r="FQS5" s="260"/>
      <c r="FQT5" s="260"/>
      <c r="FQU5" s="260"/>
      <c r="FQV5" s="260"/>
      <c r="FQW5" s="260"/>
      <c r="FQX5" s="260"/>
      <c r="FQY5" s="260"/>
      <c r="FQZ5" s="260"/>
      <c r="FRA5" s="260"/>
      <c r="FRB5" s="260"/>
      <c r="FRC5" s="260"/>
      <c r="FRD5" s="260"/>
      <c r="FRE5" s="260"/>
      <c r="FRF5" s="260"/>
      <c r="FRG5" s="260"/>
      <c r="FRH5" s="260"/>
      <c r="FRI5" s="260"/>
      <c r="FRJ5" s="260"/>
      <c r="FRK5" s="260"/>
      <c r="FRL5" s="260"/>
      <c r="FRM5" s="260"/>
      <c r="FRN5" s="260"/>
      <c r="FRO5" s="260"/>
      <c r="FRP5" s="260"/>
      <c r="FRQ5" s="260"/>
      <c r="FRR5" s="260"/>
      <c r="FRS5" s="260"/>
      <c r="FRT5" s="260"/>
      <c r="FRU5" s="260"/>
      <c r="FRV5" s="260"/>
      <c r="FRW5" s="260"/>
      <c r="FRX5" s="260"/>
      <c r="FRY5" s="260"/>
      <c r="FRZ5" s="260"/>
      <c r="FSA5" s="260"/>
      <c r="FSB5" s="260"/>
      <c r="FSC5" s="260"/>
      <c r="FSD5" s="260"/>
      <c r="FSE5" s="260"/>
      <c r="FSF5" s="260"/>
      <c r="FSG5" s="260"/>
      <c r="FSH5" s="260"/>
      <c r="FSI5" s="260"/>
      <c r="FSJ5" s="260"/>
      <c r="FSK5" s="260"/>
      <c r="FSL5" s="260"/>
      <c r="FSM5" s="260"/>
      <c r="FSN5" s="260"/>
      <c r="FSO5" s="260"/>
      <c r="FSP5" s="260"/>
      <c r="FSQ5" s="260"/>
      <c r="FSR5" s="260"/>
      <c r="FSS5" s="260"/>
      <c r="FST5" s="260"/>
      <c r="FSU5" s="260"/>
      <c r="FSV5" s="260"/>
      <c r="FSW5" s="260"/>
      <c r="FSX5" s="260"/>
      <c r="FSY5" s="260"/>
      <c r="FSZ5" s="260"/>
      <c r="FTA5" s="260"/>
      <c r="FTB5" s="260"/>
      <c r="FTC5" s="260"/>
      <c r="FTD5" s="260"/>
      <c r="FTE5" s="260"/>
      <c r="FTF5" s="260"/>
      <c r="FTG5" s="260"/>
      <c r="FTH5" s="260"/>
      <c r="FTI5" s="260"/>
      <c r="FTJ5" s="260"/>
      <c r="FTK5" s="260"/>
      <c r="FTL5" s="260"/>
      <c r="FTM5" s="260"/>
      <c r="FTN5" s="260"/>
      <c r="FTO5" s="260"/>
      <c r="FTP5" s="260"/>
      <c r="FTQ5" s="260"/>
      <c r="FTR5" s="260"/>
      <c r="FTS5" s="260"/>
      <c r="FTT5" s="260"/>
      <c r="FTU5" s="260"/>
      <c r="FTV5" s="260"/>
      <c r="FTW5" s="260"/>
      <c r="FTX5" s="260"/>
      <c r="FTY5" s="260"/>
      <c r="FTZ5" s="260"/>
      <c r="FUA5" s="260"/>
      <c r="FUB5" s="260"/>
      <c r="FUC5" s="260"/>
      <c r="FUD5" s="260"/>
      <c r="FUE5" s="260"/>
      <c r="FUF5" s="260"/>
      <c r="FUG5" s="260"/>
      <c r="FUH5" s="260"/>
      <c r="FUI5" s="260"/>
      <c r="FUJ5" s="260"/>
      <c r="FUK5" s="260"/>
      <c r="FUL5" s="260"/>
      <c r="FUM5" s="260"/>
      <c r="FUN5" s="260"/>
      <c r="FUO5" s="260"/>
      <c r="FUP5" s="260"/>
      <c r="FUQ5" s="260"/>
      <c r="FUR5" s="260"/>
      <c r="FUS5" s="260"/>
      <c r="FUT5" s="260"/>
      <c r="FUU5" s="260"/>
      <c r="FUV5" s="260"/>
      <c r="FUW5" s="260"/>
      <c r="FUX5" s="260"/>
      <c r="FUY5" s="260"/>
      <c r="FUZ5" s="260"/>
      <c r="FVA5" s="260"/>
      <c r="FVB5" s="260"/>
      <c r="FVC5" s="260"/>
      <c r="FVD5" s="260"/>
      <c r="FVE5" s="260"/>
      <c r="FVF5" s="260"/>
      <c r="FVG5" s="260"/>
      <c r="FVH5" s="260"/>
      <c r="FVI5" s="260"/>
      <c r="FVJ5" s="260"/>
      <c r="FVK5" s="260"/>
      <c r="FVL5" s="260"/>
      <c r="FVM5" s="260"/>
      <c r="FVN5" s="260"/>
      <c r="FVO5" s="260"/>
      <c r="FVP5" s="260"/>
      <c r="FVQ5" s="260"/>
      <c r="FVR5" s="260"/>
      <c r="FVS5" s="260"/>
      <c r="FVT5" s="260"/>
      <c r="FVU5" s="260"/>
      <c r="FVV5" s="260"/>
      <c r="FVW5" s="260"/>
      <c r="FVX5" s="260"/>
      <c r="FVY5" s="260"/>
      <c r="FVZ5" s="260"/>
      <c r="FWA5" s="260"/>
      <c r="FWB5" s="260"/>
      <c r="FWC5" s="260"/>
      <c r="FWD5" s="260"/>
      <c r="FWE5" s="260"/>
      <c r="FWF5" s="260"/>
      <c r="FWG5" s="260"/>
      <c r="FWH5" s="260"/>
      <c r="FWI5" s="260"/>
      <c r="FWJ5" s="260"/>
      <c r="FWK5" s="260"/>
      <c r="FWL5" s="260"/>
      <c r="FWM5" s="260"/>
      <c r="FWN5" s="260"/>
      <c r="FWO5" s="260"/>
      <c r="FWP5" s="260"/>
      <c r="FWQ5" s="260"/>
      <c r="FWR5" s="260"/>
      <c r="FWS5" s="260"/>
      <c r="FWT5" s="260"/>
      <c r="FWU5" s="260"/>
      <c r="FWV5" s="260"/>
      <c r="FWW5" s="260"/>
      <c r="FWX5" s="260"/>
      <c r="FWY5" s="260"/>
      <c r="FWZ5" s="260"/>
      <c r="FXA5" s="260"/>
      <c r="FXB5" s="260"/>
      <c r="FXC5" s="260"/>
      <c r="FXD5" s="260"/>
      <c r="FXE5" s="260"/>
      <c r="FXF5" s="260"/>
      <c r="FXG5" s="260"/>
      <c r="FXH5" s="260"/>
      <c r="FXI5" s="260"/>
      <c r="FXJ5" s="260"/>
      <c r="FXK5" s="260"/>
      <c r="FXL5" s="260"/>
      <c r="FXM5" s="260"/>
      <c r="FXN5" s="260"/>
      <c r="FXO5" s="260"/>
      <c r="FXP5" s="260"/>
      <c r="FXQ5" s="260"/>
      <c r="FXR5" s="260"/>
      <c r="FXS5" s="260"/>
      <c r="FXT5" s="260"/>
      <c r="FXU5" s="260"/>
      <c r="FXV5" s="260"/>
      <c r="FXW5" s="260"/>
      <c r="FXX5" s="260"/>
      <c r="FXY5" s="260"/>
      <c r="FXZ5" s="260"/>
      <c r="FYA5" s="260"/>
      <c r="FYB5" s="260"/>
      <c r="FYC5" s="260"/>
      <c r="FYD5" s="260"/>
      <c r="FYE5" s="260"/>
      <c r="FYF5" s="260"/>
      <c r="FYG5" s="260"/>
      <c r="FYH5" s="260"/>
      <c r="FYI5" s="260"/>
      <c r="FYJ5" s="260"/>
      <c r="FYK5" s="260"/>
      <c r="FYL5" s="260"/>
      <c r="FYM5" s="260"/>
      <c r="FYN5" s="260"/>
      <c r="FYO5" s="260"/>
      <c r="FYP5" s="260"/>
      <c r="FYQ5" s="260"/>
      <c r="FYR5" s="260"/>
      <c r="FYS5" s="260"/>
      <c r="FYT5" s="260"/>
      <c r="FYU5" s="260"/>
      <c r="FYV5" s="260"/>
      <c r="FYW5" s="260"/>
      <c r="FYX5" s="260"/>
      <c r="FYY5" s="260"/>
      <c r="FYZ5" s="260"/>
      <c r="FZA5" s="260"/>
      <c r="FZB5" s="260"/>
      <c r="FZC5" s="260"/>
      <c r="FZD5" s="260"/>
      <c r="FZE5" s="260"/>
      <c r="FZF5" s="260"/>
      <c r="FZG5" s="260"/>
      <c r="FZH5" s="260"/>
      <c r="FZI5" s="260"/>
      <c r="FZJ5" s="260"/>
      <c r="FZK5" s="260"/>
      <c r="FZL5" s="260"/>
      <c r="FZM5" s="260"/>
      <c r="FZN5" s="260"/>
      <c r="FZO5" s="260"/>
      <c r="FZP5" s="260"/>
      <c r="FZQ5" s="260"/>
      <c r="FZR5" s="260"/>
      <c r="FZS5" s="260"/>
      <c r="FZT5" s="260"/>
      <c r="FZU5" s="260"/>
      <c r="FZV5" s="260"/>
      <c r="FZW5" s="260"/>
      <c r="FZX5" s="260"/>
      <c r="FZY5" s="260"/>
      <c r="FZZ5" s="260"/>
      <c r="GAA5" s="260"/>
      <c r="GAB5" s="260"/>
      <c r="GAC5" s="260"/>
      <c r="GAD5" s="260"/>
      <c r="GAE5" s="260"/>
      <c r="GAF5" s="260"/>
      <c r="GAG5" s="260"/>
      <c r="GAH5" s="260"/>
      <c r="GAI5" s="260"/>
      <c r="GAJ5" s="260"/>
      <c r="GAK5" s="260"/>
      <c r="GAL5" s="260"/>
      <c r="GAM5" s="260"/>
      <c r="GAN5" s="260"/>
      <c r="GAO5" s="260"/>
      <c r="GAP5" s="260"/>
      <c r="GAQ5" s="260"/>
      <c r="GAR5" s="260"/>
      <c r="GAS5" s="260"/>
      <c r="GAT5" s="260"/>
      <c r="GAU5" s="260"/>
      <c r="GAV5" s="260"/>
      <c r="GAW5" s="260"/>
      <c r="GAX5" s="260"/>
      <c r="GAY5" s="260"/>
      <c r="GAZ5" s="260"/>
      <c r="GBA5" s="260"/>
      <c r="GBB5" s="260"/>
      <c r="GBC5" s="260"/>
      <c r="GBD5" s="260"/>
      <c r="GBE5" s="260"/>
      <c r="GBF5" s="260"/>
      <c r="GBG5" s="260"/>
      <c r="GBH5" s="260"/>
      <c r="GBI5" s="260"/>
      <c r="GBJ5" s="260"/>
      <c r="GBK5" s="260"/>
      <c r="GBL5" s="260"/>
      <c r="GBM5" s="260"/>
      <c r="GBN5" s="260"/>
      <c r="GBO5" s="260"/>
      <c r="GBP5" s="260"/>
      <c r="GBQ5" s="260"/>
      <c r="GBR5" s="260"/>
      <c r="GBS5" s="260"/>
      <c r="GBT5" s="260"/>
      <c r="GBU5" s="260"/>
      <c r="GBV5" s="260"/>
      <c r="GBW5" s="260"/>
      <c r="GBX5" s="260"/>
      <c r="GBY5" s="260"/>
      <c r="GBZ5" s="260"/>
      <c r="GCA5" s="260"/>
      <c r="GCB5" s="260"/>
      <c r="GCC5" s="260"/>
      <c r="GCD5" s="260"/>
      <c r="GCE5" s="260"/>
      <c r="GCF5" s="260"/>
      <c r="GCG5" s="260"/>
      <c r="GCH5" s="260"/>
      <c r="GCI5" s="260"/>
      <c r="GCJ5" s="260"/>
      <c r="GCK5" s="260"/>
      <c r="GCL5" s="260"/>
      <c r="GCM5" s="260"/>
      <c r="GCN5" s="260"/>
      <c r="GCO5" s="260"/>
      <c r="GCP5" s="260"/>
      <c r="GCQ5" s="260"/>
      <c r="GCR5" s="260"/>
      <c r="GCS5" s="260"/>
      <c r="GCT5" s="260"/>
      <c r="GCU5" s="260"/>
      <c r="GCV5" s="260"/>
      <c r="GCW5" s="260"/>
      <c r="GCX5" s="260"/>
      <c r="GCY5" s="260"/>
      <c r="GCZ5" s="260"/>
      <c r="GDA5" s="260"/>
      <c r="GDB5" s="260"/>
      <c r="GDC5" s="260"/>
      <c r="GDD5" s="260"/>
      <c r="GDE5" s="260"/>
      <c r="GDF5" s="260"/>
      <c r="GDG5" s="260"/>
      <c r="GDH5" s="260"/>
      <c r="GDI5" s="260"/>
      <c r="GDJ5" s="260"/>
      <c r="GDK5" s="260"/>
      <c r="GDL5" s="260"/>
      <c r="GDM5" s="260"/>
      <c r="GDN5" s="260"/>
      <c r="GDO5" s="260"/>
      <c r="GDP5" s="260"/>
      <c r="GDQ5" s="260"/>
      <c r="GDR5" s="260"/>
      <c r="GDS5" s="260"/>
      <c r="GDT5" s="260"/>
      <c r="GDU5" s="260"/>
      <c r="GDV5" s="260"/>
      <c r="GDW5" s="260"/>
      <c r="GDX5" s="260"/>
      <c r="GDY5" s="260"/>
      <c r="GDZ5" s="260"/>
      <c r="GEA5" s="260"/>
      <c r="GEB5" s="260"/>
      <c r="GEC5" s="260"/>
      <c r="GED5" s="260"/>
      <c r="GEE5" s="260"/>
      <c r="GEF5" s="260"/>
      <c r="GEG5" s="260"/>
      <c r="GEH5" s="260"/>
      <c r="GEI5" s="260"/>
      <c r="GEJ5" s="260"/>
      <c r="GEK5" s="260"/>
      <c r="GEL5" s="260"/>
      <c r="GEM5" s="260"/>
      <c r="GEN5" s="260"/>
      <c r="GEO5" s="260"/>
      <c r="GEP5" s="260"/>
      <c r="GEQ5" s="260"/>
      <c r="GER5" s="260"/>
      <c r="GES5" s="260"/>
      <c r="GET5" s="260"/>
      <c r="GEU5" s="260"/>
      <c r="GEV5" s="260"/>
      <c r="GEW5" s="260"/>
      <c r="GEX5" s="260"/>
      <c r="GEY5" s="260"/>
      <c r="GEZ5" s="260"/>
      <c r="GFA5" s="260"/>
      <c r="GFB5" s="260"/>
      <c r="GFC5" s="260"/>
      <c r="GFD5" s="260"/>
      <c r="GFE5" s="260"/>
      <c r="GFF5" s="260"/>
      <c r="GFG5" s="260"/>
      <c r="GFH5" s="260"/>
      <c r="GFI5" s="260"/>
      <c r="GFJ5" s="260"/>
      <c r="GFK5" s="260"/>
      <c r="GFL5" s="260"/>
      <c r="GFM5" s="260"/>
      <c r="GFN5" s="260"/>
      <c r="GFO5" s="260"/>
      <c r="GFP5" s="260"/>
      <c r="GFQ5" s="260"/>
      <c r="GFR5" s="260"/>
      <c r="GFS5" s="260"/>
      <c r="GFT5" s="260"/>
      <c r="GFU5" s="260"/>
      <c r="GFV5" s="260"/>
      <c r="GFW5" s="260"/>
      <c r="GFX5" s="260"/>
      <c r="GFY5" s="260"/>
      <c r="GFZ5" s="260"/>
      <c r="GGA5" s="260"/>
      <c r="GGB5" s="260"/>
      <c r="GGC5" s="260"/>
      <c r="GGD5" s="260"/>
      <c r="GGE5" s="260"/>
      <c r="GGF5" s="260"/>
      <c r="GGG5" s="260"/>
      <c r="GGH5" s="260"/>
      <c r="GGI5" s="260"/>
      <c r="GGJ5" s="260"/>
      <c r="GGK5" s="260"/>
      <c r="GGL5" s="260"/>
      <c r="GGM5" s="260"/>
      <c r="GGN5" s="260"/>
      <c r="GGO5" s="260"/>
      <c r="GGP5" s="260"/>
      <c r="GGQ5" s="260"/>
      <c r="GGR5" s="260"/>
      <c r="GGS5" s="260"/>
      <c r="GGT5" s="260"/>
      <c r="GGU5" s="260"/>
      <c r="GGV5" s="260"/>
      <c r="GGW5" s="260"/>
      <c r="GGX5" s="260"/>
      <c r="GGY5" s="260"/>
      <c r="GGZ5" s="260"/>
      <c r="GHA5" s="260"/>
      <c r="GHB5" s="260"/>
      <c r="GHC5" s="260"/>
      <c r="GHD5" s="260"/>
      <c r="GHE5" s="260"/>
      <c r="GHF5" s="260"/>
      <c r="GHG5" s="260"/>
      <c r="GHH5" s="260"/>
      <c r="GHI5" s="260"/>
      <c r="GHJ5" s="260"/>
      <c r="GHK5" s="260"/>
      <c r="GHL5" s="260"/>
      <c r="GHM5" s="260"/>
      <c r="GHN5" s="260"/>
      <c r="GHO5" s="260"/>
      <c r="GHP5" s="260"/>
      <c r="GHQ5" s="260"/>
      <c r="GHR5" s="260"/>
      <c r="GHS5" s="260"/>
      <c r="GHT5" s="260"/>
      <c r="GHU5" s="260"/>
      <c r="GHV5" s="260"/>
      <c r="GHW5" s="260"/>
      <c r="GHX5" s="260"/>
      <c r="GHY5" s="260"/>
      <c r="GHZ5" s="260"/>
      <c r="GIA5" s="260"/>
      <c r="GIB5" s="260"/>
      <c r="GIC5" s="260"/>
      <c r="GID5" s="260"/>
      <c r="GIE5" s="260"/>
      <c r="GIF5" s="260"/>
      <c r="GIG5" s="260"/>
      <c r="GIH5" s="260"/>
      <c r="GII5" s="260"/>
      <c r="GIJ5" s="260"/>
      <c r="GIK5" s="260"/>
      <c r="GIL5" s="260"/>
      <c r="GIM5" s="260"/>
      <c r="GIN5" s="260"/>
      <c r="GIO5" s="260"/>
      <c r="GIP5" s="260"/>
      <c r="GIQ5" s="260"/>
      <c r="GIR5" s="260"/>
      <c r="GIS5" s="260"/>
      <c r="GIT5" s="260"/>
      <c r="GIU5" s="260"/>
      <c r="GIV5" s="260"/>
      <c r="GIW5" s="260"/>
      <c r="GIX5" s="260"/>
      <c r="GIY5" s="260"/>
      <c r="GIZ5" s="260"/>
      <c r="GJA5" s="260"/>
      <c r="GJB5" s="260"/>
      <c r="GJC5" s="260"/>
      <c r="GJD5" s="260"/>
      <c r="GJE5" s="260"/>
      <c r="GJF5" s="260"/>
      <c r="GJG5" s="260"/>
      <c r="GJH5" s="260"/>
      <c r="GJI5" s="260"/>
      <c r="GJJ5" s="260"/>
      <c r="GJK5" s="260"/>
      <c r="GJL5" s="260"/>
      <c r="GJM5" s="260"/>
      <c r="GJN5" s="260"/>
      <c r="GJO5" s="260"/>
      <c r="GJP5" s="260"/>
      <c r="GJQ5" s="260"/>
      <c r="GJR5" s="260"/>
      <c r="GJS5" s="260"/>
      <c r="GJT5" s="260"/>
      <c r="GJU5" s="260"/>
      <c r="GJV5" s="260"/>
      <c r="GJW5" s="260"/>
      <c r="GJX5" s="260"/>
      <c r="GJY5" s="260"/>
      <c r="GJZ5" s="260"/>
      <c r="GKA5" s="260"/>
      <c r="GKB5" s="260"/>
      <c r="GKC5" s="260"/>
      <c r="GKD5" s="260"/>
      <c r="GKE5" s="260"/>
      <c r="GKF5" s="260"/>
      <c r="GKG5" s="260"/>
      <c r="GKH5" s="260"/>
      <c r="GKI5" s="260"/>
      <c r="GKJ5" s="260"/>
      <c r="GKK5" s="260"/>
      <c r="GKL5" s="260"/>
      <c r="GKM5" s="260"/>
      <c r="GKN5" s="260"/>
      <c r="GKO5" s="260"/>
      <c r="GKP5" s="260"/>
      <c r="GKQ5" s="260"/>
      <c r="GKR5" s="260"/>
      <c r="GKS5" s="260"/>
      <c r="GKT5" s="260"/>
      <c r="GKU5" s="260"/>
      <c r="GKV5" s="260"/>
      <c r="GKW5" s="260"/>
      <c r="GKX5" s="260"/>
      <c r="GKY5" s="260"/>
      <c r="GKZ5" s="260"/>
      <c r="GLA5" s="260"/>
      <c r="GLB5" s="260"/>
      <c r="GLC5" s="260"/>
      <c r="GLD5" s="260"/>
      <c r="GLE5" s="260"/>
      <c r="GLF5" s="260"/>
      <c r="GLG5" s="260"/>
      <c r="GLH5" s="260"/>
      <c r="GLI5" s="260"/>
      <c r="GLJ5" s="260"/>
      <c r="GLK5" s="260"/>
      <c r="GLL5" s="260"/>
      <c r="GLM5" s="260"/>
      <c r="GLN5" s="260"/>
      <c r="GLO5" s="260"/>
      <c r="GLP5" s="260"/>
      <c r="GLQ5" s="260"/>
      <c r="GLR5" s="260"/>
      <c r="GLS5" s="260"/>
      <c r="GLT5" s="260"/>
      <c r="GLU5" s="260"/>
      <c r="GLV5" s="260"/>
      <c r="GLW5" s="260"/>
      <c r="GLX5" s="260"/>
      <c r="GLY5" s="260"/>
      <c r="GLZ5" s="260"/>
      <c r="GMA5" s="260"/>
      <c r="GMB5" s="260"/>
      <c r="GMC5" s="260"/>
      <c r="GMD5" s="260"/>
      <c r="GME5" s="260"/>
      <c r="GMF5" s="260"/>
      <c r="GMG5" s="260"/>
      <c r="GMH5" s="260"/>
      <c r="GMI5" s="260"/>
      <c r="GMJ5" s="260"/>
      <c r="GMK5" s="260"/>
      <c r="GML5" s="260"/>
      <c r="GMM5" s="260"/>
      <c r="GMN5" s="260"/>
      <c r="GMO5" s="260"/>
      <c r="GMP5" s="260"/>
      <c r="GMQ5" s="260"/>
      <c r="GMR5" s="260"/>
      <c r="GMS5" s="260"/>
      <c r="GMT5" s="260"/>
      <c r="GMU5" s="260"/>
      <c r="GMV5" s="260"/>
      <c r="GMW5" s="260"/>
      <c r="GMX5" s="260"/>
      <c r="GMY5" s="260"/>
      <c r="GMZ5" s="260"/>
      <c r="GNA5" s="260"/>
      <c r="GNB5" s="260"/>
      <c r="GNC5" s="260"/>
      <c r="GND5" s="260"/>
      <c r="GNE5" s="260"/>
      <c r="GNF5" s="260"/>
      <c r="GNG5" s="260"/>
      <c r="GNH5" s="260"/>
      <c r="GNI5" s="260"/>
      <c r="GNJ5" s="260"/>
      <c r="GNK5" s="260"/>
      <c r="GNL5" s="260"/>
      <c r="GNM5" s="260"/>
      <c r="GNN5" s="260"/>
      <c r="GNO5" s="260"/>
      <c r="GNP5" s="260"/>
      <c r="GNQ5" s="260"/>
      <c r="GNR5" s="260"/>
      <c r="GNS5" s="260"/>
      <c r="GNT5" s="260"/>
      <c r="GNU5" s="260"/>
      <c r="GNV5" s="260"/>
      <c r="GNW5" s="260"/>
      <c r="GNX5" s="260"/>
      <c r="GNY5" s="260"/>
      <c r="GNZ5" s="260"/>
      <c r="GOA5" s="260"/>
      <c r="GOB5" s="260"/>
      <c r="GOC5" s="260"/>
      <c r="GOD5" s="260"/>
      <c r="GOE5" s="260"/>
      <c r="GOF5" s="260"/>
      <c r="GOG5" s="260"/>
      <c r="GOH5" s="260"/>
      <c r="GOI5" s="260"/>
      <c r="GOJ5" s="260"/>
      <c r="GOK5" s="260"/>
      <c r="GOL5" s="260"/>
      <c r="GOM5" s="260"/>
      <c r="GON5" s="260"/>
      <c r="GOO5" s="260"/>
      <c r="GOP5" s="260"/>
      <c r="GOQ5" s="260"/>
      <c r="GOR5" s="260"/>
      <c r="GOS5" s="260"/>
      <c r="GOT5" s="260"/>
      <c r="GOU5" s="260"/>
      <c r="GOV5" s="260"/>
      <c r="GOW5" s="260"/>
      <c r="GOX5" s="260"/>
      <c r="GOY5" s="260"/>
      <c r="GOZ5" s="260"/>
      <c r="GPA5" s="260"/>
      <c r="GPB5" s="260"/>
      <c r="GPC5" s="260"/>
      <c r="GPD5" s="260"/>
      <c r="GPE5" s="260"/>
      <c r="GPF5" s="260"/>
      <c r="GPG5" s="260"/>
      <c r="GPH5" s="260"/>
      <c r="GPI5" s="260"/>
      <c r="GPJ5" s="260"/>
      <c r="GPK5" s="260"/>
      <c r="GPL5" s="260"/>
      <c r="GPM5" s="260"/>
      <c r="GPN5" s="260"/>
      <c r="GPO5" s="260"/>
      <c r="GPP5" s="260"/>
      <c r="GPQ5" s="260"/>
      <c r="GPR5" s="260"/>
      <c r="GPS5" s="260"/>
      <c r="GPT5" s="260"/>
      <c r="GPU5" s="260"/>
      <c r="GPV5" s="260"/>
      <c r="GPW5" s="260"/>
      <c r="GPX5" s="260"/>
      <c r="GPY5" s="260"/>
      <c r="GPZ5" s="260"/>
      <c r="GQA5" s="260"/>
      <c r="GQB5" s="260"/>
      <c r="GQC5" s="260"/>
      <c r="GQD5" s="260"/>
      <c r="GQE5" s="260"/>
      <c r="GQF5" s="260"/>
      <c r="GQG5" s="260"/>
      <c r="GQH5" s="260"/>
      <c r="GQI5" s="260"/>
      <c r="GQJ5" s="260"/>
      <c r="GQK5" s="260"/>
      <c r="GQL5" s="260"/>
      <c r="GQM5" s="260"/>
      <c r="GQN5" s="260"/>
      <c r="GQO5" s="260"/>
      <c r="GQP5" s="260"/>
      <c r="GQQ5" s="260"/>
      <c r="GQR5" s="260"/>
      <c r="GQS5" s="260"/>
      <c r="GQT5" s="260"/>
      <c r="GQU5" s="260"/>
      <c r="GQV5" s="260"/>
      <c r="GQW5" s="260"/>
      <c r="GQX5" s="260"/>
      <c r="GQY5" s="260"/>
      <c r="GQZ5" s="260"/>
      <c r="GRA5" s="260"/>
      <c r="GRB5" s="260"/>
      <c r="GRC5" s="260"/>
      <c r="GRD5" s="260"/>
      <c r="GRE5" s="260"/>
      <c r="GRF5" s="260"/>
      <c r="GRG5" s="260"/>
      <c r="GRH5" s="260"/>
      <c r="GRI5" s="260"/>
      <c r="GRJ5" s="260"/>
      <c r="GRK5" s="260"/>
      <c r="GRL5" s="260"/>
      <c r="GRM5" s="260"/>
      <c r="GRN5" s="260"/>
      <c r="GRO5" s="260"/>
      <c r="GRP5" s="260"/>
      <c r="GRQ5" s="260"/>
      <c r="GRR5" s="260"/>
      <c r="GRS5" s="260"/>
      <c r="GRT5" s="260"/>
      <c r="GRU5" s="260"/>
      <c r="GRV5" s="260"/>
      <c r="GRW5" s="260"/>
      <c r="GRX5" s="260"/>
      <c r="GRY5" s="260"/>
      <c r="GRZ5" s="260"/>
      <c r="GSA5" s="260"/>
      <c r="GSB5" s="260"/>
      <c r="GSC5" s="260"/>
      <c r="GSD5" s="260"/>
      <c r="GSE5" s="260"/>
      <c r="GSF5" s="260"/>
      <c r="GSG5" s="260"/>
      <c r="GSH5" s="260"/>
      <c r="GSI5" s="260"/>
      <c r="GSJ5" s="260"/>
      <c r="GSK5" s="260"/>
      <c r="GSL5" s="260"/>
      <c r="GSM5" s="260"/>
      <c r="GSN5" s="260"/>
      <c r="GSO5" s="260"/>
      <c r="GSP5" s="260"/>
      <c r="GSQ5" s="260"/>
      <c r="GSR5" s="260"/>
      <c r="GSS5" s="260"/>
      <c r="GST5" s="260"/>
      <c r="GSU5" s="260"/>
      <c r="GSV5" s="260"/>
      <c r="GSW5" s="260"/>
      <c r="GSX5" s="260"/>
      <c r="GSY5" s="260"/>
      <c r="GSZ5" s="260"/>
      <c r="GTA5" s="260"/>
      <c r="GTB5" s="260"/>
      <c r="GTC5" s="260"/>
      <c r="GTD5" s="260"/>
      <c r="GTE5" s="260"/>
      <c r="GTF5" s="260"/>
      <c r="GTG5" s="260"/>
      <c r="GTH5" s="260"/>
      <c r="GTI5" s="260"/>
      <c r="GTJ5" s="260"/>
      <c r="GTK5" s="260"/>
      <c r="GTL5" s="260"/>
      <c r="GTM5" s="260"/>
      <c r="GTN5" s="260"/>
      <c r="GTO5" s="260"/>
      <c r="GTP5" s="260"/>
      <c r="GTQ5" s="260"/>
      <c r="GTR5" s="260"/>
      <c r="GTS5" s="260"/>
      <c r="GTT5" s="260"/>
      <c r="GTU5" s="260"/>
      <c r="GTV5" s="260"/>
      <c r="GTW5" s="260"/>
      <c r="GTX5" s="260"/>
      <c r="GTY5" s="260"/>
      <c r="GTZ5" s="260"/>
      <c r="GUA5" s="260"/>
      <c r="GUB5" s="260"/>
      <c r="GUC5" s="260"/>
      <c r="GUD5" s="260"/>
      <c r="GUE5" s="260"/>
      <c r="GUF5" s="260"/>
      <c r="GUG5" s="260"/>
      <c r="GUH5" s="260"/>
      <c r="GUI5" s="260"/>
      <c r="GUJ5" s="260"/>
      <c r="GUK5" s="260"/>
      <c r="GUL5" s="260"/>
      <c r="GUM5" s="260"/>
      <c r="GUN5" s="260"/>
      <c r="GUO5" s="260"/>
      <c r="GUP5" s="260"/>
      <c r="GUQ5" s="260"/>
      <c r="GUR5" s="260"/>
      <c r="GUS5" s="260"/>
      <c r="GUT5" s="260"/>
      <c r="GUU5" s="260"/>
      <c r="GUV5" s="260"/>
      <c r="GUW5" s="260"/>
      <c r="GUX5" s="260"/>
      <c r="GUY5" s="260"/>
      <c r="GUZ5" s="260"/>
      <c r="GVA5" s="260"/>
      <c r="GVB5" s="260"/>
      <c r="GVC5" s="260"/>
      <c r="GVD5" s="260"/>
      <c r="GVE5" s="260"/>
      <c r="GVF5" s="260"/>
      <c r="GVG5" s="260"/>
      <c r="GVH5" s="260"/>
      <c r="GVI5" s="260"/>
      <c r="GVJ5" s="260"/>
      <c r="GVK5" s="260"/>
      <c r="GVL5" s="260"/>
      <c r="GVM5" s="260"/>
      <c r="GVN5" s="260"/>
      <c r="GVO5" s="260"/>
      <c r="GVP5" s="260"/>
      <c r="GVQ5" s="260"/>
      <c r="GVR5" s="260"/>
      <c r="GVS5" s="260"/>
      <c r="GVT5" s="260"/>
      <c r="GVU5" s="260"/>
      <c r="GVV5" s="260"/>
      <c r="GVW5" s="260"/>
      <c r="GVX5" s="260"/>
      <c r="GVY5" s="260"/>
      <c r="GVZ5" s="260"/>
      <c r="GWA5" s="260"/>
      <c r="GWB5" s="260"/>
      <c r="GWC5" s="260"/>
      <c r="GWD5" s="260"/>
      <c r="GWE5" s="260"/>
      <c r="GWF5" s="260"/>
      <c r="GWG5" s="260"/>
      <c r="GWH5" s="260"/>
      <c r="GWI5" s="260"/>
      <c r="GWJ5" s="260"/>
      <c r="GWK5" s="260"/>
      <c r="GWL5" s="260"/>
      <c r="GWM5" s="260"/>
      <c r="GWN5" s="260"/>
      <c r="GWO5" s="260"/>
      <c r="GWP5" s="260"/>
      <c r="GWQ5" s="260"/>
      <c r="GWR5" s="260"/>
      <c r="GWS5" s="260"/>
      <c r="GWT5" s="260"/>
      <c r="GWU5" s="260"/>
      <c r="GWV5" s="260"/>
      <c r="GWW5" s="260"/>
      <c r="GWX5" s="260"/>
      <c r="GWY5" s="260"/>
      <c r="GWZ5" s="260"/>
      <c r="GXA5" s="260"/>
      <c r="GXB5" s="260"/>
      <c r="GXC5" s="260"/>
      <c r="GXD5" s="260"/>
      <c r="GXE5" s="260"/>
      <c r="GXF5" s="260"/>
      <c r="GXG5" s="260"/>
      <c r="GXH5" s="260"/>
      <c r="GXI5" s="260"/>
      <c r="GXJ5" s="260"/>
      <c r="GXK5" s="260"/>
      <c r="GXL5" s="260"/>
      <c r="GXM5" s="260"/>
      <c r="GXN5" s="260"/>
      <c r="GXO5" s="260"/>
      <c r="GXP5" s="260"/>
      <c r="GXQ5" s="260"/>
      <c r="GXR5" s="260"/>
      <c r="GXS5" s="260"/>
      <c r="GXT5" s="260"/>
      <c r="GXU5" s="260"/>
      <c r="GXV5" s="260"/>
      <c r="GXW5" s="260"/>
      <c r="GXX5" s="260"/>
      <c r="GXY5" s="260"/>
      <c r="GXZ5" s="260"/>
      <c r="GYA5" s="260"/>
      <c r="GYB5" s="260"/>
      <c r="GYC5" s="260"/>
      <c r="GYD5" s="260"/>
      <c r="GYE5" s="260"/>
      <c r="GYF5" s="260"/>
      <c r="GYG5" s="260"/>
      <c r="GYH5" s="260"/>
      <c r="GYI5" s="260"/>
      <c r="GYJ5" s="260"/>
      <c r="GYK5" s="260"/>
      <c r="GYL5" s="260"/>
      <c r="GYM5" s="260"/>
      <c r="GYN5" s="260"/>
      <c r="GYO5" s="260"/>
      <c r="GYP5" s="260"/>
      <c r="GYQ5" s="260"/>
      <c r="GYR5" s="260"/>
      <c r="GYS5" s="260"/>
      <c r="GYT5" s="260"/>
      <c r="GYU5" s="260"/>
      <c r="GYV5" s="260"/>
      <c r="GYW5" s="260"/>
      <c r="GYX5" s="260"/>
      <c r="GYY5" s="260"/>
      <c r="GYZ5" s="260"/>
      <c r="GZA5" s="260"/>
      <c r="GZB5" s="260"/>
      <c r="GZC5" s="260"/>
      <c r="GZD5" s="260"/>
      <c r="GZE5" s="260"/>
      <c r="GZF5" s="260"/>
      <c r="GZG5" s="260"/>
      <c r="GZH5" s="260"/>
      <c r="GZI5" s="260"/>
      <c r="GZJ5" s="260"/>
      <c r="GZK5" s="260"/>
      <c r="GZL5" s="260"/>
      <c r="GZM5" s="260"/>
      <c r="GZN5" s="260"/>
      <c r="GZO5" s="260"/>
      <c r="GZP5" s="260"/>
      <c r="GZQ5" s="260"/>
      <c r="GZR5" s="260"/>
      <c r="GZS5" s="260"/>
      <c r="GZT5" s="260"/>
      <c r="GZU5" s="260"/>
      <c r="GZV5" s="260"/>
      <c r="GZW5" s="260"/>
      <c r="GZX5" s="260"/>
      <c r="GZY5" s="260"/>
      <c r="GZZ5" s="260"/>
      <c r="HAA5" s="260"/>
      <c r="HAB5" s="260"/>
      <c r="HAC5" s="260"/>
      <c r="HAD5" s="260"/>
      <c r="HAE5" s="260"/>
      <c r="HAF5" s="260"/>
      <c r="HAG5" s="260"/>
      <c r="HAH5" s="260"/>
      <c r="HAI5" s="260"/>
      <c r="HAJ5" s="260"/>
      <c r="HAK5" s="260"/>
      <c r="HAL5" s="260"/>
      <c r="HAM5" s="260"/>
      <c r="HAN5" s="260"/>
      <c r="HAO5" s="260"/>
      <c r="HAP5" s="260"/>
      <c r="HAQ5" s="260"/>
      <c r="HAR5" s="260"/>
      <c r="HAS5" s="260"/>
      <c r="HAT5" s="260"/>
      <c r="HAU5" s="260"/>
      <c r="HAV5" s="260"/>
      <c r="HAW5" s="260"/>
      <c r="HAX5" s="260"/>
      <c r="HAY5" s="260"/>
      <c r="HAZ5" s="260"/>
      <c r="HBA5" s="260"/>
      <c r="HBB5" s="260"/>
      <c r="HBC5" s="260"/>
      <c r="HBD5" s="260"/>
      <c r="HBE5" s="260"/>
      <c r="HBF5" s="260"/>
      <c r="HBG5" s="260"/>
      <c r="HBH5" s="260"/>
      <c r="HBI5" s="260"/>
      <c r="HBJ5" s="260"/>
      <c r="HBK5" s="260"/>
      <c r="HBL5" s="260"/>
      <c r="HBM5" s="260"/>
      <c r="HBN5" s="260"/>
      <c r="HBO5" s="260"/>
      <c r="HBP5" s="260"/>
      <c r="HBQ5" s="260"/>
      <c r="HBR5" s="260"/>
      <c r="HBS5" s="260"/>
      <c r="HBT5" s="260"/>
      <c r="HBU5" s="260"/>
      <c r="HBV5" s="260"/>
      <c r="HBW5" s="260"/>
      <c r="HBX5" s="260"/>
      <c r="HBY5" s="260"/>
      <c r="HBZ5" s="260"/>
      <c r="HCA5" s="260"/>
      <c r="HCB5" s="260"/>
      <c r="HCC5" s="260"/>
      <c r="HCD5" s="260"/>
      <c r="HCE5" s="260"/>
      <c r="HCF5" s="260"/>
      <c r="HCG5" s="260"/>
      <c r="HCH5" s="260"/>
      <c r="HCI5" s="260"/>
      <c r="HCJ5" s="260"/>
      <c r="HCK5" s="260"/>
      <c r="HCL5" s="260"/>
      <c r="HCM5" s="260"/>
      <c r="HCN5" s="260"/>
      <c r="HCO5" s="260"/>
      <c r="HCP5" s="260"/>
      <c r="HCQ5" s="260"/>
      <c r="HCR5" s="260"/>
      <c r="HCS5" s="260"/>
      <c r="HCT5" s="260"/>
      <c r="HCU5" s="260"/>
      <c r="HCV5" s="260"/>
      <c r="HCW5" s="260"/>
      <c r="HCX5" s="260"/>
      <c r="HCY5" s="260"/>
      <c r="HCZ5" s="260"/>
      <c r="HDA5" s="260"/>
      <c r="HDB5" s="260"/>
      <c r="HDC5" s="260"/>
      <c r="HDD5" s="260"/>
      <c r="HDE5" s="260"/>
      <c r="HDF5" s="260"/>
      <c r="HDG5" s="260"/>
      <c r="HDH5" s="260"/>
      <c r="HDI5" s="260"/>
      <c r="HDJ5" s="260"/>
      <c r="HDK5" s="260"/>
      <c r="HDL5" s="260"/>
      <c r="HDM5" s="260"/>
      <c r="HDN5" s="260"/>
      <c r="HDO5" s="260"/>
      <c r="HDP5" s="260"/>
      <c r="HDQ5" s="260"/>
      <c r="HDR5" s="260"/>
      <c r="HDS5" s="260"/>
      <c r="HDT5" s="260"/>
      <c r="HDU5" s="260"/>
      <c r="HDV5" s="260"/>
      <c r="HDW5" s="260"/>
      <c r="HDX5" s="260"/>
      <c r="HDY5" s="260"/>
      <c r="HDZ5" s="260"/>
      <c r="HEA5" s="260"/>
      <c r="HEB5" s="260"/>
      <c r="HEC5" s="260"/>
      <c r="HED5" s="260"/>
      <c r="HEE5" s="260"/>
      <c r="HEF5" s="260"/>
      <c r="HEG5" s="260"/>
      <c r="HEH5" s="260"/>
      <c r="HEI5" s="260"/>
      <c r="HEJ5" s="260"/>
      <c r="HEK5" s="260"/>
      <c r="HEL5" s="260"/>
      <c r="HEM5" s="260"/>
      <c r="HEN5" s="260"/>
      <c r="HEO5" s="260"/>
      <c r="HEP5" s="260"/>
      <c r="HEQ5" s="260"/>
      <c r="HER5" s="260"/>
      <c r="HES5" s="260"/>
      <c r="HET5" s="260"/>
      <c r="HEU5" s="260"/>
      <c r="HEV5" s="260"/>
      <c r="HEW5" s="260"/>
      <c r="HEX5" s="260"/>
      <c r="HEY5" s="260"/>
      <c r="HEZ5" s="260"/>
      <c r="HFA5" s="260"/>
      <c r="HFB5" s="260"/>
      <c r="HFC5" s="260"/>
      <c r="HFD5" s="260"/>
      <c r="HFE5" s="260"/>
      <c r="HFF5" s="260"/>
      <c r="HFG5" s="260"/>
      <c r="HFH5" s="260"/>
      <c r="HFI5" s="260"/>
      <c r="HFJ5" s="260"/>
      <c r="HFK5" s="260"/>
      <c r="HFL5" s="260"/>
      <c r="HFM5" s="260"/>
      <c r="HFN5" s="260"/>
      <c r="HFO5" s="260"/>
      <c r="HFP5" s="260"/>
      <c r="HFQ5" s="260"/>
      <c r="HFR5" s="260"/>
      <c r="HFS5" s="260"/>
      <c r="HFT5" s="260"/>
      <c r="HFU5" s="260"/>
      <c r="HFV5" s="260"/>
      <c r="HFW5" s="260"/>
      <c r="HFX5" s="260"/>
      <c r="HFY5" s="260"/>
      <c r="HFZ5" s="260"/>
      <c r="HGA5" s="260"/>
      <c r="HGB5" s="260"/>
      <c r="HGC5" s="260"/>
      <c r="HGD5" s="260"/>
      <c r="HGE5" s="260"/>
      <c r="HGF5" s="260"/>
      <c r="HGG5" s="260"/>
      <c r="HGH5" s="260"/>
      <c r="HGI5" s="260"/>
      <c r="HGJ5" s="260"/>
      <c r="HGK5" s="260"/>
      <c r="HGL5" s="260"/>
      <c r="HGM5" s="260"/>
      <c r="HGN5" s="260"/>
      <c r="HGO5" s="260"/>
      <c r="HGP5" s="260"/>
      <c r="HGQ5" s="260"/>
      <c r="HGR5" s="260"/>
      <c r="HGS5" s="260"/>
      <c r="HGT5" s="260"/>
      <c r="HGU5" s="260"/>
      <c r="HGV5" s="260"/>
      <c r="HGW5" s="260"/>
      <c r="HGX5" s="260"/>
      <c r="HGY5" s="260"/>
      <c r="HGZ5" s="260"/>
      <c r="HHA5" s="260"/>
      <c r="HHB5" s="260"/>
      <c r="HHC5" s="260"/>
      <c r="HHD5" s="260"/>
      <c r="HHE5" s="260"/>
      <c r="HHF5" s="260"/>
      <c r="HHG5" s="260"/>
      <c r="HHH5" s="260"/>
      <c r="HHI5" s="260"/>
      <c r="HHJ5" s="260"/>
      <c r="HHK5" s="260"/>
      <c r="HHL5" s="260"/>
      <c r="HHM5" s="260"/>
      <c r="HHN5" s="260"/>
      <c r="HHO5" s="260"/>
      <c r="HHP5" s="260"/>
      <c r="HHQ5" s="260"/>
      <c r="HHR5" s="260"/>
      <c r="HHS5" s="260"/>
      <c r="HHT5" s="260"/>
      <c r="HHU5" s="260"/>
      <c r="HHV5" s="260"/>
      <c r="HHW5" s="260"/>
      <c r="HHX5" s="260"/>
      <c r="HHY5" s="260"/>
      <c r="HHZ5" s="260"/>
      <c r="HIA5" s="260"/>
      <c r="HIB5" s="260"/>
      <c r="HIC5" s="260"/>
      <c r="HID5" s="260"/>
      <c r="HIE5" s="260"/>
      <c r="HIF5" s="260"/>
      <c r="HIG5" s="260"/>
      <c r="HIH5" s="260"/>
      <c r="HII5" s="260"/>
      <c r="HIJ5" s="260"/>
      <c r="HIK5" s="260"/>
      <c r="HIL5" s="260"/>
      <c r="HIM5" s="260"/>
      <c r="HIN5" s="260"/>
      <c r="HIO5" s="260"/>
      <c r="HIP5" s="260"/>
      <c r="HIQ5" s="260"/>
      <c r="HIR5" s="260"/>
      <c r="HIS5" s="260"/>
      <c r="HIT5" s="260"/>
      <c r="HIU5" s="260"/>
      <c r="HIV5" s="260"/>
      <c r="HIW5" s="260"/>
      <c r="HIX5" s="260"/>
      <c r="HIY5" s="260"/>
      <c r="HIZ5" s="260"/>
      <c r="HJA5" s="260"/>
      <c r="HJB5" s="260"/>
      <c r="HJC5" s="260"/>
      <c r="HJD5" s="260"/>
      <c r="HJE5" s="260"/>
      <c r="HJF5" s="260"/>
      <c r="HJG5" s="260"/>
      <c r="HJH5" s="260"/>
      <c r="HJI5" s="260"/>
      <c r="HJJ5" s="260"/>
      <c r="HJK5" s="260"/>
      <c r="HJL5" s="260"/>
      <c r="HJM5" s="260"/>
      <c r="HJN5" s="260"/>
      <c r="HJO5" s="260"/>
      <c r="HJP5" s="260"/>
      <c r="HJQ5" s="260"/>
      <c r="HJR5" s="260"/>
      <c r="HJS5" s="260"/>
      <c r="HJT5" s="260"/>
      <c r="HJU5" s="260"/>
      <c r="HJV5" s="260"/>
      <c r="HJW5" s="260"/>
      <c r="HJX5" s="260"/>
      <c r="HJY5" s="260"/>
      <c r="HJZ5" s="260"/>
      <c r="HKA5" s="260"/>
      <c r="HKB5" s="260"/>
      <c r="HKC5" s="260"/>
      <c r="HKD5" s="260"/>
      <c r="HKE5" s="260"/>
      <c r="HKF5" s="260"/>
      <c r="HKG5" s="260"/>
      <c r="HKH5" s="260"/>
      <c r="HKI5" s="260"/>
      <c r="HKJ5" s="260"/>
      <c r="HKK5" s="260"/>
      <c r="HKL5" s="260"/>
      <c r="HKM5" s="260"/>
      <c r="HKN5" s="260"/>
      <c r="HKO5" s="260"/>
      <c r="HKP5" s="260"/>
      <c r="HKQ5" s="260"/>
      <c r="HKR5" s="260"/>
      <c r="HKS5" s="260"/>
      <c r="HKT5" s="260"/>
      <c r="HKU5" s="260"/>
      <c r="HKV5" s="260"/>
      <c r="HKW5" s="260"/>
      <c r="HKX5" s="260"/>
      <c r="HKY5" s="260"/>
      <c r="HKZ5" s="260"/>
      <c r="HLA5" s="260"/>
      <c r="HLB5" s="260"/>
      <c r="HLC5" s="260"/>
      <c r="HLD5" s="260"/>
      <c r="HLE5" s="260"/>
      <c r="HLF5" s="260"/>
      <c r="HLG5" s="260"/>
      <c r="HLH5" s="260"/>
      <c r="HLI5" s="260"/>
      <c r="HLJ5" s="260"/>
      <c r="HLK5" s="260"/>
      <c r="HLL5" s="260"/>
      <c r="HLM5" s="260"/>
      <c r="HLN5" s="260"/>
      <c r="HLO5" s="260"/>
      <c r="HLP5" s="260"/>
      <c r="HLQ5" s="260"/>
      <c r="HLR5" s="260"/>
      <c r="HLS5" s="260"/>
      <c r="HLT5" s="260"/>
      <c r="HLU5" s="260"/>
      <c r="HLV5" s="260"/>
      <c r="HLW5" s="260"/>
      <c r="HLX5" s="260"/>
      <c r="HLY5" s="260"/>
      <c r="HLZ5" s="260"/>
      <c r="HMA5" s="260"/>
      <c r="HMB5" s="260"/>
      <c r="HMC5" s="260"/>
      <c r="HMD5" s="260"/>
      <c r="HME5" s="260"/>
      <c r="HMF5" s="260"/>
      <c r="HMG5" s="260"/>
      <c r="HMH5" s="260"/>
      <c r="HMI5" s="260"/>
      <c r="HMJ5" s="260"/>
      <c r="HMK5" s="260"/>
      <c r="HML5" s="260"/>
      <c r="HMM5" s="260"/>
      <c r="HMN5" s="260"/>
      <c r="HMO5" s="260"/>
      <c r="HMP5" s="260"/>
      <c r="HMQ5" s="260"/>
      <c r="HMR5" s="260"/>
      <c r="HMS5" s="260"/>
      <c r="HMT5" s="260"/>
      <c r="HMU5" s="260"/>
      <c r="HMV5" s="260"/>
      <c r="HMW5" s="260"/>
      <c r="HMX5" s="260"/>
      <c r="HMY5" s="260"/>
      <c r="HMZ5" s="260"/>
      <c r="HNA5" s="260"/>
      <c r="HNB5" s="260"/>
      <c r="HNC5" s="260"/>
      <c r="HND5" s="260"/>
      <c r="HNE5" s="260"/>
      <c r="HNF5" s="260"/>
      <c r="HNG5" s="260"/>
      <c r="HNH5" s="260"/>
      <c r="HNI5" s="260"/>
      <c r="HNJ5" s="260"/>
      <c r="HNK5" s="260"/>
      <c r="HNL5" s="260"/>
      <c r="HNM5" s="260"/>
      <c r="HNN5" s="260"/>
      <c r="HNO5" s="260"/>
      <c r="HNP5" s="260"/>
      <c r="HNQ5" s="260"/>
      <c r="HNR5" s="260"/>
      <c r="HNS5" s="260"/>
      <c r="HNT5" s="260"/>
      <c r="HNU5" s="260"/>
      <c r="HNV5" s="260"/>
      <c r="HNW5" s="260"/>
      <c r="HNX5" s="260"/>
      <c r="HNY5" s="260"/>
      <c r="HNZ5" s="260"/>
      <c r="HOA5" s="260"/>
      <c r="HOB5" s="260"/>
      <c r="HOC5" s="260"/>
      <c r="HOD5" s="260"/>
      <c r="HOE5" s="260"/>
      <c r="HOF5" s="260"/>
      <c r="HOG5" s="260"/>
      <c r="HOH5" s="260"/>
      <c r="HOI5" s="260"/>
      <c r="HOJ5" s="260"/>
      <c r="HOK5" s="260"/>
      <c r="HOL5" s="260"/>
      <c r="HOM5" s="260"/>
      <c r="HON5" s="260"/>
      <c r="HOO5" s="260"/>
      <c r="HOP5" s="260"/>
      <c r="HOQ5" s="260"/>
      <c r="HOR5" s="260"/>
      <c r="HOS5" s="260"/>
      <c r="HOT5" s="260"/>
      <c r="HOU5" s="260"/>
      <c r="HOV5" s="260"/>
      <c r="HOW5" s="260"/>
      <c r="HOX5" s="260"/>
      <c r="HOY5" s="260"/>
      <c r="HOZ5" s="260"/>
      <c r="HPA5" s="260"/>
      <c r="HPB5" s="260"/>
      <c r="HPC5" s="260"/>
      <c r="HPD5" s="260"/>
      <c r="HPE5" s="260"/>
      <c r="HPF5" s="260"/>
      <c r="HPG5" s="260"/>
      <c r="HPH5" s="260"/>
      <c r="HPI5" s="260"/>
      <c r="HPJ5" s="260"/>
      <c r="HPK5" s="260"/>
      <c r="HPL5" s="260"/>
      <c r="HPM5" s="260"/>
      <c r="HPN5" s="260"/>
      <c r="HPO5" s="260"/>
      <c r="HPP5" s="260"/>
      <c r="HPQ5" s="260"/>
      <c r="HPR5" s="260"/>
      <c r="HPS5" s="260"/>
      <c r="HPT5" s="260"/>
      <c r="HPU5" s="260"/>
      <c r="HPV5" s="260"/>
      <c r="HPW5" s="260"/>
      <c r="HPX5" s="260"/>
      <c r="HPY5" s="260"/>
      <c r="HPZ5" s="260"/>
      <c r="HQA5" s="260"/>
      <c r="HQB5" s="260"/>
      <c r="HQC5" s="260"/>
      <c r="HQD5" s="260"/>
      <c r="HQE5" s="260"/>
      <c r="HQF5" s="260"/>
      <c r="HQG5" s="260"/>
      <c r="HQH5" s="260"/>
      <c r="HQI5" s="260"/>
      <c r="HQJ5" s="260"/>
      <c r="HQK5" s="260"/>
      <c r="HQL5" s="260"/>
      <c r="HQM5" s="260"/>
      <c r="HQN5" s="260"/>
      <c r="HQO5" s="260"/>
      <c r="HQP5" s="260"/>
      <c r="HQQ5" s="260"/>
      <c r="HQR5" s="260"/>
      <c r="HQS5" s="260"/>
      <c r="HQT5" s="260"/>
      <c r="HQU5" s="260"/>
      <c r="HQV5" s="260"/>
      <c r="HQW5" s="260"/>
      <c r="HQX5" s="260"/>
      <c r="HQY5" s="260"/>
      <c r="HQZ5" s="260"/>
      <c r="HRA5" s="260"/>
      <c r="HRB5" s="260"/>
      <c r="HRC5" s="260"/>
      <c r="HRD5" s="260"/>
      <c r="HRE5" s="260"/>
      <c r="HRF5" s="260"/>
      <c r="HRG5" s="260"/>
      <c r="HRH5" s="260"/>
      <c r="HRI5" s="260"/>
      <c r="HRJ5" s="260"/>
      <c r="HRK5" s="260"/>
      <c r="HRL5" s="260"/>
      <c r="HRM5" s="260"/>
      <c r="HRN5" s="260"/>
      <c r="HRO5" s="260"/>
      <c r="HRP5" s="260"/>
      <c r="HRQ5" s="260"/>
      <c r="HRR5" s="260"/>
      <c r="HRS5" s="260"/>
      <c r="HRT5" s="260"/>
      <c r="HRU5" s="260"/>
      <c r="HRV5" s="260"/>
      <c r="HRW5" s="260"/>
      <c r="HRX5" s="260"/>
      <c r="HRY5" s="260"/>
      <c r="HRZ5" s="260"/>
      <c r="HSA5" s="260"/>
      <c r="HSB5" s="260"/>
      <c r="HSC5" s="260"/>
      <c r="HSD5" s="260"/>
      <c r="HSE5" s="260"/>
      <c r="HSF5" s="260"/>
      <c r="HSG5" s="260"/>
      <c r="HSH5" s="260"/>
      <c r="HSI5" s="260"/>
      <c r="HSJ5" s="260"/>
      <c r="HSK5" s="260"/>
      <c r="HSL5" s="260"/>
      <c r="HSM5" s="260"/>
      <c r="HSN5" s="260"/>
      <c r="HSO5" s="260"/>
      <c r="HSP5" s="260"/>
      <c r="HSQ5" s="260"/>
      <c r="HSR5" s="260"/>
      <c r="HSS5" s="260"/>
      <c r="HST5" s="260"/>
      <c r="HSU5" s="260"/>
      <c r="HSV5" s="260"/>
      <c r="HSW5" s="260"/>
      <c r="HSX5" s="260"/>
      <c r="HSY5" s="260"/>
      <c r="HSZ5" s="260"/>
      <c r="HTA5" s="260"/>
      <c r="HTB5" s="260"/>
      <c r="HTC5" s="260"/>
      <c r="HTD5" s="260"/>
      <c r="HTE5" s="260"/>
      <c r="HTF5" s="260"/>
      <c r="HTG5" s="260"/>
      <c r="HTH5" s="260"/>
      <c r="HTI5" s="260"/>
      <c r="HTJ5" s="260"/>
      <c r="HTK5" s="260"/>
      <c r="HTL5" s="260"/>
      <c r="HTM5" s="260"/>
      <c r="HTN5" s="260"/>
      <c r="HTO5" s="260"/>
      <c r="HTP5" s="260"/>
      <c r="HTQ5" s="260"/>
      <c r="HTR5" s="260"/>
      <c r="HTS5" s="260"/>
      <c r="HTT5" s="260"/>
      <c r="HTU5" s="260"/>
      <c r="HTV5" s="260"/>
      <c r="HTW5" s="260"/>
      <c r="HTX5" s="260"/>
      <c r="HTY5" s="260"/>
      <c r="HTZ5" s="260"/>
      <c r="HUA5" s="260"/>
      <c r="HUB5" s="260"/>
      <c r="HUC5" s="260"/>
      <c r="HUD5" s="260"/>
      <c r="HUE5" s="260"/>
      <c r="HUF5" s="260"/>
      <c r="HUG5" s="260"/>
      <c r="HUH5" s="260"/>
      <c r="HUI5" s="260"/>
      <c r="HUJ5" s="260"/>
      <c r="HUK5" s="260"/>
      <c r="HUL5" s="260"/>
      <c r="HUM5" s="260"/>
      <c r="HUN5" s="260"/>
      <c r="HUO5" s="260"/>
      <c r="HUP5" s="260"/>
      <c r="HUQ5" s="260"/>
      <c r="HUR5" s="260"/>
      <c r="HUS5" s="260"/>
      <c r="HUT5" s="260"/>
      <c r="HUU5" s="260"/>
      <c r="HUV5" s="260"/>
      <c r="HUW5" s="260"/>
      <c r="HUX5" s="260"/>
      <c r="HUY5" s="260"/>
      <c r="HUZ5" s="260"/>
      <c r="HVA5" s="260"/>
      <c r="HVB5" s="260"/>
      <c r="HVC5" s="260"/>
      <c r="HVD5" s="260"/>
      <c r="HVE5" s="260"/>
      <c r="HVF5" s="260"/>
      <c r="HVG5" s="260"/>
      <c r="HVH5" s="260"/>
      <c r="HVI5" s="260"/>
      <c r="HVJ5" s="260"/>
      <c r="HVK5" s="260"/>
      <c r="HVL5" s="260"/>
      <c r="HVM5" s="260"/>
      <c r="HVN5" s="260"/>
      <c r="HVO5" s="260"/>
      <c r="HVP5" s="260"/>
      <c r="HVQ5" s="260"/>
      <c r="HVR5" s="260"/>
      <c r="HVS5" s="260"/>
      <c r="HVT5" s="260"/>
      <c r="HVU5" s="260"/>
      <c r="HVV5" s="260"/>
      <c r="HVW5" s="260"/>
      <c r="HVX5" s="260"/>
      <c r="HVY5" s="260"/>
      <c r="HVZ5" s="260"/>
      <c r="HWA5" s="260"/>
      <c r="HWB5" s="260"/>
      <c r="HWC5" s="260"/>
      <c r="HWD5" s="260"/>
      <c r="HWE5" s="260"/>
      <c r="HWF5" s="260"/>
      <c r="HWG5" s="260"/>
      <c r="HWH5" s="260"/>
      <c r="HWI5" s="260"/>
      <c r="HWJ5" s="260"/>
      <c r="HWK5" s="260"/>
      <c r="HWL5" s="260"/>
      <c r="HWM5" s="260"/>
      <c r="HWN5" s="260"/>
      <c r="HWO5" s="260"/>
      <c r="HWP5" s="260"/>
      <c r="HWQ5" s="260"/>
      <c r="HWR5" s="260"/>
      <c r="HWS5" s="260"/>
      <c r="HWT5" s="260"/>
      <c r="HWU5" s="260"/>
      <c r="HWV5" s="260"/>
      <c r="HWW5" s="260"/>
      <c r="HWX5" s="260"/>
      <c r="HWY5" s="260"/>
      <c r="HWZ5" s="260"/>
      <c r="HXA5" s="260"/>
      <c r="HXB5" s="260"/>
      <c r="HXC5" s="260"/>
      <c r="HXD5" s="260"/>
      <c r="HXE5" s="260"/>
      <c r="HXF5" s="260"/>
      <c r="HXG5" s="260"/>
      <c r="HXH5" s="260"/>
      <c r="HXI5" s="260"/>
      <c r="HXJ5" s="260"/>
      <c r="HXK5" s="260"/>
      <c r="HXL5" s="260"/>
      <c r="HXM5" s="260"/>
      <c r="HXN5" s="260"/>
      <c r="HXO5" s="260"/>
      <c r="HXP5" s="260"/>
      <c r="HXQ5" s="260"/>
      <c r="HXR5" s="260"/>
      <c r="HXS5" s="260"/>
      <c r="HXT5" s="260"/>
      <c r="HXU5" s="260"/>
      <c r="HXV5" s="260"/>
      <c r="HXW5" s="260"/>
      <c r="HXX5" s="260"/>
      <c r="HXY5" s="260"/>
      <c r="HXZ5" s="260"/>
      <c r="HYA5" s="260"/>
      <c r="HYB5" s="260"/>
      <c r="HYC5" s="260"/>
      <c r="HYD5" s="260"/>
      <c r="HYE5" s="260"/>
      <c r="HYF5" s="260"/>
      <c r="HYG5" s="260"/>
      <c r="HYH5" s="260"/>
      <c r="HYI5" s="260"/>
      <c r="HYJ5" s="260"/>
      <c r="HYK5" s="260"/>
      <c r="HYL5" s="260"/>
      <c r="HYM5" s="260"/>
      <c r="HYN5" s="260"/>
      <c r="HYO5" s="260"/>
      <c r="HYP5" s="260"/>
      <c r="HYQ5" s="260"/>
      <c r="HYR5" s="260"/>
      <c r="HYS5" s="260"/>
      <c r="HYT5" s="260"/>
      <c r="HYU5" s="260"/>
      <c r="HYV5" s="260"/>
      <c r="HYW5" s="260"/>
      <c r="HYX5" s="260"/>
      <c r="HYY5" s="260"/>
      <c r="HYZ5" s="260"/>
      <c r="HZA5" s="260"/>
      <c r="HZB5" s="260"/>
      <c r="HZC5" s="260"/>
      <c r="HZD5" s="260"/>
      <c r="HZE5" s="260"/>
      <c r="HZF5" s="260"/>
      <c r="HZG5" s="260"/>
      <c r="HZH5" s="260"/>
      <c r="HZI5" s="260"/>
      <c r="HZJ5" s="260"/>
      <c r="HZK5" s="260"/>
      <c r="HZL5" s="260"/>
      <c r="HZM5" s="260"/>
      <c r="HZN5" s="260"/>
      <c r="HZO5" s="260"/>
      <c r="HZP5" s="260"/>
      <c r="HZQ5" s="260"/>
      <c r="HZR5" s="260"/>
      <c r="HZS5" s="260"/>
      <c r="HZT5" s="260"/>
      <c r="HZU5" s="260"/>
      <c r="HZV5" s="260"/>
      <c r="HZW5" s="260"/>
      <c r="HZX5" s="260"/>
      <c r="HZY5" s="260"/>
      <c r="HZZ5" s="260"/>
      <c r="IAA5" s="260"/>
      <c r="IAB5" s="260"/>
      <c r="IAC5" s="260"/>
      <c r="IAD5" s="260"/>
      <c r="IAE5" s="260"/>
      <c r="IAF5" s="260"/>
      <c r="IAG5" s="260"/>
      <c r="IAH5" s="260"/>
      <c r="IAI5" s="260"/>
      <c r="IAJ5" s="260"/>
      <c r="IAK5" s="260"/>
      <c r="IAL5" s="260"/>
      <c r="IAM5" s="260"/>
      <c r="IAN5" s="260"/>
      <c r="IAO5" s="260"/>
      <c r="IAP5" s="260"/>
      <c r="IAQ5" s="260"/>
      <c r="IAR5" s="260"/>
      <c r="IAS5" s="260"/>
      <c r="IAT5" s="260"/>
      <c r="IAU5" s="260"/>
      <c r="IAV5" s="260"/>
      <c r="IAW5" s="260"/>
      <c r="IAX5" s="260"/>
      <c r="IAY5" s="260"/>
      <c r="IAZ5" s="260"/>
      <c r="IBA5" s="260"/>
      <c r="IBB5" s="260"/>
      <c r="IBC5" s="260"/>
      <c r="IBD5" s="260"/>
      <c r="IBE5" s="260"/>
      <c r="IBF5" s="260"/>
      <c r="IBG5" s="260"/>
      <c r="IBH5" s="260"/>
      <c r="IBI5" s="260"/>
      <c r="IBJ5" s="260"/>
      <c r="IBK5" s="260"/>
      <c r="IBL5" s="260"/>
      <c r="IBM5" s="260"/>
      <c r="IBN5" s="260"/>
      <c r="IBO5" s="260"/>
      <c r="IBP5" s="260"/>
      <c r="IBQ5" s="260"/>
      <c r="IBR5" s="260"/>
      <c r="IBS5" s="260"/>
      <c r="IBT5" s="260"/>
      <c r="IBU5" s="260"/>
      <c r="IBV5" s="260"/>
      <c r="IBW5" s="260"/>
      <c r="IBX5" s="260"/>
      <c r="IBY5" s="260"/>
      <c r="IBZ5" s="260"/>
      <c r="ICA5" s="260"/>
      <c r="ICB5" s="260"/>
      <c r="ICC5" s="260"/>
      <c r="ICD5" s="260"/>
      <c r="ICE5" s="260"/>
      <c r="ICF5" s="260"/>
      <c r="ICG5" s="260"/>
      <c r="ICH5" s="260"/>
      <c r="ICI5" s="260"/>
      <c r="ICJ5" s="260"/>
      <c r="ICK5" s="260"/>
      <c r="ICL5" s="260"/>
      <c r="ICM5" s="260"/>
      <c r="ICN5" s="260"/>
      <c r="ICO5" s="260"/>
      <c r="ICP5" s="260"/>
      <c r="ICQ5" s="260"/>
      <c r="ICR5" s="260"/>
      <c r="ICS5" s="260"/>
      <c r="ICT5" s="260"/>
      <c r="ICU5" s="260"/>
      <c r="ICV5" s="260"/>
      <c r="ICW5" s="260"/>
      <c r="ICX5" s="260"/>
      <c r="ICY5" s="260"/>
      <c r="ICZ5" s="260"/>
      <c r="IDA5" s="260"/>
      <c r="IDB5" s="260"/>
      <c r="IDC5" s="260"/>
      <c r="IDD5" s="260"/>
      <c r="IDE5" s="260"/>
      <c r="IDF5" s="260"/>
      <c r="IDG5" s="260"/>
      <c r="IDH5" s="260"/>
      <c r="IDI5" s="260"/>
      <c r="IDJ5" s="260"/>
      <c r="IDK5" s="260"/>
      <c r="IDL5" s="260"/>
      <c r="IDM5" s="260"/>
      <c r="IDN5" s="260"/>
      <c r="IDO5" s="260"/>
      <c r="IDP5" s="260"/>
      <c r="IDQ5" s="260"/>
      <c r="IDR5" s="260"/>
      <c r="IDS5" s="260"/>
      <c r="IDT5" s="260"/>
      <c r="IDU5" s="260"/>
      <c r="IDV5" s="260"/>
      <c r="IDW5" s="260"/>
      <c r="IDX5" s="260"/>
      <c r="IDY5" s="260"/>
      <c r="IDZ5" s="260"/>
      <c r="IEA5" s="260"/>
      <c r="IEB5" s="260"/>
      <c r="IEC5" s="260"/>
      <c r="IED5" s="260"/>
      <c r="IEE5" s="260"/>
      <c r="IEF5" s="260"/>
      <c r="IEG5" s="260"/>
      <c r="IEH5" s="260"/>
      <c r="IEI5" s="260"/>
      <c r="IEJ5" s="260"/>
      <c r="IEK5" s="260"/>
      <c r="IEL5" s="260"/>
      <c r="IEM5" s="260"/>
      <c r="IEN5" s="260"/>
      <c r="IEO5" s="260"/>
      <c r="IEP5" s="260"/>
      <c r="IEQ5" s="260"/>
      <c r="IER5" s="260"/>
      <c r="IES5" s="260"/>
      <c r="IET5" s="260"/>
      <c r="IEU5" s="260"/>
      <c r="IEV5" s="260"/>
      <c r="IEW5" s="260"/>
      <c r="IEX5" s="260"/>
      <c r="IEY5" s="260"/>
      <c r="IEZ5" s="260"/>
      <c r="IFA5" s="260"/>
      <c r="IFB5" s="260"/>
      <c r="IFC5" s="260"/>
      <c r="IFD5" s="260"/>
      <c r="IFE5" s="260"/>
      <c r="IFF5" s="260"/>
      <c r="IFG5" s="260"/>
      <c r="IFH5" s="260"/>
      <c r="IFI5" s="260"/>
      <c r="IFJ5" s="260"/>
      <c r="IFK5" s="260"/>
      <c r="IFL5" s="260"/>
      <c r="IFM5" s="260"/>
      <c r="IFN5" s="260"/>
      <c r="IFO5" s="260"/>
      <c r="IFP5" s="260"/>
      <c r="IFQ5" s="260"/>
      <c r="IFR5" s="260"/>
      <c r="IFS5" s="260"/>
      <c r="IFT5" s="260"/>
      <c r="IFU5" s="260"/>
      <c r="IFV5" s="260"/>
      <c r="IFW5" s="260"/>
      <c r="IFX5" s="260"/>
      <c r="IFY5" s="260"/>
      <c r="IFZ5" s="260"/>
      <c r="IGA5" s="260"/>
      <c r="IGB5" s="260"/>
      <c r="IGC5" s="260"/>
      <c r="IGD5" s="260"/>
      <c r="IGE5" s="260"/>
      <c r="IGF5" s="260"/>
      <c r="IGG5" s="260"/>
      <c r="IGH5" s="260"/>
      <c r="IGI5" s="260"/>
      <c r="IGJ5" s="260"/>
      <c r="IGK5" s="260"/>
      <c r="IGL5" s="260"/>
      <c r="IGM5" s="260"/>
      <c r="IGN5" s="260"/>
      <c r="IGO5" s="260"/>
      <c r="IGP5" s="260"/>
      <c r="IGQ5" s="260"/>
      <c r="IGR5" s="260"/>
      <c r="IGS5" s="260"/>
      <c r="IGT5" s="260"/>
      <c r="IGU5" s="260"/>
      <c r="IGV5" s="260"/>
      <c r="IGW5" s="260"/>
      <c r="IGX5" s="260"/>
      <c r="IGY5" s="260"/>
      <c r="IGZ5" s="260"/>
      <c r="IHA5" s="260"/>
      <c r="IHB5" s="260"/>
      <c r="IHC5" s="260"/>
      <c r="IHD5" s="260"/>
      <c r="IHE5" s="260"/>
      <c r="IHF5" s="260"/>
      <c r="IHG5" s="260"/>
      <c r="IHH5" s="260"/>
      <c r="IHI5" s="260"/>
      <c r="IHJ5" s="260"/>
      <c r="IHK5" s="260"/>
      <c r="IHL5" s="260"/>
      <c r="IHM5" s="260"/>
      <c r="IHN5" s="260"/>
      <c r="IHO5" s="260"/>
      <c r="IHP5" s="260"/>
      <c r="IHQ5" s="260"/>
      <c r="IHR5" s="260"/>
      <c r="IHS5" s="260"/>
      <c r="IHT5" s="260"/>
      <c r="IHU5" s="260"/>
      <c r="IHV5" s="260"/>
      <c r="IHW5" s="260"/>
      <c r="IHX5" s="260"/>
      <c r="IHY5" s="260"/>
      <c r="IHZ5" s="260"/>
      <c r="IIA5" s="260"/>
      <c r="IIB5" s="260"/>
      <c r="IIC5" s="260"/>
      <c r="IID5" s="260"/>
      <c r="IIE5" s="260"/>
      <c r="IIF5" s="260"/>
      <c r="IIG5" s="260"/>
      <c r="IIH5" s="260"/>
      <c r="III5" s="260"/>
      <c r="IIJ5" s="260"/>
      <c r="IIK5" s="260"/>
      <c r="IIL5" s="260"/>
      <c r="IIM5" s="260"/>
      <c r="IIN5" s="260"/>
      <c r="IIO5" s="260"/>
      <c r="IIP5" s="260"/>
      <c r="IIQ5" s="260"/>
      <c r="IIR5" s="260"/>
      <c r="IIS5" s="260"/>
      <c r="IIT5" s="260"/>
      <c r="IIU5" s="260"/>
      <c r="IIV5" s="260"/>
      <c r="IIW5" s="260"/>
      <c r="IIX5" s="260"/>
      <c r="IIY5" s="260"/>
      <c r="IIZ5" s="260"/>
      <c r="IJA5" s="260"/>
      <c r="IJB5" s="260"/>
      <c r="IJC5" s="260"/>
      <c r="IJD5" s="260"/>
      <c r="IJE5" s="260"/>
      <c r="IJF5" s="260"/>
      <c r="IJG5" s="260"/>
      <c r="IJH5" s="260"/>
      <c r="IJI5" s="260"/>
      <c r="IJJ5" s="260"/>
      <c r="IJK5" s="260"/>
      <c r="IJL5" s="260"/>
      <c r="IJM5" s="260"/>
      <c r="IJN5" s="260"/>
      <c r="IJO5" s="260"/>
      <c r="IJP5" s="260"/>
      <c r="IJQ5" s="260"/>
      <c r="IJR5" s="260"/>
      <c r="IJS5" s="260"/>
      <c r="IJT5" s="260"/>
      <c r="IJU5" s="260"/>
      <c r="IJV5" s="260"/>
      <c r="IJW5" s="260"/>
      <c r="IJX5" s="260"/>
      <c r="IJY5" s="260"/>
      <c r="IJZ5" s="260"/>
      <c r="IKA5" s="260"/>
      <c r="IKB5" s="260"/>
      <c r="IKC5" s="260"/>
      <c r="IKD5" s="260"/>
      <c r="IKE5" s="260"/>
      <c r="IKF5" s="260"/>
      <c r="IKG5" s="260"/>
      <c r="IKH5" s="260"/>
      <c r="IKI5" s="260"/>
      <c r="IKJ5" s="260"/>
      <c r="IKK5" s="260"/>
      <c r="IKL5" s="260"/>
      <c r="IKM5" s="260"/>
      <c r="IKN5" s="260"/>
      <c r="IKO5" s="260"/>
      <c r="IKP5" s="260"/>
      <c r="IKQ5" s="260"/>
      <c r="IKR5" s="260"/>
      <c r="IKS5" s="260"/>
      <c r="IKT5" s="260"/>
      <c r="IKU5" s="260"/>
      <c r="IKV5" s="260"/>
      <c r="IKW5" s="260"/>
      <c r="IKX5" s="260"/>
      <c r="IKY5" s="260"/>
      <c r="IKZ5" s="260"/>
      <c r="ILA5" s="260"/>
      <c r="ILB5" s="260"/>
      <c r="ILC5" s="260"/>
      <c r="ILD5" s="260"/>
      <c r="ILE5" s="260"/>
      <c r="ILF5" s="260"/>
      <c r="ILG5" s="260"/>
      <c r="ILH5" s="260"/>
      <c r="ILI5" s="260"/>
      <c r="ILJ5" s="260"/>
      <c r="ILK5" s="260"/>
      <c r="ILL5" s="260"/>
      <c r="ILM5" s="260"/>
      <c r="ILN5" s="260"/>
      <c r="ILO5" s="260"/>
      <c r="ILP5" s="260"/>
      <c r="ILQ5" s="260"/>
      <c r="ILR5" s="260"/>
      <c r="ILS5" s="260"/>
      <c r="ILT5" s="260"/>
      <c r="ILU5" s="260"/>
      <c r="ILV5" s="260"/>
      <c r="ILW5" s="260"/>
      <c r="ILX5" s="260"/>
      <c r="ILY5" s="260"/>
      <c r="ILZ5" s="260"/>
      <c r="IMA5" s="260"/>
      <c r="IMB5" s="260"/>
      <c r="IMC5" s="260"/>
      <c r="IMD5" s="260"/>
      <c r="IME5" s="260"/>
      <c r="IMF5" s="260"/>
      <c r="IMG5" s="260"/>
      <c r="IMH5" s="260"/>
      <c r="IMI5" s="260"/>
      <c r="IMJ5" s="260"/>
      <c r="IMK5" s="260"/>
      <c r="IML5" s="260"/>
      <c r="IMM5" s="260"/>
      <c r="IMN5" s="260"/>
      <c r="IMO5" s="260"/>
      <c r="IMP5" s="260"/>
      <c r="IMQ5" s="260"/>
      <c r="IMR5" s="260"/>
      <c r="IMS5" s="260"/>
      <c r="IMT5" s="260"/>
      <c r="IMU5" s="260"/>
      <c r="IMV5" s="260"/>
      <c r="IMW5" s="260"/>
      <c r="IMX5" s="260"/>
      <c r="IMY5" s="260"/>
      <c r="IMZ5" s="260"/>
      <c r="INA5" s="260"/>
      <c r="INB5" s="260"/>
      <c r="INC5" s="260"/>
      <c r="IND5" s="260"/>
      <c r="INE5" s="260"/>
      <c r="INF5" s="260"/>
      <c r="ING5" s="260"/>
      <c r="INH5" s="260"/>
      <c r="INI5" s="260"/>
      <c r="INJ5" s="260"/>
      <c r="INK5" s="260"/>
      <c r="INL5" s="260"/>
      <c r="INM5" s="260"/>
      <c r="INN5" s="260"/>
      <c r="INO5" s="260"/>
      <c r="INP5" s="260"/>
      <c r="INQ5" s="260"/>
      <c r="INR5" s="260"/>
      <c r="INS5" s="260"/>
      <c r="INT5" s="260"/>
      <c r="INU5" s="260"/>
      <c r="INV5" s="260"/>
      <c r="INW5" s="260"/>
      <c r="INX5" s="260"/>
      <c r="INY5" s="260"/>
      <c r="INZ5" s="260"/>
      <c r="IOA5" s="260"/>
      <c r="IOB5" s="260"/>
      <c r="IOC5" s="260"/>
      <c r="IOD5" s="260"/>
      <c r="IOE5" s="260"/>
      <c r="IOF5" s="260"/>
      <c r="IOG5" s="260"/>
      <c r="IOH5" s="260"/>
      <c r="IOI5" s="260"/>
      <c r="IOJ5" s="260"/>
      <c r="IOK5" s="260"/>
      <c r="IOL5" s="260"/>
      <c r="IOM5" s="260"/>
      <c r="ION5" s="260"/>
      <c r="IOO5" s="260"/>
      <c r="IOP5" s="260"/>
      <c r="IOQ5" s="260"/>
      <c r="IOR5" s="260"/>
      <c r="IOS5" s="260"/>
      <c r="IOT5" s="260"/>
      <c r="IOU5" s="260"/>
      <c r="IOV5" s="260"/>
      <c r="IOW5" s="260"/>
      <c r="IOX5" s="260"/>
      <c r="IOY5" s="260"/>
      <c r="IOZ5" s="260"/>
      <c r="IPA5" s="260"/>
      <c r="IPB5" s="260"/>
      <c r="IPC5" s="260"/>
      <c r="IPD5" s="260"/>
      <c r="IPE5" s="260"/>
      <c r="IPF5" s="260"/>
      <c r="IPG5" s="260"/>
      <c r="IPH5" s="260"/>
      <c r="IPI5" s="260"/>
      <c r="IPJ5" s="260"/>
      <c r="IPK5" s="260"/>
      <c r="IPL5" s="260"/>
      <c r="IPM5" s="260"/>
      <c r="IPN5" s="260"/>
      <c r="IPO5" s="260"/>
      <c r="IPP5" s="260"/>
      <c r="IPQ5" s="260"/>
      <c r="IPR5" s="260"/>
      <c r="IPS5" s="260"/>
      <c r="IPT5" s="260"/>
      <c r="IPU5" s="260"/>
      <c r="IPV5" s="260"/>
      <c r="IPW5" s="260"/>
      <c r="IPX5" s="260"/>
      <c r="IPY5" s="260"/>
      <c r="IPZ5" s="260"/>
      <c r="IQA5" s="260"/>
      <c r="IQB5" s="260"/>
      <c r="IQC5" s="260"/>
      <c r="IQD5" s="260"/>
      <c r="IQE5" s="260"/>
      <c r="IQF5" s="260"/>
      <c r="IQG5" s="260"/>
      <c r="IQH5" s="260"/>
      <c r="IQI5" s="260"/>
      <c r="IQJ5" s="260"/>
      <c r="IQK5" s="260"/>
      <c r="IQL5" s="260"/>
      <c r="IQM5" s="260"/>
      <c r="IQN5" s="260"/>
      <c r="IQO5" s="260"/>
      <c r="IQP5" s="260"/>
      <c r="IQQ5" s="260"/>
      <c r="IQR5" s="260"/>
      <c r="IQS5" s="260"/>
      <c r="IQT5" s="260"/>
      <c r="IQU5" s="260"/>
      <c r="IQV5" s="260"/>
      <c r="IQW5" s="260"/>
      <c r="IQX5" s="260"/>
      <c r="IQY5" s="260"/>
      <c r="IQZ5" s="260"/>
      <c r="IRA5" s="260"/>
      <c r="IRB5" s="260"/>
      <c r="IRC5" s="260"/>
      <c r="IRD5" s="260"/>
      <c r="IRE5" s="260"/>
      <c r="IRF5" s="260"/>
      <c r="IRG5" s="260"/>
      <c r="IRH5" s="260"/>
      <c r="IRI5" s="260"/>
      <c r="IRJ5" s="260"/>
      <c r="IRK5" s="260"/>
      <c r="IRL5" s="260"/>
      <c r="IRM5" s="260"/>
      <c r="IRN5" s="260"/>
      <c r="IRO5" s="260"/>
      <c r="IRP5" s="260"/>
      <c r="IRQ5" s="260"/>
      <c r="IRR5" s="260"/>
      <c r="IRS5" s="260"/>
      <c r="IRT5" s="260"/>
      <c r="IRU5" s="260"/>
      <c r="IRV5" s="260"/>
      <c r="IRW5" s="260"/>
      <c r="IRX5" s="260"/>
      <c r="IRY5" s="260"/>
      <c r="IRZ5" s="260"/>
      <c r="ISA5" s="260"/>
      <c r="ISB5" s="260"/>
      <c r="ISC5" s="260"/>
      <c r="ISD5" s="260"/>
      <c r="ISE5" s="260"/>
      <c r="ISF5" s="260"/>
      <c r="ISG5" s="260"/>
      <c r="ISH5" s="260"/>
      <c r="ISI5" s="260"/>
      <c r="ISJ5" s="260"/>
      <c r="ISK5" s="260"/>
      <c r="ISL5" s="260"/>
      <c r="ISM5" s="260"/>
      <c r="ISN5" s="260"/>
      <c r="ISO5" s="260"/>
      <c r="ISP5" s="260"/>
      <c r="ISQ5" s="260"/>
      <c r="ISR5" s="260"/>
      <c r="ISS5" s="260"/>
      <c r="IST5" s="260"/>
      <c r="ISU5" s="260"/>
      <c r="ISV5" s="260"/>
      <c r="ISW5" s="260"/>
      <c r="ISX5" s="260"/>
      <c r="ISY5" s="260"/>
      <c r="ISZ5" s="260"/>
      <c r="ITA5" s="260"/>
      <c r="ITB5" s="260"/>
      <c r="ITC5" s="260"/>
      <c r="ITD5" s="260"/>
      <c r="ITE5" s="260"/>
      <c r="ITF5" s="260"/>
      <c r="ITG5" s="260"/>
      <c r="ITH5" s="260"/>
      <c r="ITI5" s="260"/>
      <c r="ITJ5" s="260"/>
      <c r="ITK5" s="260"/>
      <c r="ITL5" s="260"/>
      <c r="ITM5" s="260"/>
      <c r="ITN5" s="260"/>
      <c r="ITO5" s="260"/>
      <c r="ITP5" s="260"/>
      <c r="ITQ5" s="260"/>
      <c r="ITR5" s="260"/>
      <c r="ITS5" s="260"/>
      <c r="ITT5" s="260"/>
      <c r="ITU5" s="260"/>
      <c r="ITV5" s="260"/>
      <c r="ITW5" s="260"/>
      <c r="ITX5" s="260"/>
      <c r="ITY5" s="260"/>
      <c r="ITZ5" s="260"/>
      <c r="IUA5" s="260"/>
      <c r="IUB5" s="260"/>
      <c r="IUC5" s="260"/>
      <c r="IUD5" s="260"/>
      <c r="IUE5" s="260"/>
      <c r="IUF5" s="260"/>
      <c r="IUG5" s="260"/>
      <c r="IUH5" s="260"/>
      <c r="IUI5" s="260"/>
      <c r="IUJ5" s="260"/>
      <c r="IUK5" s="260"/>
      <c r="IUL5" s="260"/>
      <c r="IUM5" s="260"/>
      <c r="IUN5" s="260"/>
      <c r="IUO5" s="260"/>
      <c r="IUP5" s="260"/>
      <c r="IUQ5" s="260"/>
      <c r="IUR5" s="260"/>
      <c r="IUS5" s="260"/>
      <c r="IUT5" s="260"/>
      <c r="IUU5" s="260"/>
      <c r="IUV5" s="260"/>
      <c r="IUW5" s="260"/>
      <c r="IUX5" s="260"/>
      <c r="IUY5" s="260"/>
      <c r="IUZ5" s="260"/>
      <c r="IVA5" s="260"/>
      <c r="IVB5" s="260"/>
      <c r="IVC5" s="260"/>
      <c r="IVD5" s="260"/>
      <c r="IVE5" s="260"/>
      <c r="IVF5" s="260"/>
      <c r="IVG5" s="260"/>
      <c r="IVH5" s="260"/>
      <c r="IVI5" s="260"/>
      <c r="IVJ5" s="260"/>
      <c r="IVK5" s="260"/>
      <c r="IVL5" s="260"/>
      <c r="IVM5" s="260"/>
      <c r="IVN5" s="260"/>
      <c r="IVO5" s="260"/>
      <c r="IVP5" s="260"/>
      <c r="IVQ5" s="260"/>
      <c r="IVR5" s="260"/>
      <c r="IVS5" s="260"/>
      <c r="IVT5" s="260"/>
      <c r="IVU5" s="260"/>
      <c r="IVV5" s="260"/>
      <c r="IVW5" s="260"/>
      <c r="IVX5" s="260"/>
      <c r="IVY5" s="260"/>
      <c r="IVZ5" s="260"/>
      <c r="IWA5" s="260"/>
      <c r="IWB5" s="260"/>
      <c r="IWC5" s="260"/>
      <c r="IWD5" s="260"/>
      <c r="IWE5" s="260"/>
      <c r="IWF5" s="260"/>
      <c r="IWG5" s="260"/>
      <c r="IWH5" s="260"/>
      <c r="IWI5" s="260"/>
      <c r="IWJ5" s="260"/>
      <c r="IWK5" s="260"/>
      <c r="IWL5" s="260"/>
      <c r="IWM5" s="260"/>
      <c r="IWN5" s="260"/>
      <c r="IWO5" s="260"/>
      <c r="IWP5" s="260"/>
      <c r="IWQ5" s="260"/>
      <c r="IWR5" s="260"/>
      <c r="IWS5" s="260"/>
      <c r="IWT5" s="260"/>
      <c r="IWU5" s="260"/>
      <c r="IWV5" s="260"/>
      <c r="IWW5" s="260"/>
      <c r="IWX5" s="260"/>
      <c r="IWY5" s="260"/>
      <c r="IWZ5" s="260"/>
      <c r="IXA5" s="260"/>
      <c r="IXB5" s="260"/>
      <c r="IXC5" s="260"/>
      <c r="IXD5" s="260"/>
      <c r="IXE5" s="260"/>
      <c r="IXF5" s="260"/>
      <c r="IXG5" s="260"/>
      <c r="IXH5" s="260"/>
      <c r="IXI5" s="260"/>
      <c r="IXJ5" s="260"/>
      <c r="IXK5" s="260"/>
      <c r="IXL5" s="260"/>
      <c r="IXM5" s="260"/>
      <c r="IXN5" s="260"/>
      <c r="IXO5" s="260"/>
      <c r="IXP5" s="260"/>
      <c r="IXQ5" s="260"/>
      <c r="IXR5" s="260"/>
      <c r="IXS5" s="260"/>
      <c r="IXT5" s="260"/>
      <c r="IXU5" s="260"/>
      <c r="IXV5" s="260"/>
      <c r="IXW5" s="260"/>
      <c r="IXX5" s="260"/>
      <c r="IXY5" s="260"/>
      <c r="IXZ5" s="260"/>
      <c r="IYA5" s="260"/>
      <c r="IYB5" s="260"/>
      <c r="IYC5" s="260"/>
      <c r="IYD5" s="260"/>
      <c r="IYE5" s="260"/>
      <c r="IYF5" s="260"/>
      <c r="IYG5" s="260"/>
      <c r="IYH5" s="260"/>
      <c r="IYI5" s="260"/>
      <c r="IYJ5" s="260"/>
      <c r="IYK5" s="260"/>
      <c r="IYL5" s="260"/>
      <c r="IYM5" s="260"/>
      <c r="IYN5" s="260"/>
      <c r="IYO5" s="260"/>
      <c r="IYP5" s="260"/>
      <c r="IYQ5" s="260"/>
      <c r="IYR5" s="260"/>
      <c r="IYS5" s="260"/>
      <c r="IYT5" s="260"/>
      <c r="IYU5" s="260"/>
      <c r="IYV5" s="260"/>
      <c r="IYW5" s="260"/>
      <c r="IYX5" s="260"/>
      <c r="IYY5" s="260"/>
      <c r="IYZ5" s="260"/>
      <c r="IZA5" s="260"/>
      <c r="IZB5" s="260"/>
      <c r="IZC5" s="260"/>
      <c r="IZD5" s="260"/>
      <c r="IZE5" s="260"/>
      <c r="IZF5" s="260"/>
      <c r="IZG5" s="260"/>
      <c r="IZH5" s="260"/>
      <c r="IZI5" s="260"/>
      <c r="IZJ5" s="260"/>
      <c r="IZK5" s="260"/>
      <c r="IZL5" s="260"/>
      <c r="IZM5" s="260"/>
      <c r="IZN5" s="260"/>
      <c r="IZO5" s="260"/>
      <c r="IZP5" s="260"/>
      <c r="IZQ5" s="260"/>
      <c r="IZR5" s="260"/>
      <c r="IZS5" s="260"/>
      <c r="IZT5" s="260"/>
      <c r="IZU5" s="260"/>
      <c r="IZV5" s="260"/>
      <c r="IZW5" s="260"/>
      <c r="IZX5" s="260"/>
      <c r="IZY5" s="260"/>
      <c r="IZZ5" s="260"/>
      <c r="JAA5" s="260"/>
      <c r="JAB5" s="260"/>
      <c r="JAC5" s="260"/>
      <c r="JAD5" s="260"/>
      <c r="JAE5" s="260"/>
      <c r="JAF5" s="260"/>
      <c r="JAG5" s="260"/>
      <c r="JAH5" s="260"/>
      <c r="JAI5" s="260"/>
      <c r="JAJ5" s="260"/>
      <c r="JAK5" s="260"/>
      <c r="JAL5" s="260"/>
      <c r="JAM5" s="260"/>
      <c r="JAN5" s="260"/>
      <c r="JAO5" s="260"/>
      <c r="JAP5" s="260"/>
      <c r="JAQ5" s="260"/>
      <c r="JAR5" s="260"/>
      <c r="JAS5" s="260"/>
      <c r="JAT5" s="260"/>
      <c r="JAU5" s="260"/>
      <c r="JAV5" s="260"/>
      <c r="JAW5" s="260"/>
      <c r="JAX5" s="260"/>
      <c r="JAY5" s="260"/>
      <c r="JAZ5" s="260"/>
      <c r="JBA5" s="260"/>
      <c r="JBB5" s="260"/>
      <c r="JBC5" s="260"/>
      <c r="JBD5" s="260"/>
      <c r="JBE5" s="260"/>
      <c r="JBF5" s="260"/>
      <c r="JBG5" s="260"/>
      <c r="JBH5" s="260"/>
      <c r="JBI5" s="260"/>
      <c r="JBJ5" s="260"/>
      <c r="JBK5" s="260"/>
      <c r="JBL5" s="260"/>
      <c r="JBM5" s="260"/>
      <c r="JBN5" s="260"/>
      <c r="JBO5" s="260"/>
      <c r="JBP5" s="260"/>
      <c r="JBQ5" s="260"/>
      <c r="JBR5" s="260"/>
      <c r="JBS5" s="260"/>
      <c r="JBT5" s="260"/>
      <c r="JBU5" s="260"/>
      <c r="JBV5" s="260"/>
      <c r="JBW5" s="260"/>
      <c r="JBX5" s="260"/>
      <c r="JBY5" s="260"/>
      <c r="JBZ5" s="260"/>
      <c r="JCA5" s="260"/>
      <c r="JCB5" s="260"/>
      <c r="JCC5" s="260"/>
      <c r="JCD5" s="260"/>
      <c r="JCE5" s="260"/>
      <c r="JCF5" s="260"/>
      <c r="JCG5" s="260"/>
      <c r="JCH5" s="260"/>
      <c r="JCI5" s="260"/>
      <c r="JCJ5" s="260"/>
      <c r="JCK5" s="260"/>
      <c r="JCL5" s="260"/>
      <c r="JCM5" s="260"/>
      <c r="JCN5" s="260"/>
      <c r="JCO5" s="260"/>
      <c r="JCP5" s="260"/>
      <c r="JCQ5" s="260"/>
      <c r="JCR5" s="260"/>
      <c r="JCS5" s="260"/>
      <c r="JCT5" s="260"/>
      <c r="JCU5" s="260"/>
      <c r="JCV5" s="260"/>
      <c r="JCW5" s="260"/>
      <c r="JCX5" s="260"/>
      <c r="JCY5" s="260"/>
      <c r="JCZ5" s="260"/>
      <c r="JDA5" s="260"/>
      <c r="JDB5" s="260"/>
      <c r="JDC5" s="260"/>
      <c r="JDD5" s="260"/>
      <c r="JDE5" s="260"/>
      <c r="JDF5" s="260"/>
      <c r="JDG5" s="260"/>
      <c r="JDH5" s="260"/>
      <c r="JDI5" s="260"/>
      <c r="JDJ5" s="260"/>
      <c r="JDK5" s="260"/>
      <c r="JDL5" s="260"/>
      <c r="JDM5" s="260"/>
      <c r="JDN5" s="260"/>
      <c r="JDO5" s="260"/>
      <c r="JDP5" s="260"/>
      <c r="JDQ5" s="260"/>
      <c r="JDR5" s="260"/>
      <c r="JDS5" s="260"/>
      <c r="JDT5" s="260"/>
      <c r="JDU5" s="260"/>
      <c r="JDV5" s="260"/>
      <c r="JDW5" s="260"/>
      <c r="JDX5" s="260"/>
      <c r="JDY5" s="260"/>
      <c r="JDZ5" s="260"/>
      <c r="JEA5" s="260"/>
      <c r="JEB5" s="260"/>
      <c r="JEC5" s="260"/>
      <c r="JED5" s="260"/>
      <c r="JEE5" s="260"/>
      <c r="JEF5" s="260"/>
      <c r="JEG5" s="260"/>
      <c r="JEH5" s="260"/>
      <c r="JEI5" s="260"/>
      <c r="JEJ5" s="260"/>
      <c r="JEK5" s="260"/>
      <c r="JEL5" s="260"/>
      <c r="JEM5" s="260"/>
      <c r="JEN5" s="260"/>
      <c r="JEO5" s="260"/>
      <c r="JEP5" s="260"/>
      <c r="JEQ5" s="260"/>
      <c r="JER5" s="260"/>
      <c r="JES5" s="260"/>
      <c r="JET5" s="260"/>
      <c r="JEU5" s="260"/>
      <c r="JEV5" s="260"/>
      <c r="JEW5" s="260"/>
      <c r="JEX5" s="260"/>
      <c r="JEY5" s="260"/>
      <c r="JEZ5" s="260"/>
      <c r="JFA5" s="260"/>
      <c r="JFB5" s="260"/>
      <c r="JFC5" s="260"/>
      <c r="JFD5" s="260"/>
      <c r="JFE5" s="260"/>
      <c r="JFF5" s="260"/>
      <c r="JFG5" s="260"/>
      <c r="JFH5" s="260"/>
      <c r="JFI5" s="260"/>
      <c r="JFJ5" s="260"/>
      <c r="JFK5" s="260"/>
      <c r="JFL5" s="260"/>
      <c r="JFM5" s="260"/>
      <c r="JFN5" s="260"/>
      <c r="JFO5" s="260"/>
      <c r="JFP5" s="260"/>
      <c r="JFQ5" s="260"/>
      <c r="JFR5" s="260"/>
      <c r="JFS5" s="260"/>
      <c r="JFT5" s="260"/>
      <c r="JFU5" s="260"/>
      <c r="JFV5" s="260"/>
      <c r="JFW5" s="260"/>
      <c r="JFX5" s="260"/>
      <c r="JFY5" s="260"/>
      <c r="JFZ5" s="260"/>
      <c r="JGA5" s="260"/>
      <c r="JGB5" s="260"/>
      <c r="JGC5" s="260"/>
      <c r="JGD5" s="260"/>
      <c r="JGE5" s="260"/>
      <c r="JGF5" s="260"/>
      <c r="JGG5" s="260"/>
      <c r="JGH5" s="260"/>
      <c r="JGI5" s="260"/>
      <c r="JGJ5" s="260"/>
      <c r="JGK5" s="260"/>
      <c r="JGL5" s="260"/>
      <c r="JGM5" s="260"/>
      <c r="JGN5" s="260"/>
      <c r="JGO5" s="260"/>
      <c r="JGP5" s="260"/>
      <c r="JGQ5" s="260"/>
      <c r="JGR5" s="260"/>
      <c r="JGS5" s="260"/>
      <c r="JGT5" s="260"/>
      <c r="JGU5" s="260"/>
      <c r="JGV5" s="260"/>
      <c r="JGW5" s="260"/>
      <c r="JGX5" s="260"/>
      <c r="JGY5" s="260"/>
      <c r="JGZ5" s="260"/>
      <c r="JHA5" s="260"/>
      <c r="JHB5" s="260"/>
      <c r="JHC5" s="260"/>
      <c r="JHD5" s="260"/>
      <c r="JHE5" s="260"/>
      <c r="JHF5" s="260"/>
      <c r="JHG5" s="260"/>
      <c r="JHH5" s="260"/>
      <c r="JHI5" s="260"/>
      <c r="JHJ5" s="260"/>
      <c r="JHK5" s="260"/>
      <c r="JHL5" s="260"/>
      <c r="JHM5" s="260"/>
      <c r="JHN5" s="260"/>
      <c r="JHO5" s="260"/>
      <c r="JHP5" s="260"/>
      <c r="JHQ5" s="260"/>
      <c r="JHR5" s="260"/>
      <c r="JHS5" s="260"/>
      <c r="JHT5" s="260"/>
      <c r="JHU5" s="260"/>
      <c r="JHV5" s="260"/>
      <c r="JHW5" s="260"/>
      <c r="JHX5" s="260"/>
      <c r="JHY5" s="260"/>
      <c r="JHZ5" s="260"/>
      <c r="JIA5" s="260"/>
      <c r="JIB5" s="260"/>
      <c r="JIC5" s="260"/>
      <c r="JID5" s="260"/>
      <c r="JIE5" s="260"/>
      <c r="JIF5" s="260"/>
      <c r="JIG5" s="260"/>
      <c r="JIH5" s="260"/>
      <c r="JII5" s="260"/>
      <c r="JIJ5" s="260"/>
      <c r="JIK5" s="260"/>
      <c r="JIL5" s="260"/>
      <c r="JIM5" s="260"/>
      <c r="JIN5" s="260"/>
      <c r="JIO5" s="260"/>
      <c r="JIP5" s="260"/>
      <c r="JIQ5" s="260"/>
      <c r="JIR5" s="260"/>
      <c r="JIS5" s="260"/>
      <c r="JIT5" s="260"/>
      <c r="JIU5" s="260"/>
      <c r="JIV5" s="260"/>
      <c r="JIW5" s="260"/>
      <c r="JIX5" s="260"/>
      <c r="JIY5" s="260"/>
      <c r="JIZ5" s="260"/>
      <c r="JJA5" s="260"/>
      <c r="JJB5" s="260"/>
      <c r="JJC5" s="260"/>
      <c r="JJD5" s="260"/>
      <c r="JJE5" s="260"/>
      <c r="JJF5" s="260"/>
      <c r="JJG5" s="260"/>
      <c r="JJH5" s="260"/>
      <c r="JJI5" s="260"/>
      <c r="JJJ5" s="260"/>
      <c r="JJK5" s="260"/>
      <c r="JJL5" s="260"/>
      <c r="JJM5" s="260"/>
      <c r="JJN5" s="260"/>
      <c r="JJO5" s="260"/>
      <c r="JJP5" s="260"/>
      <c r="JJQ5" s="260"/>
      <c r="JJR5" s="260"/>
      <c r="JJS5" s="260"/>
      <c r="JJT5" s="260"/>
      <c r="JJU5" s="260"/>
      <c r="JJV5" s="260"/>
      <c r="JJW5" s="260"/>
      <c r="JJX5" s="260"/>
      <c r="JJY5" s="260"/>
      <c r="JJZ5" s="260"/>
      <c r="JKA5" s="260"/>
      <c r="JKB5" s="260"/>
      <c r="JKC5" s="260"/>
      <c r="JKD5" s="260"/>
      <c r="JKE5" s="260"/>
      <c r="JKF5" s="260"/>
      <c r="JKG5" s="260"/>
      <c r="JKH5" s="260"/>
      <c r="JKI5" s="260"/>
      <c r="JKJ5" s="260"/>
      <c r="JKK5" s="260"/>
      <c r="JKL5" s="260"/>
      <c r="JKM5" s="260"/>
      <c r="JKN5" s="260"/>
      <c r="JKO5" s="260"/>
      <c r="JKP5" s="260"/>
      <c r="JKQ5" s="260"/>
      <c r="JKR5" s="260"/>
      <c r="JKS5" s="260"/>
      <c r="JKT5" s="260"/>
      <c r="JKU5" s="260"/>
      <c r="JKV5" s="260"/>
      <c r="JKW5" s="260"/>
      <c r="JKX5" s="260"/>
      <c r="JKY5" s="260"/>
      <c r="JKZ5" s="260"/>
      <c r="JLA5" s="260"/>
      <c r="JLB5" s="260"/>
      <c r="JLC5" s="260"/>
      <c r="JLD5" s="260"/>
      <c r="JLE5" s="260"/>
      <c r="JLF5" s="260"/>
      <c r="JLG5" s="260"/>
      <c r="JLH5" s="260"/>
      <c r="JLI5" s="260"/>
      <c r="JLJ5" s="260"/>
      <c r="JLK5" s="260"/>
      <c r="JLL5" s="260"/>
      <c r="JLM5" s="260"/>
      <c r="JLN5" s="260"/>
      <c r="JLO5" s="260"/>
      <c r="JLP5" s="260"/>
      <c r="JLQ5" s="260"/>
      <c r="JLR5" s="260"/>
      <c r="JLS5" s="260"/>
      <c r="JLT5" s="260"/>
      <c r="JLU5" s="260"/>
      <c r="JLV5" s="260"/>
      <c r="JLW5" s="260"/>
      <c r="JLX5" s="260"/>
      <c r="JLY5" s="260"/>
      <c r="JLZ5" s="260"/>
      <c r="JMA5" s="260"/>
      <c r="JMB5" s="260"/>
      <c r="JMC5" s="260"/>
      <c r="JMD5" s="260"/>
      <c r="JME5" s="260"/>
      <c r="JMF5" s="260"/>
      <c r="JMG5" s="260"/>
      <c r="JMH5" s="260"/>
      <c r="JMI5" s="260"/>
      <c r="JMJ5" s="260"/>
      <c r="JMK5" s="260"/>
      <c r="JML5" s="260"/>
      <c r="JMM5" s="260"/>
      <c r="JMN5" s="260"/>
      <c r="JMO5" s="260"/>
      <c r="JMP5" s="260"/>
      <c r="JMQ5" s="260"/>
      <c r="JMR5" s="260"/>
      <c r="JMS5" s="260"/>
      <c r="JMT5" s="260"/>
      <c r="JMU5" s="260"/>
      <c r="JMV5" s="260"/>
      <c r="JMW5" s="260"/>
      <c r="JMX5" s="260"/>
      <c r="JMY5" s="260"/>
      <c r="JMZ5" s="260"/>
      <c r="JNA5" s="260"/>
      <c r="JNB5" s="260"/>
      <c r="JNC5" s="260"/>
      <c r="JND5" s="260"/>
      <c r="JNE5" s="260"/>
      <c r="JNF5" s="260"/>
      <c r="JNG5" s="260"/>
      <c r="JNH5" s="260"/>
      <c r="JNI5" s="260"/>
      <c r="JNJ5" s="260"/>
      <c r="JNK5" s="260"/>
      <c r="JNL5" s="260"/>
      <c r="JNM5" s="260"/>
      <c r="JNN5" s="260"/>
      <c r="JNO5" s="260"/>
      <c r="JNP5" s="260"/>
      <c r="JNQ5" s="260"/>
      <c r="JNR5" s="260"/>
      <c r="JNS5" s="260"/>
      <c r="JNT5" s="260"/>
      <c r="JNU5" s="260"/>
      <c r="JNV5" s="260"/>
      <c r="JNW5" s="260"/>
      <c r="JNX5" s="260"/>
      <c r="JNY5" s="260"/>
      <c r="JNZ5" s="260"/>
      <c r="JOA5" s="260"/>
      <c r="JOB5" s="260"/>
      <c r="JOC5" s="260"/>
      <c r="JOD5" s="260"/>
      <c r="JOE5" s="260"/>
      <c r="JOF5" s="260"/>
      <c r="JOG5" s="260"/>
      <c r="JOH5" s="260"/>
      <c r="JOI5" s="260"/>
      <c r="JOJ5" s="260"/>
      <c r="JOK5" s="260"/>
      <c r="JOL5" s="260"/>
      <c r="JOM5" s="260"/>
      <c r="JON5" s="260"/>
      <c r="JOO5" s="260"/>
      <c r="JOP5" s="260"/>
      <c r="JOQ5" s="260"/>
      <c r="JOR5" s="260"/>
      <c r="JOS5" s="260"/>
      <c r="JOT5" s="260"/>
      <c r="JOU5" s="260"/>
      <c r="JOV5" s="260"/>
      <c r="JOW5" s="260"/>
      <c r="JOX5" s="260"/>
      <c r="JOY5" s="260"/>
      <c r="JOZ5" s="260"/>
      <c r="JPA5" s="260"/>
      <c r="JPB5" s="260"/>
      <c r="JPC5" s="260"/>
      <c r="JPD5" s="260"/>
      <c r="JPE5" s="260"/>
      <c r="JPF5" s="260"/>
      <c r="JPG5" s="260"/>
      <c r="JPH5" s="260"/>
      <c r="JPI5" s="260"/>
      <c r="JPJ5" s="260"/>
      <c r="JPK5" s="260"/>
      <c r="JPL5" s="260"/>
      <c r="JPM5" s="260"/>
      <c r="JPN5" s="260"/>
      <c r="JPO5" s="260"/>
      <c r="JPP5" s="260"/>
      <c r="JPQ5" s="260"/>
      <c r="JPR5" s="260"/>
      <c r="JPS5" s="260"/>
      <c r="JPT5" s="260"/>
      <c r="JPU5" s="260"/>
      <c r="JPV5" s="260"/>
      <c r="JPW5" s="260"/>
      <c r="JPX5" s="260"/>
      <c r="JPY5" s="260"/>
      <c r="JPZ5" s="260"/>
      <c r="JQA5" s="260"/>
      <c r="JQB5" s="260"/>
      <c r="JQC5" s="260"/>
      <c r="JQD5" s="260"/>
      <c r="JQE5" s="260"/>
      <c r="JQF5" s="260"/>
      <c r="JQG5" s="260"/>
      <c r="JQH5" s="260"/>
      <c r="JQI5" s="260"/>
      <c r="JQJ5" s="260"/>
      <c r="JQK5" s="260"/>
      <c r="JQL5" s="260"/>
      <c r="JQM5" s="260"/>
      <c r="JQN5" s="260"/>
      <c r="JQO5" s="260"/>
      <c r="JQP5" s="260"/>
      <c r="JQQ5" s="260"/>
      <c r="JQR5" s="260"/>
      <c r="JQS5" s="260"/>
      <c r="JQT5" s="260"/>
      <c r="JQU5" s="260"/>
      <c r="JQV5" s="260"/>
      <c r="JQW5" s="260"/>
      <c r="JQX5" s="260"/>
      <c r="JQY5" s="260"/>
      <c r="JQZ5" s="260"/>
      <c r="JRA5" s="260"/>
      <c r="JRB5" s="260"/>
      <c r="JRC5" s="260"/>
      <c r="JRD5" s="260"/>
      <c r="JRE5" s="260"/>
      <c r="JRF5" s="260"/>
      <c r="JRG5" s="260"/>
      <c r="JRH5" s="260"/>
      <c r="JRI5" s="260"/>
      <c r="JRJ5" s="260"/>
      <c r="JRK5" s="260"/>
      <c r="JRL5" s="260"/>
      <c r="JRM5" s="260"/>
      <c r="JRN5" s="260"/>
      <c r="JRO5" s="260"/>
      <c r="JRP5" s="260"/>
      <c r="JRQ5" s="260"/>
      <c r="JRR5" s="260"/>
      <c r="JRS5" s="260"/>
      <c r="JRT5" s="260"/>
      <c r="JRU5" s="260"/>
      <c r="JRV5" s="260"/>
      <c r="JRW5" s="260"/>
      <c r="JRX5" s="260"/>
      <c r="JRY5" s="260"/>
      <c r="JRZ5" s="260"/>
      <c r="JSA5" s="260"/>
      <c r="JSB5" s="260"/>
      <c r="JSC5" s="260"/>
      <c r="JSD5" s="260"/>
      <c r="JSE5" s="260"/>
      <c r="JSF5" s="260"/>
      <c r="JSG5" s="260"/>
      <c r="JSH5" s="260"/>
      <c r="JSI5" s="260"/>
      <c r="JSJ5" s="260"/>
      <c r="JSK5" s="260"/>
      <c r="JSL5" s="260"/>
      <c r="JSM5" s="260"/>
      <c r="JSN5" s="260"/>
      <c r="JSO5" s="260"/>
      <c r="JSP5" s="260"/>
      <c r="JSQ5" s="260"/>
      <c r="JSR5" s="260"/>
      <c r="JSS5" s="260"/>
      <c r="JST5" s="260"/>
      <c r="JSU5" s="260"/>
      <c r="JSV5" s="260"/>
      <c r="JSW5" s="260"/>
      <c r="JSX5" s="260"/>
      <c r="JSY5" s="260"/>
      <c r="JSZ5" s="260"/>
      <c r="JTA5" s="260"/>
      <c r="JTB5" s="260"/>
      <c r="JTC5" s="260"/>
      <c r="JTD5" s="260"/>
      <c r="JTE5" s="260"/>
      <c r="JTF5" s="260"/>
      <c r="JTG5" s="260"/>
      <c r="JTH5" s="260"/>
      <c r="JTI5" s="260"/>
      <c r="JTJ5" s="260"/>
      <c r="JTK5" s="260"/>
      <c r="JTL5" s="260"/>
      <c r="JTM5" s="260"/>
      <c r="JTN5" s="260"/>
      <c r="JTO5" s="260"/>
      <c r="JTP5" s="260"/>
      <c r="JTQ5" s="260"/>
      <c r="JTR5" s="260"/>
      <c r="JTS5" s="260"/>
      <c r="JTT5" s="260"/>
      <c r="JTU5" s="260"/>
      <c r="JTV5" s="260"/>
      <c r="JTW5" s="260"/>
      <c r="JTX5" s="260"/>
      <c r="JTY5" s="260"/>
      <c r="JTZ5" s="260"/>
      <c r="JUA5" s="260"/>
      <c r="JUB5" s="260"/>
      <c r="JUC5" s="260"/>
      <c r="JUD5" s="260"/>
      <c r="JUE5" s="260"/>
      <c r="JUF5" s="260"/>
      <c r="JUG5" s="260"/>
      <c r="JUH5" s="260"/>
      <c r="JUI5" s="260"/>
      <c r="JUJ5" s="260"/>
      <c r="JUK5" s="260"/>
      <c r="JUL5" s="260"/>
      <c r="JUM5" s="260"/>
      <c r="JUN5" s="260"/>
      <c r="JUO5" s="260"/>
      <c r="JUP5" s="260"/>
      <c r="JUQ5" s="260"/>
      <c r="JUR5" s="260"/>
      <c r="JUS5" s="260"/>
      <c r="JUT5" s="260"/>
      <c r="JUU5" s="260"/>
      <c r="JUV5" s="260"/>
      <c r="JUW5" s="260"/>
      <c r="JUX5" s="260"/>
      <c r="JUY5" s="260"/>
      <c r="JUZ5" s="260"/>
      <c r="JVA5" s="260"/>
      <c r="JVB5" s="260"/>
      <c r="JVC5" s="260"/>
      <c r="JVD5" s="260"/>
      <c r="JVE5" s="260"/>
      <c r="JVF5" s="260"/>
      <c r="JVG5" s="260"/>
      <c r="JVH5" s="260"/>
      <c r="JVI5" s="260"/>
      <c r="JVJ5" s="260"/>
      <c r="JVK5" s="260"/>
      <c r="JVL5" s="260"/>
      <c r="JVM5" s="260"/>
      <c r="JVN5" s="260"/>
      <c r="JVO5" s="260"/>
      <c r="JVP5" s="260"/>
      <c r="JVQ5" s="260"/>
      <c r="JVR5" s="260"/>
      <c r="JVS5" s="260"/>
      <c r="JVT5" s="260"/>
      <c r="JVU5" s="260"/>
      <c r="JVV5" s="260"/>
      <c r="JVW5" s="260"/>
      <c r="JVX5" s="260"/>
      <c r="JVY5" s="260"/>
      <c r="JVZ5" s="260"/>
      <c r="JWA5" s="260"/>
      <c r="JWB5" s="260"/>
      <c r="JWC5" s="260"/>
      <c r="JWD5" s="260"/>
      <c r="JWE5" s="260"/>
      <c r="JWF5" s="260"/>
      <c r="JWG5" s="260"/>
      <c r="JWH5" s="260"/>
      <c r="JWI5" s="260"/>
      <c r="JWJ5" s="260"/>
      <c r="JWK5" s="260"/>
      <c r="JWL5" s="260"/>
      <c r="JWM5" s="260"/>
      <c r="JWN5" s="260"/>
      <c r="JWO5" s="260"/>
      <c r="JWP5" s="260"/>
      <c r="JWQ5" s="260"/>
      <c r="JWR5" s="260"/>
      <c r="JWS5" s="260"/>
      <c r="JWT5" s="260"/>
      <c r="JWU5" s="260"/>
      <c r="JWV5" s="260"/>
      <c r="JWW5" s="260"/>
      <c r="JWX5" s="260"/>
      <c r="JWY5" s="260"/>
      <c r="JWZ5" s="260"/>
      <c r="JXA5" s="260"/>
      <c r="JXB5" s="260"/>
      <c r="JXC5" s="260"/>
      <c r="JXD5" s="260"/>
      <c r="JXE5" s="260"/>
      <c r="JXF5" s="260"/>
      <c r="JXG5" s="260"/>
      <c r="JXH5" s="260"/>
      <c r="JXI5" s="260"/>
      <c r="JXJ5" s="260"/>
      <c r="JXK5" s="260"/>
      <c r="JXL5" s="260"/>
      <c r="JXM5" s="260"/>
      <c r="JXN5" s="260"/>
      <c r="JXO5" s="260"/>
      <c r="JXP5" s="260"/>
      <c r="JXQ5" s="260"/>
      <c r="JXR5" s="260"/>
      <c r="JXS5" s="260"/>
      <c r="JXT5" s="260"/>
      <c r="JXU5" s="260"/>
      <c r="JXV5" s="260"/>
      <c r="JXW5" s="260"/>
      <c r="JXX5" s="260"/>
      <c r="JXY5" s="260"/>
      <c r="JXZ5" s="260"/>
      <c r="JYA5" s="260"/>
      <c r="JYB5" s="260"/>
      <c r="JYC5" s="260"/>
      <c r="JYD5" s="260"/>
      <c r="JYE5" s="260"/>
      <c r="JYF5" s="260"/>
      <c r="JYG5" s="260"/>
      <c r="JYH5" s="260"/>
      <c r="JYI5" s="260"/>
      <c r="JYJ5" s="260"/>
      <c r="JYK5" s="260"/>
      <c r="JYL5" s="260"/>
      <c r="JYM5" s="260"/>
      <c r="JYN5" s="260"/>
      <c r="JYO5" s="260"/>
      <c r="JYP5" s="260"/>
      <c r="JYQ5" s="260"/>
      <c r="JYR5" s="260"/>
      <c r="JYS5" s="260"/>
      <c r="JYT5" s="260"/>
      <c r="JYU5" s="260"/>
      <c r="JYV5" s="260"/>
      <c r="JYW5" s="260"/>
      <c r="JYX5" s="260"/>
      <c r="JYY5" s="260"/>
      <c r="JYZ5" s="260"/>
      <c r="JZA5" s="260"/>
      <c r="JZB5" s="260"/>
      <c r="JZC5" s="260"/>
      <c r="JZD5" s="260"/>
      <c r="JZE5" s="260"/>
      <c r="JZF5" s="260"/>
      <c r="JZG5" s="260"/>
      <c r="JZH5" s="260"/>
      <c r="JZI5" s="260"/>
      <c r="JZJ5" s="260"/>
      <c r="JZK5" s="260"/>
      <c r="JZL5" s="260"/>
      <c r="JZM5" s="260"/>
      <c r="JZN5" s="260"/>
      <c r="JZO5" s="260"/>
      <c r="JZP5" s="260"/>
      <c r="JZQ5" s="260"/>
      <c r="JZR5" s="260"/>
      <c r="JZS5" s="260"/>
      <c r="JZT5" s="260"/>
      <c r="JZU5" s="260"/>
      <c r="JZV5" s="260"/>
      <c r="JZW5" s="260"/>
      <c r="JZX5" s="260"/>
      <c r="JZY5" s="260"/>
      <c r="JZZ5" s="260"/>
      <c r="KAA5" s="260"/>
      <c r="KAB5" s="260"/>
      <c r="KAC5" s="260"/>
      <c r="KAD5" s="260"/>
      <c r="KAE5" s="260"/>
      <c r="KAF5" s="260"/>
      <c r="KAG5" s="260"/>
      <c r="KAH5" s="260"/>
      <c r="KAI5" s="260"/>
      <c r="KAJ5" s="260"/>
      <c r="KAK5" s="260"/>
      <c r="KAL5" s="260"/>
      <c r="KAM5" s="260"/>
      <c r="KAN5" s="260"/>
      <c r="KAO5" s="260"/>
      <c r="KAP5" s="260"/>
      <c r="KAQ5" s="260"/>
      <c r="KAR5" s="260"/>
      <c r="KAS5" s="260"/>
      <c r="KAT5" s="260"/>
      <c r="KAU5" s="260"/>
      <c r="KAV5" s="260"/>
      <c r="KAW5" s="260"/>
      <c r="KAX5" s="260"/>
      <c r="KAY5" s="260"/>
      <c r="KAZ5" s="260"/>
      <c r="KBA5" s="260"/>
      <c r="KBB5" s="260"/>
      <c r="KBC5" s="260"/>
      <c r="KBD5" s="260"/>
      <c r="KBE5" s="260"/>
      <c r="KBF5" s="260"/>
      <c r="KBG5" s="260"/>
      <c r="KBH5" s="260"/>
      <c r="KBI5" s="260"/>
      <c r="KBJ5" s="260"/>
      <c r="KBK5" s="260"/>
      <c r="KBL5" s="260"/>
      <c r="KBM5" s="260"/>
      <c r="KBN5" s="260"/>
      <c r="KBO5" s="260"/>
      <c r="KBP5" s="260"/>
      <c r="KBQ5" s="260"/>
      <c r="KBR5" s="260"/>
      <c r="KBS5" s="260"/>
      <c r="KBT5" s="260"/>
      <c r="KBU5" s="260"/>
      <c r="KBV5" s="260"/>
      <c r="KBW5" s="260"/>
      <c r="KBX5" s="260"/>
      <c r="KBY5" s="260"/>
      <c r="KBZ5" s="260"/>
      <c r="KCA5" s="260"/>
      <c r="KCB5" s="260"/>
      <c r="KCC5" s="260"/>
      <c r="KCD5" s="260"/>
      <c r="KCE5" s="260"/>
      <c r="KCF5" s="260"/>
      <c r="KCG5" s="260"/>
      <c r="KCH5" s="260"/>
      <c r="KCI5" s="260"/>
      <c r="KCJ5" s="260"/>
      <c r="KCK5" s="260"/>
      <c r="KCL5" s="260"/>
      <c r="KCM5" s="260"/>
      <c r="KCN5" s="260"/>
      <c r="KCO5" s="260"/>
      <c r="KCP5" s="260"/>
      <c r="KCQ5" s="260"/>
      <c r="KCR5" s="260"/>
      <c r="KCS5" s="260"/>
      <c r="KCT5" s="260"/>
      <c r="KCU5" s="260"/>
      <c r="KCV5" s="260"/>
      <c r="KCW5" s="260"/>
      <c r="KCX5" s="260"/>
      <c r="KCY5" s="260"/>
      <c r="KCZ5" s="260"/>
      <c r="KDA5" s="260"/>
      <c r="KDB5" s="260"/>
      <c r="KDC5" s="260"/>
      <c r="KDD5" s="260"/>
      <c r="KDE5" s="260"/>
      <c r="KDF5" s="260"/>
      <c r="KDG5" s="260"/>
      <c r="KDH5" s="260"/>
      <c r="KDI5" s="260"/>
      <c r="KDJ5" s="260"/>
      <c r="KDK5" s="260"/>
      <c r="KDL5" s="260"/>
      <c r="KDM5" s="260"/>
      <c r="KDN5" s="260"/>
      <c r="KDO5" s="260"/>
      <c r="KDP5" s="260"/>
      <c r="KDQ5" s="260"/>
      <c r="KDR5" s="260"/>
      <c r="KDS5" s="260"/>
      <c r="KDT5" s="260"/>
      <c r="KDU5" s="260"/>
      <c r="KDV5" s="260"/>
      <c r="KDW5" s="260"/>
      <c r="KDX5" s="260"/>
      <c r="KDY5" s="260"/>
      <c r="KDZ5" s="260"/>
      <c r="KEA5" s="260"/>
      <c r="KEB5" s="260"/>
      <c r="KEC5" s="260"/>
      <c r="KED5" s="260"/>
      <c r="KEE5" s="260"/>
      <c r="KEF5" s="260"/>
      <c r="KEG5" s="260"/>
      <c r="KEH5" s="260"/>
      <c r="KEI5" s="260"/>
      <c r="KEJ5" s="260"/>
      <c r="KEK5" s="260"/>
      <c r="KEL5" s="260"/>
      <c r="KEM5" s="260"/>
      <c r="KEN5" s="260"/>
      <c r="KEO5" s="260"/>
      <c r="KEP5" s="260"/>
      <c r="KEQ5" s="260"/>
      <c r="KER5" s="260"/>
      <c r="KES5" s="260"/>
      <c r="KET5" s="260"/>
      <c r="KEU5" s="260"/>
      <c r="KEV5" s="260"/>
      <c r="KEW5" s="260"/>
      <c r="KEX5" s="260"/>
      <c r="KEY5" s="260"/>
      <c r="KEZ5" s="260"/>
      <c r="KFA5" s="260"/>
      <c r="KFB5" s="260"/>
      <c r="KFC5" s="260"/>
      <c r="KFD5" s="260"/>
      <c r="KFE5" s="260"/>
      <c r="KFF5" s="260"/>
      <c r="KFG5" s="260"/>
      <c r="KFH5" s="260"/>
      <c r="KFI5" s="260"/>
      <c r="KFJ5" s="260"/>
      <c r="KFK5" s="260"/>
      <c r="KFL5" s="260"/>
      <c r="KFM5" s="260"/>
      <c r="KFN5" s="260"/>
      <c r="KFO5" s="260"/>
      <c r="KFP5" s="260"/>
      <c r="KFQ5" s="260"/>
      <c r="KFR5" s="260"/>
      <c r="KFS5" s="260"/>
      <c r="KFT5" s="260"/>
      <c r="KFU5" s="260"/>
      <c r="KFV5" s="260"/>
      <c r="KFW5" s="260"/>
      <c r="KFX5" s="260"/>
      <c r="KFY5" s="260"/>
      <c r="KFZ5" s="260"/>
      <c r="KGA5" s="260"/>
      <c r="KGB5" s="260"/>
      <c r="KGC5" s="260"/>
      <c r="KGD5" s="260"/>
      <c r="KGE5" s="260"/>
      <c r="KGF5" s="260"/>
      <c r="KGG5" s="260"/>
      <c r="KGH5" s="260"/>
      <c r="KGI5" s="260"/>
      <c r="KGJ5" s="260"/>
      <c r="KGK5" s="260"/>
      <c r="KGL5" s="260"/>
      <c r="KGM5" s="260"/>
      <c r="KGN5" s="260"/>
      <c r="KGO5" s="260"/>
      <c r="KGP5" s="260"/>
      <c r="KGQ5" s="260"/>
      <c r="KGR5" s="260"/>
      <c r="KGS5" s="260"/>
      <c r="KGT5" s="260"/>
      <c r="KGU5" s="260"/>
      <c r="KGV5" s="260"/>
      <c r="KGW5" s="260"/>
      <c r="KGX5" s="260"/>
      <c r="KGY5" s="260"/>
      <c r="KGZ5" s="260"/>
      <c r="KHA5" s="260"/>
      <c r="KHB5" s="260"/>
      <c r="KHC5" s="260"/>
      <c r="KHD5" s="260"/>
      <c r="KHE5" s="260"/>
      <c r="KHF5" s="260"/>
      <c r="KHG5" s="260"/>
      <c r="KHH5" s="260"/>
      <c r="KHI5" s="260"/>
      <c r="KHJ5" s="260"/>
      <c r="KHK5" s="260"/>
      <c r="KHL5" s="260"/>
      <c r="KHM5" s="260"/>
      <c r="KHN5" s="260"/>
      <c r="KHO5" s="260"/>
      <c r="KHP5" s="260"/>
      <c r="KHQ5" s="260"/>
      <c r="KHR5" s="260"/>
      <c r="KHS5" s="260"/>
      <c r="KHT5" s="260"/>
      <c r="KHU5" s="260"/>
      <c r="KHV5" s="260"/>
      <c r="KHW5" s="260"/>
      <c r="KHX5" s="260"/>
      <c r="KHY5" s="260"/>
      <c r="KHZ5" s="260"/>
      <c r="KIA5" s="260"/>
      <c r="KIB5" s="260"/>
      <c r="KIC5" s="260"/>
      <c r="KID5" s="260"/>
      <c r="KIE5" s="260"/>
      <c r="KIF5" s="260"/>
      <c r="KIG5" s="260"/>
      <c r="KIH5" s="260"/>
      <c r="KII5" s="260"/>
      <c r="KIJ5" s="260"/>
      <c r="KIK5" s="260"/>
      <c r="KIL5" s="260"/>
      <c r="KIM5" s="260"/>
      <c r="KIN5" s="260"/>
      <c r="KIO5" s="260"/>
      <c r="KIP5" s="260"/>
      <c r="KIQ5" s="260"/>
      <c r="KIR5" s="260"/>
      <c r="KIS5" s="260"/>
      <c r="KIT5" s="260"/>
      <c r="KIU5" s="260"/>
      <c r="KIV5" s="260"/>
      <c r="KIW5" s="260"/>
      <c r="KIX5" s="260"/>
      <c r="KIY5" s="260"/>
      <c r="KIZ5" s="260"/>
      <c r="KJA5" s="260"/>
      <c r="KJB5" s="260"/>
      <c r="KJC5" s="260"/>
      <c r="KJD5" s="260"/>
      <c r="KJE5" s="260"/>
      <c r="KJF5" s="260"/>
      <c r="KJG5" s="260"/>
      <c r="KJH5" s="260"/>
      <c r="KJI5" s="260"/>
      <c r="KJJ5" s="260"/>
      <c r="KJK5" s="260"/>
      <c r="KJL5" s="260"/>
      <c r="KJM5" s="260"/>
      <c r="KJN5" s="260"/>
      <c r="KJO5" s="260"/>
      <c r="KJP5" s="260"/>
      <c r="KJQ5" s="260"/>
      <c r="KJR5" s="260"/>
      <c r="KJS5" s="260"/>
      <c r="KJT5" s="260"/>
      <c r="KJU5" s="260"/>
      <c r="KJV5" s="260"/>
      <c r="KJW5" s="260"/>
      <c r="KJX5" s="260"/>
      <c r="KJY5" s="260"/>
      <c r="KJZ5" s="260"/>
      <c r="KKA5" s="260"/>
      <c r="KKB5" s="260"/>
      <c r="KKC5" s="260"/>
      <c r="KKD5" s="260"/>
      <c r="KKE5" s="260"/>
      <c r="KKF5" s="260"/>
      <c r="KKG5" s="260"/>
      <c r="KKH5" s="260"/>
      <c r="KKI5" s="260"/>
      <c r="KKJ5" s="260"/>
      <c r="KKK5" s="260"/>
      <c r="KKL5" s="260"/>
      <c r="KKM5" s="260"/>
      <c r="KKN5" s="260"/>
      <c r="KKO5" s="260"/>
      <c r="KKP5" s="260"/>
      <c r="KKQ5" s="260"/>
      <c r="KKR5" s="260"/>
      <c r="KKS5" s="260"/>
      <c r="KKT5" s="260"/>
      <c r="KKU5" s="260"/>
      <c r="KKV5" s="260"/>
      <c r="KKW5" s="260"/>
      <c r="KKX5" s="260"/>
      <c r="KKY5" s="260"/>
      <c r="KKZ5" s="260"/>
      <c r="KLA5" s="260"/>
      <c r="KLB5" s="260"/>
      <c r="KLC5" s="260"/>
      <c r="KLD5" s="260"/>
      <c r="KLE5" s="260"/>
      <c r="KLF5" s="260"/>
      <c r="KLG5" s="260"/>
      <c r="KLH5" s="260"/>
      <c r="KLI5" s="260"/>
      <c r="KLJ5" s="260"/>
      <c r="KLK5" s="260"/>
      <c r="KLL5" s="260"/>
      <c r="KLM5" s="260"/>
      <c r="KLN5" s="260"/>
      <c r="KLO5" s="260"/>
      <c r="KLP5" s="260"/>
      <c r="KLQ5" s="260"/>
      <c r="KLR5" s="260"/>
      <c r="KLS5" s="260"/>
      <c r="KLT5" s="260"/>
      <c r="KLU5" s="260"/>
      <c r="KLV5" s="260"/>
      <c r="KLW5" s="260"/>
      <c r="KLX5" s="260"/>
      <c r="KLY5" s="260"/>
      <c r="KLZ5" s="260"/>
      <c r="KMA5" s="260"/>
      <c r="KMB5" s="260"/>
      <c r="KMC5" s="260"/>
      <c r="KMD5" s="260"/>
      <c r="KME5" s="260"/>
      <c r="KMF5" s="260"/>
      <c r="KMG5" s="260"/>
      <c r="KMH5" s="260"/>
      <c r="KMI5" s="260"/>
      <c r="KMJ5" s="260"/>
      <c r="KMK5" s="260"/>
      <c r="KML5" s="260"/>
      <c r="KMM5" s="260"/>
      <c r="KMN5" s="260"/>
      <c r="KMO5" s="260"/>
      <c r="KMP5" s="260"/>
      <c r="KMQ5" s="260"/>
      <c r="KMR5" s="260"/>
      <c r="KMS5" s="260"/>
      <c r="KMT5" s="260"/>
      <c r="KMU5" s="260"/>
      <c r="KMV5" s="260"/>
      <c r="KMW5" s="260"/>
      <c r="KMX5" s="260"/>
      <c r="KMY5" s="260"/>
      <c r="KMZ5" s="260"/>
      <c r="KNA5" s="260"/>
      <c r="KNB5" s="260"/>
      <c r="KNC5" s="260"/>
      <c r="KND5" s="260"/>
      <c r="KNE5" s="260"/>
      <c r="KNF5" s="260"/>
      <c r="KNG5" s="260"/>
      <c r="KNH5" s="260"/>
      <c r="KNI5" s="260"/>
      <c r="KNJ5" s="260"/>
      <c r="KNK5" s="260"/>
      <c r="KNL5" s="260"/>
      <c r="KNM5" s="260"/>
      <c r="KNN5" s="260"/>
      <c r="KNO5" s="260"/>
      <c r="KNP5" s="260"/>
      <c r="KNQ5" s="260"/>
      <c r="KNR5" s="260"/>
      <c r="KNS5" s="260"/>
      <c r="KNT5" s="260"/>
      <c r="KNU5" s="260"/>
      <c r="KNV5" s="260"/>
      <c r="KNW5" s="260"/>
      <c r="KNX5" s="260"/>
      <c r="KNY5" s="260"/>
      <c r="KNZ5" s="260"/>
      <c r="KOA5" s="260"/>
      <c r="KOB5" s="260"/>
      <c r="KOC5" s="260"/>
      <c r="KOD5" s="260"/>
      <c r="KOE5" s="260"/>
      <c r="KOF5" s="260"/>
      <c r="KOG5" s="260"/>
      <c r="KOH5" s="260"/>
      <c r="KOI5" s="260"/>
      <c r="KOJ5" s="260"/>
      <c r="KOK5" s="260"/>
      <c r="KOL5" s="260"/>
      <c r="KOM5" s="260"/>
      <c r="KON5" s="260"/>
      <c r="KOO5" s="260"/>
      <c r="KOP5" s="260"/>
      <c r="KOQ5" s="260"/>
      <c r="KOR5" s="260"/>
      <c r="KOS5" s="260"/>
      <c r="KOT5" s="260"/>
      <c r="KOU5" s="260"/>
      <c r="KOV5" s="260"/>
      <c r="KOW5" s="260"/>
      <c r="KOX5" s="260"/>
      <c r="KOY5" s="260"/>
      <c r="KOZ5" s="260"/>
      <c r="KPA5" s="260"/>
      <c r="KPB5" s="260"/>
      <c r="KPC5" s="260"/>
      <c r="KPD5" s="260"/>
      <c r="KPE5" s="260"/>
      <c r="KPF5" s="260"/>
      <c r="KPG5" s="260"/>
      <c r="KPH5" s="260"/>
      <c r="KPI5" s="260"/>
      <c r="KPJ5" s="260"/>
      <c r="KPK5" s="260"/>
      <c r="KPL5" s="260"/>
      <c r="KPM5" s="260"/>
      <c r="KPN5" s="260"/>
      <c r="KPO5" s="260"/>
      <c r="KPP5" s="260"/>
      <c r="KPQ5" s="260"/>
      <c r="KPR5" s="260"/>
      <c r="KPS5" s="260"/>
      <c r="KPT5" s="260"/>
      <c r="KPU5" s="260"/>
      <c r="KPV5" s="260"/>
      <c r="KPW5" s="260"/>
      <c r="KPX5" s="260"/>
      <c r="KPY5" s="260"/>
      <c r="KPZ5" s="260"/>
      <c r="KQA5" s="260"/>
      <c r="KQB5" s="260"/>
      <c r="KQC5" s="260"/>
      <c r="KQD5" s="260"/>
      <c r="KQE5" s="260"/>
      <c r="KQF5" s="260"/>
      <c r="KQG5" s="260"/>
      <c r="KQH5" s="260"/>
      <c r="KQI5" s="260"/>
      <c r="KQJ5" s="260"/>
      <c r="KQK5" s="260"/>
      <c r="KQL5" s="260"/>
      <c r="KQM5" s="260"/>
      <c r="KQN5" s="260"/>
      <c r="KQO5" s="260"/>
      <c r="KQP5" s="260"/>
      <c r="KQQ5" s="260"/>
      <c r="KQR5" s="260"/>
      <c r="KQS5" s="260"/>
      <c r="KQT5" s="260"/>
      <c r="KQU5" s="260"/>
      <c r="KQV5" s="260"/>
      <c r="KQW5" s="260"/>
      <c r="KQX5" s="260"/>
      <c r="KQY5" s="260"/>
      <c r="KQZ5" s="260"/>
      <c r="KRA5" s="260"/>
      <c r="KRB5" s="260"/>
      <c r="KRC5" s="260"/>
      <c r="KRD5" s="260"/>
      <c r="KRE5" s="260"/>
      <c r="KRF5" s="260"/>
      <c r="KRG5" s="260"/>
      <c r="KRH5" s="260"/>
      <c r="KRI5" s="260"/>
      <c r="KRJ5" s="260"/>
      <c r="KRK5" s="260"/>
      <c r="KRL5" s="260"/>
      <c r="KRM5" s="260"/>
      <c r="KRN5" s="260"/>
      <c r="KRO5" s="260"/>
      <c r="KRP5" s="260"/>
      <c r="KRQ5" s="260"/>
      <c r="KRR5" s="260"/>
      <c r="KRS5" s="260"/>
      <c r="KRT5" s="260"/>
      <c r="KRU5" s="260"/>
      <c r="KRV5" s="260"/>
      <c r="KRW5" s="260"/>
      <c r="KRX5" s="260"/>
      <c r="KRY5" s="260"/>
      <c r="KRZ5" s="260"/>
      <c r="KSA5" s="260"/>
      <c r="KSB5" s="260"/>
      <c r="KSC5" s="260"/>
      <c r="KSD5" s="260"/>
      <c r="KSE5" s="260"/>
      <c r="KSF5" s="260"/>
      <c r="KSG5" s="260"/>
      <c r="KSH5" s="260"/>
      <c r="KSI5" s="260"/>
      <c r="KSJ5" s="260"/>
      <c r="KSK5" s="260"/>
      <c r="KSL5" s="260"/>
      <c r="KSM5" s="260"/>
      <c r="KSN5" s="260"/>
      <c r="KSO5" s="260"/>
      <c r="KSP5" s="260"/>
      <c r="KSQ5" s="260"/>
      <c r="KSR5" s="260"/>
      <c r="KSS5" s="260"/>
      <c r="KST5" s="260"/>
      <c r="KSU5" s="260"/>
      <c r="KSV5" s="260"/>
      <c r="KSW5" s="260"/>
      <c r="KSX5" s="260"/>
      <c r="KSY5" s="260"/>
      <c r="KSZ5" s="260"/>
      <c r="KTA5" s="260"/>
      <c r="KTB5" s="260"/>
      <c r="KTC5" s="260"/>
      <c r="KTD5" s="260"/>
      <c r="KTE5" s="260"/>
      <c r="KTF5" s="260"/>
      <c r="KTG5" s="260"/>
      <c r="KTH5" s="260"/>
      <c r="KTI5" s="260"/>
      <c r="KTJ5" s="260"/>
      <c r="KTK5" s="260"/>
      <c r="KTL5" s="260"/>
      <c r="KTM5" s="260"/>
      <c r="KTN5" s="260"/>
      <c r="KTO5" s="260"/>
      <c r="KTP5" s="260"/>
      <c r="KTQ5" s="260"/>
      <c r="KTR5" s="260"/>
      <c r="KTS5" s="260"/>
      <c r="KTT5" s="260"/>
      <c r="KTU5" s="260"/>
      <c r="KTV5" s="260"/>
      <c r="KTW5" s="260"/>
      <c r="KTX5" s="260"/>
      <c r="KTY5" s="260"/>
      <c r="KTZ5" s="260"/>
      <c r="KUA5" s="260"/>
      <c r="KUB5" s="260"/>
      <c r="KUC5" s="260"/>
      <c r="KUD5" s="260"/>
      <c r="KUE5" s="260"/>
      <c r="KUF5" s="260"/>
      <c r="KUG5" s="260"/>
      <c r="KUH5" s="260"/>
      <c r="KUI5" s="260"/>
      <c r="KUJ5" s="260"/>
      <c r="KUK5" s="260"/>
      <c r="KUL5" s="260"/>
      <c r="KUM5" s="260"/>
      <c r="KUN5" s="260"/>
      <c r="KUO5" s="260"/>
      <c r="KUP5" s="260"/>
      <c r="KUQ5" s="260"/>
      <c r="KUR5" s="260"/>
      <c r="KUS5" s="260"/>
      <c r="KUT5" s="260"/>
      <c r="KUU5" s="260"/>
      <c r="KUV5" s="260"/>
      <c r="KUW5" s="260"/>
      <c r="KUX5" s="260"/>
      <c r="KUY5" s="260"/>
      <c r="KUZ5" s="260"/>
      <c r="KVA5" s="260"/>
      <c r="KVB5" s="260"/>
      <c r="KVC5" s="260"/>
      <c r="KVD5" s="260"/>
      <c r="KVE5" s="260"/>
      <c r="KVF5" s="260"/>
      <c r="KVG5" s="260"/>
      <c r="KVH5" s="260"/>
      <c r="KVI5" s="260"/>
      <c r="KVJ5" s="260"/>
      <c r="KVK5" s="260"/>
      <c r="KVL5" s="260"/>
      <c r="KVM5" s="260"/>
      <c r="KVN5" s="260"/>
      <c r="KVO5" s="260"/>
      <c r="KVP5" s="260"/>
      <c r="KVQ5" s="260"/>
      <c r="KVR5" s="260"/>
      <c r="KVS5" s="260"/>
      <c r="KVT5" s="260"/>
      <c r="KVU5" s="260"/>
      <c r="KVV5" s="260"/>
      <c r="KVW5" s="260"/>
      <c r="KVX5" s="260"/>
      <c r="KVY5" s="260"/>
      <c r="KVZ5" s="260"/>
      <c r="KWA5" s="260"/>
      <c r="KWB5" s="260"/>
      <c r="KWC5" s="260"/>
      <c r="KWD5" s="260"/>
      <c r="KWE5" s="260"/>
      <c r="KWF5" s="260"/>
      <c r="KWG5" s="260"/>
      <c r="KWH5" s="260"/>
      <c r="KWI5" s="260"/>
      <c r="KWJ5" s="260"/>
      <c r="KWK5" s="260"/>
      <c r="KWL5" s="260"/>
      <c r="KWM5" s="260"/>
      <c r="KWN5" s="260"/>
      <c r="KWO5" s="260"/>
      <c r="KWP5" s="260"/>
      <c r="KWQ5" s="260"/>
      <c r="KWR5" s="260"/>
      <c r="KWS5" s="260"/>
      <c r="KWT5" s="260"/>
      <c r="KWU5" s="260"/>
      <c r="KWV5" s="260"/>
      <c r="KWW5" s="260"/>
      <c r="KWX5" s="260"/>
      <c r="KWY5" s="260"/>
      <c r="KWZ5" s="260"/>
      <c r="KXA5" s="260"/>
      <c r="KXB5" s="260"/>
      <c r="KXC5" s="260"/>
      <c r="KXD5" s="260"/>
      <c r="KXE5" s="260"/>
      <c r="KXF5" s="260"/>
      <c r="KXG5" s="260"/>
      <c r="KXH5" s="260"/>
      <c r="KXI5" s="260"/>
      <c r="KXJ5" s="260"/>
      <c r="KXK5" s="260"/>
      <c r="KXL5" s="260"/>
      <c r="KXM5" s="260"/>
      <c r="KXN5" s="260"/>
      <c r="KXO5" s="260"/>
      <c r="KXP5" s="260"/>
      <c r="KXQ5" s="260"/>
      <c r="KXR5" s="260"/>
      <c r="KXS5" s="260"/>
      <c r="KXT5" s="260"/>
      <c r="KXU5" s="260"/>
      <c r="KXV5" s="260"/>
      <c r="KXW5" s="260"/>
      <c r="KXX5" s="260"/>
      <c r="KXY5" s="260"/>
      <c r="KXZ5" s="260"/>
      <c r="KYA5" s="260"/>
      <c r="KYB5" s="260"/>
      <c r="KYC5" s="260"/>
      <c r="KYD5" s="260"/>
      <c r="KYE5" s="260"/>
      <c r="KYF5" s="260"/>
      <c r="KYG5" s="260"/>
      <c r="KYH5" s="260"/>
      <c r="KYI5" s="260"/>
      <c r="KYJ5" s="260"/>
      <c r="KYK5" s="260"/>
      <c r="KYL5" s="260"/>
      <c r="KYM5" s="260"/>
      <c r="KYN5" s="260"/>
      <c r="KYO5" s="260"/>
      <c r="KYP5" s="260"/>
      <c r="KYQ5" s="260"/>
      <c r="KYR5" s="260"/>
      <c r="KYS5" s="260"/>
      <c r="KYT5" s="260"/>
      <c r="KYU5" s="260"/>
      <c r="KYV5" s="260"/>
      <c r="KYW5" s="260"/>
      <c r="KYX5" s="260"/>
      <c r="KYY5" s="260"/>
      <c r="KYZ5" s="260"/>
      <c r="KZA5" s="260"/>
      <c r="KZB5" s="260"/>
      <c r="KZC5" s="260"/>
      <c r="KZD5" s="260"/>
      <c r="KZE5" s="260"/>
      <c r="KZF5" s="260"/>
      <c r="KZG5" s="260"/>
      <c r="KZH5" s="260"/>
      <c r="KZI5" s="260"/>
      <c r="KZJ5" s="260"/>
      <c r="KZK5" s="260"/>
      <c r="KZL5" s="260"/>
      <c r="KZM5" s="260"/>
      <c r="KZN5" s="260"/>
      <c r="KZO5" s="260"/>
      <c r="KZP5" s="260"/>
      <c r="KZQ5" s="260"/>
      <c r="KZR5" s="260"/>
      <c r="KZS5" s="260"/>
      <c r="KZT5" s="260"/>
      <c r="KZU5" s="260"/>
      <c r="KZV5" s="260"/>
      <c r="KZW5" s="260"/>
      <c r="KZX5" s="260"/>
      <c r="KZY5" s="260"/>
      <c r="KZZ5" s="260"/>
      <c r="LAA5" s="260"/>
      <c r="LAB5" s="260"/>
      <c r="LAC5" s="260"/>
      <c r="LAD5" s="260"/>
      <c r="LAE5" s="260"/>
      <c r="LAF5" s="260"/>
      <c r="LAG5" s="260"/>
      <c r="LAH5" s="260"/>
      <c r="LAI5" s="260"/>
      <c r="LAJ5" s="260"/>
      <c r="LAK5" s="260"/>
      <c r="LAL5" s="260"/>
      <c r="LAM5" s="260"/>
      <c r="LAN5" s="260"/>
      <c r="LAO5" s="260"/>
      <c r="LAP5" s="260"/>
      <c r="LAQ5" s="260"/>
      <c r="LAR5" s="260"/>
      <c r="LAS5" s="260"/>
      <c r="LAT5" s="260"/>
      <c r="LAU5" s="260"/>
      <c r="LAV5" s="260"/>
      <c r="LAW5" s="260"/>
      <c r="LAX5" s="260"/>
      <c r="LAY5" s="260"/>
      <c r="LAZ5" s="260"/>
      <c r="LBA5" s="260"/>
      <c r="LBB5" s="260"/>
      <c r="LBC5" s="260"/>
      <c r="LBD5" s="260"/>
      <c r="LBE5" s="260"/>
      <c r="LBF5" s="260"/>
      <c r="LBG5" s="260"/>
      <c r="LBH5" s="260"/>
      <c r="LBI5" s="260"/>
      <c r="LBJ5" s="260"/>
      <c r="LBK5" s="260"/>
      <c r="LBL5" s="260"/>
      <c r="LBM5" s="260"/>
      <c r="LBN5" s="260"/>
      <c r="LBO5" s="260"/>
      <c r="LBP5" s="260"/>
      <c r="LBQ5" s="260"/>
      <c r="LBR5" s="260"/>
      <c r="LBS5" s="260"/>
      <c r="LBT5" s="260"/>
      <c r="LBU5" s="260"/>
      <c r="LBV5" s="260"/>
      <c r="LBW5" s="260"/>
      <c r="LBX5" s="260"/>
      <c r="LBY5" s="260"/>
      <c r="LBZ5" s="260"/>
      <c r="LCA5" s="260"/>
      <c r="LCB5" s="260"/>
      <c r="LCC5" s="260"/>
      <c r="LCD5" s="260"/>
      <c r="LCE5" s="260"/>
      <c r="LCF5" s="260"/>
      <c r="LCG5" s="260"/>
      <c r="LCH5" s="260"/>
      <c r="LCI5" s="260"/>
      <c r="LCJ5" s="260"/>
      <c r="LCK5" s="260"/>
      <c r="LCL5" s="260"/>
      <c r="LCM5" s="260"/>
      <c r="LCN5" s="260"/>
      <c r="LCO5" s="260"/>
      <c r="LCP5" s="260"/>
      <c r="LCQ5" s="260"/>
      <c r="LCR5" s="260"/>
      <c r="LCS5" s="260"/>
      <c r="LCT5" s="260"/>
      <c r="LCU5" s="260"/>
      <c r="LCV5" s="260"/>
      <c r="LCW5" s="260"/>
      <c r="LCX5" s="260"/>
      <c r="LCY5" s="260"/>
      <c r="LCZ5" s="260"/>
      <c r="LDA5" s="260"/>
      <c r="LDB5" s="260"/>
      <c r="LDC5" s="260"/>
      <c r="LDD5" s="260"/>
      <c r="LDE5" s="260"/>
      <c r="LDF5" s="260"/>
      <c r="LDG5" s="260"/>
      <c r="LDH5" s="260"/>
      <c r="LDI5" s="260"/>
      <c r="LDJ5" s="260"/>
      <c r="LDK5" s="260"/>
      <c r="LDL5" s="260"/>
      <c r="LDM5" s="260"/>
      <c r="LDN5" s="260"/>
      <c r="LDO5" s="260"/>
      <c r="LDP5" s="260"/>
      <c r="LDQ5" s="260"/>
      <c r="LDR5" s="260"/>
      <c r="LDS5" s="260"/>
      <c r="LDT5" s="260"/>
      <c r="LDU5" s="260"/>
      <c r="LDV5" s="260"/>
      <c r="LDW5" s="260"/>
      <c r="LDX5" s="260"/>
      <c r="LDY5" s="260"/>
      <c r="LDZ5" s="260"/>
      <c r="LEA5" s="260"/>
      <c r="LEB5" s="260"/>
      <c r="LEC5" s="260"/>
      <c r="LED5" s="260"/>
      <c r="LEE5" s="260"/>
      <c r="LEF5" s="260"/>
      <c r="LEG5" s="260"/>
      <c r="LEH5" s="260"/>
      <c r="LEI5" s="260"/>
      <c r="LEJ5" s="260"/>
      <c r="LEK5" s="260"/>
      <c r="LEL5" s="260"/>
      <c r="LEM5" s="260"/>
      <c r="LEN5" s="260"/>
      <c r="LEO5" s="260"/>
      <c r="LEP5" s="260"/>
      <c r="LEQ5" s="260"/>
      <c r="LER5" s="260"/>
      <c r="LES5" s="260"/>
      <c r="LET5" s="260"/>
      <c r="LEU5" s="260"/>
      <c r="LEV5" s="260"/>
      <c r="LEW5" s="260"/>
      <c r="LEX5" s="260"/>
      <c r="LEY5" s="260"/>
      <c r="LEZ5" s="260"/>
      <c r="LFA5" s="260"/>
      <c r="LFB5" s="260"/>
      <c r="LFC5" s="260"/>
      <c r="LFD5" s="260"/>
      <c r="LFE5" s="260"/>
      <c r="LFF5" s="260"/>
      <c r="LFG5" s="260"/>
      <c r="LFH5" s="260"/>
      <c r="LFI5" s="260"/>
      <c r="LFJ5" s="260"/>
      <c r="LFK5" s="260"/>
      <c r="LFL5" s="260"/>
      <c r="LFM5" s="260"/>
      <c r="LFN5" s="260"/>
      <c r="LFO5" s="260"/>
      <c r="LFP5" s="260"/>
      <c r="LFQ5" s="260"/>
      <c r="LFR5" s="260"/>
      <c r="LFS5" s="260"/>
      <c r="LFT5" s="260"/>
      <c r="LFU5" s="260"/>
      <c r="LFV5" s="260"/>
      <c r="LFW5" s="260"/>
      <c r="LFX5" s="260"/>
      <c r="LFY5" s="260"/>
      <c r="LFZ5" s="260"/>
      <c r="LGA5" s="260"/>
      <c r="LGB5" s="260"/>
      <c r="LGC5" s="260"/>
      <c r="LGD5" s="260"/>
      <c r="LGE5" s="260"/>
      <c r="LGF5" s="260"/>
      <c r="LGG5" s="260"/>
      <c r="LGH5" s="260"/>
      <c r="LGI5" s="260"/>
      <c r="LGJ5" s="260"/>
      <c r="LGK5" s="260"/>
      <c r="LGL5" s="260"/>
      <c r="LGM5" s="260"/>
      <c r="LGN5" s="260"/>
      <c r="LGO5" s="260"/>
      <c r="LGP5" s="260"/>
      <c r="LGQ5" s="260"/>
      <c r="LGR5" s="260"/>
      <c r="LGS5" s="260"/>
      <c r="LGT5" s="260"/>
      <c r="LGU5" s="260"/>
      <c r="LGV5" s="260"/>
      <c r="LGW5" s="260"/>
      <c r="LGX5" s="260"/>
      <c r="LGY5" s="260"/>
      <c r="LGZ5" s="260"/>
      <c r="LHA5" s="260"/>
      <c r="LHB5" s="260"/>
      <c r="LHC5" s="260"/>
      <c r="LHD5" s="260"/>
      <c r="LHE5" s="260"/>
      <c r="LHF5" s="260"/>
      <c r="LHG5" s="260"/>
      <c r="LHH5" s="260"/>
      <c r="LHI5" s="260"/>
      <c r="LHJ5" s="260"/>
      <c r="LHK5" s="260"/>
      <c r="LHL5" s="260"/>
      <c r="LHM5" s="260"/>
      <c r="LHN5" s="260"/>
      <c r="LHO5" s="260"/>
      <c r="LHP5" s="260"/>
      <c r="LHQ5" s="260"/>
      <c r="LHR5" s="260"/>
      <c r="LHS5" s="260"/>
      <c r="LHT5" s="260"/>
      <c r="LHU5" s="260"/>
      <c r="LHV5" s="260"/>
      <c r="LHW5" s="260"/>
      <c r="LHX5" s="260"/>
      <c r="LHY5" s="260"/>
      <c r="LHZ5" s="260"/>
      <c r="LIA5" s="260"/>
      <c r="LIB5" s="260"/>
      <c r="LIC5" s="260"/>
      <c r="LID5" s="260"/>
      <c r="LIE5" s="260"/>
      <c r="LIF5" s="260"/>
      <c r="LIG5" s="260"/>
      <c r="LIH5" s="260"/>
      <c r="LII5" s="260"/>
      <c r="LIJ5" s="260"/>
      <c r="LIK5" s="260"/>
      <c r="LIL5" s="260"/>
      <c r="LIM5" s="260"/>
      <c r="LIN5" s="260"/>
      <c r="LIO5" s="260"/>
      <c r="LIP5" s="260"/>
      <c r="LIQ5" s="260"/>
      <c r="LIR5" s="260"/>
      <c r="LIS5" s="260"/>
      <c r="LIT5" s="260"/>
      <c r="LIU5" s="260"/>
      <c r="LIV5" s="260"/>
      <c r="LIW5" s="260"/>
      <c r="LIX5" s="260"/>
      <c r="LIY5" s="260"/>
      <c r="LIZ5" s="260"/>
      <c r="LJA5" s="260"/>
      <c r="LJB5" s="260"/>
      <c r="LJC5" s="260"/>
      <c r="LJD5" s="260"/>
      <c r="LJE5" s="260"/>
      <c r="LJF5" s="260"/>
      <c r="LJG5" s="260"/>
      <c r="LJH5" s="260"/>
      <c r="LJI5" s="260"/>
      <c r="LJJ5" s="260"/>
      <c r="LJK5" s="260"/>
      <c r="LJL5" s="260"/>
      <c r="LJM5" s="260"/>
      <c r="LJN5" s="260"/>
      <c r="LJO5" s="260"/>
      <c r="LJP5" s="260"/>
      <c r="LJQ5" s="260"/>
      <c r="LJR5" s="260"/>
      <c r="LJS5" s="260"/>
      <c r="LJT5" s="260"/>
      <c r="LJU5" s="260"/>
      <c r="LJV5" s="260"/>
      <c r="LJW5" s="260"/>
      <c r="LJX5" s="260"/>
      <c r="LJY5" s="260"/>
      <c r="LJZ5" s="260"/>
      <c r="LKA5" s="260"/>
      <c r="LKB5" s="260"/>
      <c r="LKC5" s="260"/>
      <c r="LKD5" s="260"/>
      <c r="LKE5" s="260"/>
      <c r="LKF5" s="260"/>
      <c r="LKG5" s="260"/>
      <c r="LKH5" s="260"/>
      <c r="LKI5" s="260"/>
      <c r="LKJ5" s="260"/>
      <c r="LKK5" s="260"/>
      <c r="LKL5" s="260"/>
      <c r="LKM5" s="260"/>
      <c r="LKN5" s="260"/>
      <c r="LKO5" s="260"/>
      <c r="LKP5" s="260"/>
      <c r="LKQ5" s="260"/>
      <c r="LKR5" s="260"/>
      <c r="LKS5" s="260"/>
      <c r="LKT5" s="260"/>
      <c r="LKU5" s="260"/>
      <c r="LKV5" s="260"/>
      <c r="LKW5" s="260"/>
      <c r="LKX5" s="260"/>
      <c r="LKY5" s="260"/>
      <c r="LKZ5" s="260"/>
      <c r="LLA5" s="260"/>
      <c r="LLB5" s="260"/>
      <c r="LLC5" s="260"/>
      <c r="LLD5" s="260"/>
      <c r="LLE5" s="260"/>
      <c r="LLF5" s="260"/>
      <c r="LLG5" s="260"/>
      <c r="LLH5" s="260"/>
      <c r="LLI5" s="260"/>
      <c r="LLJ5" s="260"/>
      <c r="LLK5" s="260"/>
      <c r="LLL5" s="260"/>
      <c r="LLM5" s="260"/>
      <c r="LLN5" s="260"/>
      <c r="LLO5" s="260"/>
      <c r="LLP5" s="260"/>
      <c r="LLQ5" s="260"/>
      <c r="LLR5" s="260"/>
      <c r="LLS5" s="260"/>
      <c r="LLT5" s="260"/>
      <c r="LLU5" s="260"/>
      <c r="LLV5" s="260"/>
      <c r="LLW5" s="260"/>
      <c r="LLX5" s="260"/>
      <c r="LLY5" s="260"/>
      <c r="LLZ5" s="260"/>
      <c r="LMA5" s="260"/>
      <c r="LMB5" s="260"/>
      <c r="LMC5" s="260"/>
      <c r="LMD5" s="260"/>
      <c r="LME5" s="260"/>
      <c r="LMF5" s="260"/>
      <c r="LMG5" s="260"/>
      <c r="LMH5" s="260"/>
      <c r="LMI5" s="260"/>
      <c r="LMJ5" s="260"/>
      <c r="LMK5" s="260"/>
      <c r="LML5" s="260"/>
      <c r="LMM5" s="260"/>
      <c r="LMN5" s="260"/>
      <c r="LMO5" s="260"/>
      <c r="LMP5" s="260"/>
      <c r="LMQ5" s="260"/>
      <c r="LMR5" s="260"/>
      <c r="LMS5" s="260"/>
      <c r="LMT5" s="260"/>
      <c r="LMU5" s="260"/>
      <c r="LMV5" s="260"/>
      <c r="LMW5" s="260"/>
      <c r="LMX5" s="260"/>
      <c r="LMY5" s="260"/>
      <c r="LMZ5" s="260"/>
      <c r="LNA5" s="260"/>
      <c r="LNB5" s="260"/>
      <c r="LNC5" s="260"/>
      <c r="LND5" s="260"/>
      <c r="LNE5" s="260"/>
      <c r="LNF5" s="260"/>
      <c r="LNG5" s="260"/>
      <c r="LNH5" s="260"/>
      <c r="LNI5" s="260"/>
      <c r="LNJ5" s="260"/>
      <c r="LNK5" s="260"/>
      <c r="LNL5" s="260"/>
      <c r="LNM5" s="260"/>
      <c r="LNN5" s="260"/>
      <c r="LNO5" s="260"/>
      <c r="LNP5" s="260"/>
      <c r="LNQ5" s="260"/>
      <c r="LNR5" s="260"/>
      <c r="LNS5" s="260"/>
      <c r="LNT5" s="260"/>
      <c r="LNU5" s="260"/>
      <c r="LNV5" s="260"/>
      <c r="LNW5" s="260"/>
      <c r="LNX5" s="260"/>
      <c r="LNY5" s="260"/>
      <c r="LNZ5" s="260"/>
      <c r="LOA5" s="260"/>
      <c r="LOB5" s="260"/>
      <c r="LOC5" s="260"/>
      <c r="LOD5" s="260"/>
      <c r="LOE5" s="260"/>
      <c r="LOF5" s="260"/>
      <c r="LOG5" s="260"/>
      <c r="LOH5" s="260"/>
      <c r="LOI5" s="260"/>
      <c r="LOJ5" s="260"/>
      <c r="LOK5" s="260"/>
      <c r="LOL5" s="260"/>
      <c r="LOM5" s="260"/>
      <c r="LON5" s="260"/>
      <c r="LOO5" s="260"/>
      <c r="LOP5" s="260"/>
      <c r="LOQ5" s="260"/>
      <c r="LOR5" s="260"/>
      <c r="LOS5" s="260"/>
      <c r="LOT5" s="260"/>
      <c r="LOU5" s="260"/>
      <c r="LOV5" s="260"/>
      <c r="LOW5" s="260"/>
      <c r="LOX5" s="260"/>
      <c r="LOY5" s="260"/>
      <c r="LOZ5" s="260"/>
      <c r="LPA5" s="260"/>
      <c r="LPB5" s="260"/>
      <c r="LPC5" s="260"/>
      <c r="LPD5" s="260"/>
      <c r="LPE5" s="260"/>
      <c r="LPF5" s="260"/>
      <c r="LPG5" s="260"/>
      <c r="LPH5" s="260"/>
      <c r="LPI5" s="260"/>
      <c r="LPJ5" s="260"/>
      <c r="LPK5" s="260"/>
      <c r="LPL5" s="260"/>
      <c r="LPM5" s="260"/>
      <c r="LPN5" s="260"/>
      <c r="LPO5" s="260"/>
      <c r="LPP5" s="260"/>
      <c r="LPQ5" s="260"/>
      <c r="LPR5" s="260"/>
      <c r="LPS5" s="260"/>
      <c r="LPT5" s="260"/>
      <c r="LPU5" s="260"/>
      <c r="LPV5" s="260"/>
      <c r="LPW5" s="260"/>
      <c r="LPX5" s="260"/>
      <c r="LPY5" s="260"/>
      <c r="LPZ5" s="260"/>
      <c r="LQA5" s="260"/>
      <c r="LQB5" s="260"/>
      <c r="LQC5" s="260"/>
      <c r="LQD5" s="260"/>
      <c r="LQE5" s="260"/>
      <c r="LQF5" s="260"/>
      <c r="LQG5" s="260"/>
      <c r="LQH5" s="260"/>
      <c r="LQI5" s="260"/>
      <c r="LQJ5" s="260"/>
      <c r="LQK5" s="260"/>
      <c r="LQL5" s="260"/>
      <c r="LQM5" s="260"/>
      <c r="LQN5" s="260"/>
      <c r="LQO5" s="260"/>
      <c r="LQP5" s="260"/>
      <c r="LQQ5" s="260"/>
      <c r="LQR5" s="260"/>
      <c r="LQS5" s="260"/>
      <c r="LQT5" s="260"/>
      <c r="LQU5" s="260"/>
      <c r="LQV5" s="260"/>
      <c r="LQW5" s="260"/>
      <c r="LQX5" s="260"/>
      <c r="LQY5" s="260"/>
      <c r="LQZ5" s="260"/>
      <c r="LRA5" s="260"/>
      <c r="LRB5" s="260"/>
      <c r="LRC5" s="260"/>
      <c r="LRD5" s="260"/>
      <c r="LRE5" s="260"/>
      <c r="LRF5" s="260"/>
      <c r="LRG5" s="260"/>
      <c r="LRH5" s="260"/>
      <c r="LRI5" s="260"/>
      <c r="LRJ5" s="260"/>
      <c r="LRK5" s="260"/>
      <c r="LRL5" s="260"/>
      <c r="LRM5" s="260"/>
      <c r="LRN5" s="260"/>
      <c r="LRO5" s="260"/>
      <c r="LRP5" s="260"/>
      <c r="LRQ5" s="260"/>
      <c r="LRR5" s="260"/>
      <c r="LRS5" s="260"/>
      <c r="LRT5" s="260"/>
      <c r="LRU5" s="260"/>
      <c r="LRV5" s="260"/>
      <c r="LRW5" s="260"/>
      <c r="LRX5" s="260"/>
      <c r="LRY5" s="260"/>
      <c r="LRZ5" s="260"/>
      <c r="LSA5" s="260"/>
      <c r="LSB5" s="260"/>
      <c r="LSC5" s="260"/>
      <c r="LSD5" s="260"/>
      <c r="LSE5" s="260"/>
      <c r="LSF5" s="260"/>
      <c r="LSG5" s="260"/>
      <c r="LSH5" s="260"/>
      <c r="LSI5" s="260"/>
      <c r="LSJ5" s="260"/>
      <c r="LSK5" s="260"/>
      <c r="LSL5" s="260"/>
      <c r="LSM5" s="260"/>
      <c r="LSN5" s="260"/>
      <c r="LSO5" s="260"/>
      <c r="LSP5" s="260"/>
      <c r="LSQ5" s="260"/>
      <c r="LSR5" s="260"/>
      <c r="LSS5" s="260"/>
      <c r="LST5" s="260"/>
      <c r="LSU5" s="260"/>
      <c r="LSV5" s="260"/>
      <c r="LSW5" s="260"/>
      <c r="LSX5" s="260"/>
      <c r="LSY5" s="260"/>
      <c r="LSZ5" s="260"/>
      <c r="LTA5" s="260"/>
      <c r="LTB5" s="260"/>
      <c r="LTC5" s="260"/>
      <c r="LTD5" s="260"/>
      <c r="LTE5" s="260"/>
      <c r="LTF5" s="260"/>
      <c r="LTG5" s="260"/>
      <c r="LTH5" s="260"/>
      <c r="LTI5" s="260"/>
      <c r="LTJ5" s="260"/>
      <c r="LTK5" s="260"/>
      <c r="LTL5" s="260"/>
      <c r="LTM5" s="260"/>
      <c r="LTN5" s="260"/>
      <c r="LTO5" s="260"/>
      <c r="LTP5" s="260"/>
      <c r="LTQ5" s="260"/>
      <c r="LTR5" s="260"/>
      <c r="LTS5" s="260"/>
      <c r="LTT5" s="260"/>
      <c r="LTU5" s="260"/>
      <c r="LTV5" s="260"/>
      <c r="LTW5" s="260"/>
      <c r="LTX5" s="260"/>
      <c r="LTY5" s="260"/>
      <c r="LTZ5" s="260"/>
      <c r="LUA5" s="260"/>
      <c r="LUB5" s="260"/>
      <c r="LUC5" s="260"/>
      <c r="LUD5" s="260"/>
      <c r="LUE5" s="260"/>
      <c r="LUF5" s="260"/>
      <c r="LUG5" s="260"/>
      <c r="LUH5" s="260"/>
      <c r="LUI5" s="260"/>
      <c r="LUJ5" s="260"/>
      <c r="LUK5" s="260"/>
      <c r="LUL5" s="260"/>
      <c r="LUM5" s="260"/>
      <c r="LUN5" s="260"/>
      <c r="LUO5" s="260"/>
      <c r="LUP5" s="260"/>
      <c r="LUQ5" s="260"/>
      <c r="LUR5" s="260"/>
      <c r="LUS5" s="260"/>
      <c r="LUT5" s="260"/>
      <c r="LUU5" s="260"/>
      <c r="LUV5" s="260"/>
      <c r="LUW5" s="260"/>
      <c r="LUX5" s="260"/>
      <c r="LUY5" s="260"/>
      <c r="LUZ5" s="260"/>
      <c r="LVA5" s="260"/>
      <c r="LVB5" s="260"/>
      <c r="LVC5" s="260"/>
      <c r="LVD5" s="260"/>
      <c r="LVE5" s="260"/>
      <c r="LVF5" s="260"/>
      <c r="LVG5" s="260"/>
      <c r="LVH5" s="260"/>
      <c r="LVI5" s="260"/>
      <c r="LVJ5" s="260"/>
      <c r="LVK5" s="260"/>
      <c r="LVL5" s="260"/>
      <c r="LVM5" s="260"/>
      <c r="LVN5" s="260"/>
      <c r="LVO5" s="260"/>
      <c r="LVP5" s="260"/>
      <c r="LVQ5" s="260"/>
      <c r="LVR5" s="260"/>
      <c r="LVS5" s="260"/>
      <c r="LVT5" s="260"/>
      <c r="LVU5" s="260"/>
      <c r="LVV5" s="260"/>
      <c r="LVW5" s="260"/>
      <c r="LVX5" s="260"/>
      <c r="LVY5" s="260"/>
      <c r="LVZ5" s="260"/>
      <c r="LWA5" s="260"/>
      <c r="LWB5" s="260"/>
      <c r="LWC5" s="260"/>
      <c r="LWD5" s="260"/>
      <c r="LWE5" s="260"/>
      <c r="LWF5" s="260"/>
      <c r="LWG5" s="260"/>
      <c r="LWH5" s="260"/>
      <c r="LWI5" s="260"/>
      <c r="LWJ5" s="260"/>
      <c r="LWK5" s="260"/>
      <c r="LWL5" s="260"/>
      <c r="LWM5" s="260"/>
      <c r="LWN5" s="260"/>
      <c r="LWO5" s="260"/>
      <c r="LWP5" s="260"/>
      <c r="LWQ5" s="260"/>
      <c r="LWR5" s="260"/>
      <c r="LWS5" s="260"/>
      <c r="LWT5" s="260"/>
      <c r="LWU5" s="260"/>
      <c r="LWV5" s="260"/>
      <c r="LWW5" s="260"/>
      <c r="LWX5" s="260"/>
      <c r="LWY5" s="260"/>
      <c r="LWZ5" s="260"/>
      <c r="LXA5" s="260"/>
      <c r="LXB5" s="260"/>
      <c r="LXC5" s="260"/>
      <c r="LXD5" s="260"/>
      <c r="LXE5" s="260"/>
      <c r="LXF5" s="260"/>
      <c r="LXG5" s="260"/>
      <c r="LXH5" s="260"/>
      <c r="LXI5" s="260"/>
      <c r="LXJ5" s="260"/>
      <c r="LXK5" s="260"/>
      <c r="LXL5" s="260"/>
      <c r="LXM5" s="260"/>
      <c r="LXN5" s="260"/>
      <c r="LXO5" s="260"/>
      <c r="LXP5" s="260"/>
      <c r="LXQ5" s="260"/>
      <c r="LXR5" s="260"/>
      <c r="LXS5" s="260"/>
      <c r="LXT5" s="260"/>
      <c r="LXU5" s="260"/>
      <c r="LXV5" s="260"/>
      <c r="LXW5" s="260"/>
      <c r="LXX5" s="260"/>
      <c r="LXY5" s="260"/>
      <c r="LXZ5" s="260"/>
      <c r="LYA5" s="260"/>
      <c r="LYB5" s="260"/>
      <c r="LYC5" s="260"/>
      <c r="LYD5" s="260"/>
      <c r="LYE5" s="260"/>
      <c r="LYF5" s="260"/>
      <c r="LYG5" s="260"/>
      <c r="LYH5" s="260"/>
      <c r="LYI5" s="260"/>
      <c r="LYJ5" s="260"/>
      <c r="LYK5" s="260"/>
      <c r="LYL5" s="260"/>
      <c r="LYM5" s="260"/>
      <c r="LYN5" s="260"/>
      <c r="LYO5" s="260"/>
      <c r="LYP5" s="260"/>
      <c r="LYQ5" s="260"/>
      <c r="LYR5" s="260"/>
      <c r="LYS5" s="260"/>
      <c r="LYT5" s="260"/>
      <c r="LYU5" s="260"/>
      <c r="LYV5" s="260"/>
      <c r="LYW5" s="260"/>
      <c r="LYX5" s="260"/>
      <c r="LYY5" s="260"/>
      <c r="LYZ5" s="260"/>
      <c r="LZA5" s="260"/>
      <c r="LZB5" s="260"/>
      <c r="LZC5" s="260"/>
      <c r="LZD5" s="260"/>
      <c r="LZE5" s="260"/>
      <c r="LZF5" s="260"/>
      <c r="LZG5" s="260"/>
      <c r="LZH5" s="260"/>
      <c r="LZI5" s="260"/>
      <c r="LZJ5" s="260"/>
      <c r="LZK5" s="260"/>
      <c r="LZL5" s="260"/>
      <c r="LZM5" s="260"/>
      <c r="LZN5" s="260"/>
      <c r="LZO5" s="260"/>
      <c r="LZP5" s="260"/>
      <c r="LZQ5" s="260"/>
      <c r="LZR5" s="260"/>
      <c r="LZS5" s="260"/>
      <c r="LZT5" s="260"/>
      <c r="LZU5" s="260"/>
      <c r="LZV5" s="260"/>
      <c r="LZW5" s="260"/>
      <c r="LZX5" s="260"/>
      <c r="LZY5" s="260"/>
      <c r="LZZ5" s="260"/>
      <c r="MAA5" s="260"/>
      <c r="MAB5" s="260"/>
      <c r="MAC5" s="260"/>
      <c r="MAD5" s="260"/>
      <c r="MAE5" s="260"/>
      <c r="MAF5" s="260"/>
      <c r="MAG5" s="260"/>
      <c r="MAH5" s="260"/>
      <c r="MAI5" s="260"/>
      <c r="MAJ5" s="260"/>
      <c r="MAK5" s="260"/>
      <c r="MAL5" s="260"/>
      <c r="MAM5" s="260"/>
      <c r="MAN5" s="260"/>
      <c r="MAO5" s="260"/>
      <c r="MAP5" s="260"/>
      <c r="MAQ5" s="260"/>
      <c r="MAR5" s="260"/>
      <c r="MAS5" s="260"/>
      <c r="MAT5" s="260"/>
      <c r="MAU5" s="260"/>
      <c r="MAV5" s="260"/>
      <c r="MAW5" s="260"/>
      <c r="MAX5" s="260"/>
      <c r="MAY5" s="260"/>
      <c r="MAZ5" s="260"/>
      <c r="MBA5" s="260"/>
      <c r="MBB5" s="260"/>
      <c r="MBC5" s="260"/>
      <c r="MBD5" s="260"/>
      <c r="MBE5" s="260"/>
      <c r="MBF5" s="260"/>
      <c r="MBG5" s="260"/>
      <c r="MBH5" s="260"/>
      <c r="MBI5" s="260"/>
      <c r="MBJ5" s="260"/>
      <c r="MBK5" s="260"/>
      <c r="MBL5" s="260"/>
      <c r="MBM5" s="260"/>
      <c r="MBN5" s="260"/>
      <c r="MBO5" s="260"/>
      <c r="MBP5" s="260"/>
      <c r="MBQ5" s="260"/>
      <c r="MBR5" s="260"/>
      <c r="MBS5" s="260"/>
      <c r="MBT5" s="260"/>
      <c r="MBU5" s="260"/>
      <c r="MBV5" s="260"/>
      <c r="MBW5" s="260"/>
      <c r="MBX5" s="260"/>
      <c r="MBY5" s="260"/>
      <c r="MBZ5" s="260"/>
      <c r="MCA5" s="260"/>
      <c r="MCB5" s="260"/>
      <c r="MCC5" s="260"/>
      <c r="MCD5" s="260"/>
      <c r="MCE5" s="260"/>
      <c r="MCF5" s="260"/>
      <c r="MCG5" s="260"/>
      <c r="MCH5" s="260"/>
      <c r="MCI5" s="260"/>
      <c r="MCJ5" s="260"/>
      <c r="MCK5" s="260"/>
      <c r="MCL5" s="260"/>
      <c r="MCM5" s="260"/>
      <c r="MCN5" s="260"/>
      <c r="MCO5" s="260"/>
      <c r="MCP5" s="260"/>
      <c r="MCQ5" s="260"/>
      <c r="MCR5" s="260"/>
      <c r="MCS5" s="260"/>
      <c r="MCT5" s="260"/>
      <c r="MCU5" s="260"/>
      <c r="MCV5" s="260"/>
      <c r="MCW5" s="260"/>
      <c r="MCX5" s="260"/>
      <c r="MCY5" s="260"/>
      <c r="MCZ5" s="260"/>
      <c r="MDA5" s="260"/>
      <c r="MDB5" s="260"/>
      <c r="MDC5" s="260"/>
      <c r="MDD5" s="260"/>
      <c r="MDE5" s="260"/>
      <c r="MDF5" s="260"/>
      <c r="MDG5" s="260"/>
      <c r="MDH5" s="260"/>
      <c r="MDI5" s="260"/>
      <c r="MDJ5" s="260"/>
      <c r="MDK5" s="260"/>
      <c r="MDL5" s="260"/>
      <c r="MDM5" s="260"/>
      <c r="MDN5" s="260"/>
      <c r="MDO5" s="260"/>
      <c r="MDP5" s="260"/>
      <c r="MDQ5" s="260"/>
      <c r="MDR5" s="260"/>
      <c r="MDS5" s="260"/>
      <c r="MDT5" s="260"/>
      <c r="MDU5" s="260"/>
      <c r="MDV5" s="260"/>
      <c r="MDW5" s="260"/>
      <c r="MDX5" s="260"/>
      <c r="MDY5" s="260"/>
      <c r="MDZ5" s="260"/>
      <c r="MEA5" s="260"/>
      <c r="MEB5" s="260"/>
      <c r="MEC5" s="260"/>
      <c r="MED5" s="260"/>
      <c r="MEE5" s="260"/>
      <c r="MEF5" s="260"/>
      <c r="MEG5" s="260"/>
      <c r="MEH5" s="260"/>
      <c r="MEI5" s="260"/>
      <c r="MEJ5" s="260"/>
      <c r="MEK5" s="260"/>
      <c r="MEL5" s="260"/>
      <c r="MEM5" s="260"/>
      <c r="MEN5" s="260"/>
      <c r="MEO5" s="260"/>
      <c r="MEP5" s="260"/>
      <c r="MEQ5" s="260"/>
      <c r="MER5" s="260"/>
      <c r="MES5" s="260"/>
      <c r="MET5" s="260"/>
      <c r="MEU5" s="260"/>
      <c r="MEV5" s="260"/>
      <c r="MEW5" s="260"/>
      <c r="MEX5" s="260"/>
      <c r="MEY5" s="260"/>
      <c r="MEZ5" s="260"/>
      <c r="MFA5" s="260"/>
      <c r="MFB5" s="260"/>
      <c r="MFC5" s="260"/>
      <c r="MFD5" s="260"/>
      <c r="MFE5" s="260"/>
      <c r="MFF5" s="260"/>
      <c r="MFG5" s="260"/>
      <c r="MFH5" s="260"/>
      <c r="MFI5" s="260"/>
      <c r="MFJ5" s="260"/>
      <c r="MFK5" s="260"/>
      <c r="MFL5" s="260"/>
      <c r="MFM5" s="260"/>
      <c r="MFN5" s="260"/>
      <c r="MFO5" s="260"/>
      <c r="MFP5" s="260"/>
      <c r="MFQ5" s="260"/>
      <c r="MFR5" s="260"/>
      <c r="MFS5" s="260"/>
      <c r="MFT5" s="260"/>
      <c r="MFU5" s="260"/>
      <c r="MFV5" s="260"/>
      <c r="MFW5" s="260"/>
      <c r="MFX5" s="260"/>
      <c r="MFY5" s="260"/>
      <c r="MFZ5" s="260"/>
      <c r="MGA5" s="260"/>
      <c r="MGB5" s="260"/>
      <c r="MGC5" s="260"/>
      <c r="MGD5" s="260"/>
      <c r="MGE5" s="260"/>
      <c r="MGF5" s="260"/>
      <c r="MGG5" s="260"/>
      <c r="MGH5" s="260"/>
      <c r="MGI5" s="260"/>
      <c r="MGJ5" s="260"/>
      <c r="MGK5" s="260"/>
      <c r="MGL5" s="260"/>
      <c r="MGM5" s="260"/>
      <c r="MGN5" s="260"/>
      <c r="MGO5" s="260"/>
      <c r="MGP5" s="260"/>
      <c r="MGQ5" s="260"/>
      <c r="MGR5" s="260"/>
      <c r="MGS5" s="260"/>
      <c r="MGT5" s="260"/>
      <c r="MGU5" s="260"/>
      <c r="MGV5" s="260"/>
      <c r="MGW5" s="260"/>
      <c r="MGX5" s="260"/>
      <c r="MGY5" s="260"/>
      <c r="MGZ5" s="260"/>
      <c r="MHA5" s="260"/>
      <c r="MHB5" s="260"/>
      <c r="MHC5" s="260"/>
      <c r="MHD5" s="260"/>
      <c r="MHE5" s="260"/>
      <c r="MHF5" s="260"/>
      <c r="MHG5" s="260"/>
      <c r="MHH5" s="260"/>
      <c r="MHI5" s="260"/>
      <c r="MHJ5" s="260"/>
      <c r="MHK5" s="260"/>
      <c r="MHL5" s="260"/>
      <c r="MHM5" s="260"/>
      <c r="MHN5" s="260"/>
      <c r="MHO5" s="260"/>
      <c r="MHP5" s="260"/>
      <c r="MHQ5" s="260"/>
      <c r="MHR5" s="260"/>
      <c r="MHS5" s="260"/>
      <c r="MHT5" s="260"/>
      <c r="MHU5" s="260"/>
      <c r="MHV5" s="260"/>
      <c r="MHW5" s="260"/>
      <c r="MHX5" s="260"/>
      <c r="MHY5" s="260"/>
      <c r="MHZ5" s="260"/>
      <c r="MIA5" s="260"/>
      <c r="MIB5" s="260"/>
      <c r="MIC5" s="260"/>
      <c r="MID5" s="260"/>
      <c r="MIE5" s="260"/>
      <c r="MIF5" s="260"/>
      <c r="MIG5" s="260"/>
      <c r="MIH5" s="260"/>
      <c r="MII5" s="260"/>
      <c r="MIJ5" s="260"/>
      <c r="MIK5" s="260"/>
      <c r="MIL5" s="260"/>
      <c r="MIM5" s="260"/>
      <c r="MIN5" s="260"/>
      <c r="MIO5" s="260"/>
      <c r="MIP5" s="260"/>
      <c r="MIQ5" s="260"/>
      <c r="MIR5" s="260"/>
      <c r="MIS5" s="260"/>
      <c r="MIT5" s="260"/>
      <c r="MIU5" s="260"/>
      <c r="MIV5" s="260"/>
      <c r="MIW5" s="260"/>
      <c r="MIX5" s="260"/>
      <c r="MIY5" s="260"/>
      <c r="MIZ5" s="260"/>
      <c r="MJA5" s="260"/>
      <c r="MJB5" s="260"/>
      <c r="MJC5" s="260"/>
      <c r="MJD5" s="260"/>
      <c r="MJE5" s="260"/>
      <c r="MJF5" s="260"/>
      <c r="MJG5" s="260"/>
      <c r="MJH5" s="260"/>
      <c r="MJI5" s="260"/>
      <c r="MJJ5" s="260"/>
      <c r="MJK5" s="260"/>
      <c r="MJL5" s="260"/>
      <c r="MJM5" s="260"/>
      <c r="MJN5" s="260"/>
      <c r="MJO5" s="260"/>
      <c r="MJP5" s="260"/>
      <c r="MJQ5" s="260"/>
      <c r="MJR5" s="260"/>
      <c r="MJS5" s="260"/>
      <c r="MJT5" s="260"/>
      <c r="MJU5" s="260"/>
      <c r="MJV5" s="260"/>
      <c r="MJW5" s="260"/>
      <c r="MJX5" s="260"/>
      <c r="MJY5" s="260"/>
      <c r="MJZ5" s="260"/>
      <c r="MKA5" s="260"/>
      <c r="MKB5" s="260"/>
      <c r="MKC5" s="260"/>
      <c r="MKD5" s="260"/>
      <c r="MKE5" s="260"/>
      <c r="MKF5" s="260"/>
      <c r="MKG5" s="260"/>
      <c r="MKH5" s="260"/>
      <c r="MKI5" s="260"/>
      <c r="MKJ5" s="260"/>
      <c r="MKK5" s="260"/>
      <c r="MKL5" s="260"/>
      <c r="MKM5" s="260"/>
      <c r="MKN5" s="260"/>
      <c r="MKO5" s="260"/>
      <c r="MKP5" s="260"/>
      <c r="MKQ5" s="260"/>
      <c r="MKR5" s="260"/>
      <c r="MKS5" s="260"/>
      <c r="MKT5" s="260"/>
      <c r="MKU5" s="260"/>
      <c r="MKV5" s="260"/>
      <c r="MKW5" s="260"/>
      <c r="MKX5" s="260"/>
      <c r="MKY5" s="260"/>
      <c r="MKZ5" s="260"/>
      <c r="MLA5" s="260"/>
      <c r="MLB5" s="260"/>
      <c r="MLC5" s="260"/>
      <c r="MLD5" s="260"/>
      <c r="MLE5" s="260"/>
      <c r="MLF5" s="260"/>
      <c r="MLG5" s="260"/>
      <c r="MLH5" s="260"/>
      <c r="MLI5" s="260"/>
      <c r="MLJ5" s="260"/>
      <c r="MLK5" s="260"/>
      <c r="MLL5" s="260"/>
      <c r="MLM5" s="260"/>
      <c r="MLN5" s="260"/>
      <c r="MLO5" s="260"/>
      <c r="MLP5" s="260"/>
      <c r="MLQ5" s="260"/>
      <c r="MLR5" s="260"/>
      <c r="MLS5" s="260"/>
      <c r="MLT5" s="260"/>
      <c r="MLU5" s="260"/>
      <c r="MLV5" s="260"/>
      <c r="MLW5" s="260"/>
      <c r="MLX5" s="260"/>
      <c r="MLY5" s="260"/>
      <c r="MLZ5" s="260"/>
      <c r="MMA5" s="260"/>
      <c r="MMB5" s="260"/>
      <c r="MMC5" s="260"/>
      <c r="MMD5" s="260"/>
      <c r="MME5" s="260"/>
      <c r="MMF5" s="260"/>
      <c r="MMG5" s="260"/>
      <c r="MMH5" s="260"/>
      <c r="MMI5" s="260"/>
      <c r="MMJ5" s="260"/>
      <c r="MMK5" s="260"/>
      <c r="MML5" s="260"/>
      <c r="MMM5" s="260"/>
      <c r="MMN5" s="260"/>
      <c r="MMO5" s="260"/>
      <c r="MMP5" s="260"/>
      <c r="MMQ5" s="260"/>
      <c r="MMR5" s="260"/>
      <c r="MMS5" s="260"/>
      <c r="MMT5" s="260"/>
      <c r="MMU5" s="260"/>
      <c r="MMV5" s="260"/>
      <c r="MMW5" s="260"/>
      <c r="MMX5" s="260"/>
      <c r="MMY5" s="260"/>
      <c r="MMZ5" s="260"/>
      <c r="MNA5" s="260"/>
      <c r="MNB5" s="260"/>
      <c r="MNC5" s="260"/>
      <c r="MND5" s="260"/>
      <c r="MNE5" s="260"/>
      <c r="MNF5" s="260"/>
      <c r="MNG5" s="260"/>
      <c r="MNH5" s="260"/>
      <c r="MNI5" s="260"/>
      <c r="MNJ5" s="260"/>
      <c r="MNK5" s="260"/>
      <c r="MNL5" s="260"/>
      <c r="MNM5" s="260"/>
      <c r="MNN5" s="260"/>
      <c r="MNO5" s="260"/>
      <c r="MNP5" s="260"/>
      <c r="MNQ5" s="260"/>
      <c r="MNR5" s="260"/>
      <c r="MNS5" s="260"/>
      <c r="MNT5" s="260"/>
      <c r="MNU5" s="260"/>
      <c r="MNV5" s="260"/>
      <c r="MNW5" s="260"/>
      <c r="MNX5" s="260"/>
      <c r="MNY5" s="260"/>
      <c r="MNZ5" s="260"/>
      <c r="MOA5" s="260"/>
      <c r="MOB5" s="260"/>
      <c r="MOC5" s="260"/>
      <c r="MOD5" s="260"/>
      <c r="MOE5" s="260"/>
      <c r="MOF5" s="260"/>
      <c r="MOG5" s="260"/>
      <c r="MOH5" s="260"/>
      <c r="MOI5" s="260"/>
      <c r="MOJ5" s="260"/>
      <c r="MOK5" s="260"/>
      <c r="MOL5" s="260"/>
      <c r="MOM5" s="260"/>
      <c r="MON5" s="260"/>
      <c r="MOO5" s="260"/>
      <c r="MOP5" s="260"/>
      <c r="MOQ5" s="260"/>
      <c r="MOR5" s="260"/>
      <c r="MOS5" s="260"/>
      <c r="MOT5" s="260"/>
      <c r="MOU5" s="260"/>
      <c r="MOV5" s="260"/>
      <c r="MOW5" s="260"/>
      <c r="MOX5" s="260"/>
      <c r="MOY5" s="260"/>
      <c r="MOZ5" s="260"/>
      <c r="MPA5" s="260"/>
      <c r="MPB5" s="260"/>
      <c r="MPC5" s="260"/>
      <c r="MPD5" s="260"/>
      <c r="MPE5" s="260"/>
      <c r="MPF5" s="260"/>
      <c r="MPG5" s="260"/>
      <c r="MPH5" s="260"/>
      <c r="MPI5" s="260"/>
      <c r="MPJ5" s="260"/>
      <c r="MPK5" s="260"/>
      <c r="MPL5" s="260"/>
      <c r="MPM5" s="260"/>
      <c r="MPN5" s="260"/>
      <c r="MPO5" s="260"/>
      <c r="MPP5" s="260"/>
      <c r="MPQ5" s="260"/>
      <c r="MPR5" s="260"/>
      <c r="MPS5" s="260"/>
      <c r="MPT5" s="260"/>
      <c r="MPU5" s="260"/>
      <c r="MPV5" s="260"/>
      <c r="MPW5" s="260"/>
      <c r="MPX5" s="260"/>
      <c r="MPY5" s="260"/>
      <c r="MPZ5" s="260"/>
      <c r="MQA5" s="260"/>
      <c r="MQB5" s="260"/>
      <c r="MQC5" s="260"/>
      <c r="MQD5" s="260"/>
      <c r="MQE5" s="260"/>
      <c r="MQF5" s="260"/>
      <c r="MQG5" s="260"/>
      <c r="MQH5" s="260"/>
      <c r="MQI5" s="260"/>
      <c r="MQJ5" s="260"/>
      <c r="MQK5" s="260"/>
      <c r="MQL5" s="260"/>
      <c r="MQM5" s="260"/>
      <c r="MQN5" s="260"/>
      <c r="MQO5" s="260"/>
      <c r="MQP5" s="260"/>
      <c r="MQQ5" s="260"/>
      <c r="MQR5" s="260"/>
      <c r="MQS5" s="260"/>
      <c r="MQT5" s="260"/>
      <c r="MQU5" s="260"/>
      <c r="MQV5" s="260"/>
      <c r="MQW5" s="260"/>
      <c r="MQX5" s="260"/>
      <c r="MQY5" s="260"/>
      <c r="MQZ5" s="260"/>
      <c r="MRA5" s="260"/>
      <c r="MRB5" s="260"/>
      <c r="MRC5" s="260"/>
      <c r="MRD5" s="260"/>
      <c r="MRE5" s="260"/>
      <c r="MRF5" s="260"/>
      <c r="MRG5" s="260"/>
      <c r="MRH5" s="260"/>
      <c r="MRI5" s="260"/>
      <c r="MRJ5" s="260"/>
      <c r="MRK5" s="260"/>
      <c r="MRL5" s="260"/>
      <c r="MRM5" s="260"/>
      <c r="MRN5" s="260"/>
      <c r="MRO5" s="260"/>
      <c r="MRP5" s="260"/>
      <c r="MRQ5" s="260"/>
      <c r="MRR5" s="260"/>
      <c r="MRS5" s="260"/>
      <c r="MRT5" s="260"/>
      <c r="MRU5" s="260"/>
      <c r="MRV5" s="260"/>
      <c r="MRW5" s="260"/>
      <c r="MRX5" s="260"/>
      <c r="MRY5" s="260"/>
      <c r="MRZ5" s="260"/>
      <c r="MSA5" s="260"/>
      <c r="MSB5" s="260"/>
      <c r="MSC5" s="260"/>
      <c r="MSD5" s="260"/>
      <c r="MSE5" s="260"/>
      <c r="MSF5" s="260"/>
      <c r="MSG5" s="260"/>
      <c r="MSH5" s="260"/>
      <c r="MSI5" s="260"/>
      <c r="MSJ5" s="260"/>
      <c r="MSK5" s="260"/>
      <c r="MSL5" s="260"/>
      <c r="MSM5" s="260"/>
      <c r="MSN5" s="260"/>
      <c r="MSO5" s="260"/>
      <c r="MSP5" s="260"/>
      <c r="MSQ5" s="260"/>
      <c r="MSR5" s="260"/>
      <c r="MSS5" s="260"/>
      <c r="MST5" s="260"/>
      <c r="MSU5" s="260"/>
      <c r="MSV5" s="260"/>
      <c r="MSW5" s="260"/>
      <c r="MSX5" s="260"/>
      <c r="MSY5" s="260"/>
      <c r="MSZ5" s="260"/>
      <c r="MTA5" s="260"/>
      <c r="MTB5" s="260"/>
      <c r="MTC5" s="260"/>
      <c r="MTD5" s="260"/>
      <c r="MTE5" s="260"/>
      <c r="MTF5" s="260"/>
      <c r="MTG5" s="260"/>
      <c r="MTH5" s="260"/>
      <c r="MTI5" s="260"/>
      <c r="MTJ5" s="260"/>
      <c r="MTK5" s="260"/>
      <c r="MTL5" s="260"/>
      <c r="MTM5" s="260"/>
      <c r="MTN5" s="260"/>
      <c r="MTO5" s="260"/>
      <c r="MTP5" s="260"/>
      <c r="MTQ5" s="260"/>
      <c r="MTR5" s="260"/>
      <c r="MTS5" s="260"/>
      <c r="MTT5" s="260"/>
      <c r="MTU5" s="260"/>
      <c r="MTV5" s="260"/>
      <c r="MTW5" s="260"/>
      <c r="MTX5" s="260"/>
      <c r="MTY5" s="260"/>
      <c r="MTZ5" s="260"/>
      <c r="MUA5" s="260"/>
      <c r="MUB5" s="260"/>
      <c r="MUC5" s="260"/>
      <c r="MUD5" s="260"/>
      <c r="MUE5" s="260"/>
      <c r="MUF5" s="260"/>
      <c r="MUG5" s="260"/>
      <c r="MUH5" s="260"/>
      <c r="MUI5" s="260"/>
      <c r="MUJ5" s="260"/>
      <c r="MUK5" s="260"/>
      <c r="MUL5" s="260"/>
      <c r="MUM5" s="260"/>
      <c r="MUN5" s="260"/>
      <c r="MUO5" s="260"/>
      <c r="MUP5" s="260"/>
      <c r="MUQ5" s="260"/>
      <c r="MUR5" s="260"/>
      <c r="MUS5" s="260"/>
      <c r="MUT5" s="260"/>
      <c r="MUU5" s="260"/>
      <c r="MUV5" s="260"/>
      <c r="MUW5" s="260"/>
      <c r="MUX5" s="260"/>
      <c r="MUY5" s="260"/>
      <c r="MUZ5" s="260"/>
      <c r="MVA5" s="260"/>
      <c r="MVB5" s="260"/>
      <c r="MVC5" s="260"/>
      <c r="MVD5" s="260"/>
      <c r="MVE5" s="260"/>
      <c r="MVF5" s="260"/>
      <c r="MVG5" s="260"/>
      <c r="MVH5" s="260"/>
      <c r="MVI5" s="260"/>
      <c r="MVJ5" s="260"/>
      <c r="MVK5" s="260"/>
      <c r="MVL5" s="260"/>
      <c r="MVM5" s="260"/>
      <c r="MVN5" s="260"/>
      <c r="MVO5" s="260"/>
      <c r="MVP5" s="260"/>
      <c r="MVQ5" s="260"/>
      <c r="MVR5" s="260"/>
      <c r="MVS5" s="260"/>
      <c r="MVT5" s="260"/>
      <c r="MVU5" s="260"/>
      <c r="MVV5" s="260"/>
      <c r="MVW5" s="260"/>
      <c r="MVX5" s="260"/>
      <c r="MVY5" s="260"/>
      <c r="MVZ5" s="260"/>
      <c r="MWA5" s="260"/>
      <c r="MWB5" s="260"/>
      <c r="MWC5" s="260"/>
      <c r="MWD5" s="260"/>
      <c r="MWE5" s="260"/>
      <c r="MWF5" s="260"/>
      <c r="MWG5" s="260"/>
      <c r="MWH5" s="260"/>
      <c r="MWI5" s="260"/>
      <c r="MWJ5" s="260"/>
      <c r="MWK5" s="260"/>
      <c r="MWL5" s="260"/>
      <c r="MWM5" s="260"/>
      <c r="MWN5" s="260"/>
      <c r="MWO5" s="260"/>
      <c r="MWP5" s="260"/>
      <c r="MWQ5" s="260"/>
      <c r="MWR5" s="260"/>
      <c r="MWS5" s="260"/>
      <c r="MWT5" s="260"/>
      <c r="MWU5" s="260"/>
      <c r="MWV5" s="260"/>
      <c r="MWW5" s="260"/>
      <c r="MWX5" s="260"/>
      <c r="MWY5" s="260"/>
      <c r="MWZ5" s="260"/>
      <c r="MXA5" s="260"/>
      <c r="MXB5" s="260"/>
      <c r="MXC5" s="260"/>
      <c r="MXD5" s="260"/>
      <c r="MXE5" s="260"/>
      <c r="MXF5" s="260"/>
      <c r="MXG5" s="260"/>
      <c r="MXH5" s="260"/>
      <c r="MXI5" s="260"/>
      <c r="MXJ5" s="260"/>
      <c r="MXK5" s="260"/>
      <c r="MXL5" s="260"/>
      <c r="MXM5" s="260"/>
      <c r="MXN5" s="260"/>
      <c r="MXO5" s="260"/>
      <c r="MXP5" s="260"/>
      <c r="MXQ5" s="260"/>
      <c r="MXR5" s="260"/>
      <c r="MXS5" s="260"/>
      <c r="MXT5" s="260"/>
      <c r="MXU5" s="260"/>
      <c r="MXV5" s="260"/>
      <c r="MXW5" s="260"/>
      <c r="MXX5" s="260"/>
      <c r="MXY5" s="260"/>
      <c r="MXZ5" s="260"/>
      <c r="MYA5" s="260"/>
      <c r="MYB5" s="260"/>
      <c r="MYC5" s="260"/>
      <c r="MYD5" s="260"/>
      <c r="MYE5" s="260"/>
      <c r="MYF5" s="260"/>
      <c r="MYG5" s="260"/>
      <c r="MYH5" s="260"/>
      <c r="MYI5" s="260"/>
      <c r="MYJ5" s="260"/>
      <c r="MYK5" s="260"/>
      <c r="MYL5" s="260"/>
      <c r="MYM5" s="260"/>
      <c r="MYN5" s="260"/>
      <c r="MYO5" s="260"/>
      <c r="MYP5" s="260"/>
      <c r="MYQ5" s="260"/>
      <c r="MYR5" s="260"/>
      <c r="MYS5" s="260"/>
      <c r="MYT5" s="260"/>
      <c r="MYU5" s="260"/>
      <c r="MYV5" s="260"/>
      <c r="MYW5" s="260"/>
      <c r="MYX5" s="260"/>
      <c r="MYY5" s="260"/>
      <c r="MYZ5" s="260"/>
      <c r="MZA5" s="260"/>
      <c r="MZB5" s="260"/>
      <c r="MZC5" s="260"/>
      <c r="MZD5" s="260"/>
      <c r="MZE5" s="260"/>
      <c r="MZF5" s="260"/>
      <c r="MZG5" s="260"/>
      <c r="MZH5" s="260"/>
      <c r="MZI5" s="260"/>
      <c r="MZJ5" s="260"/>
      <c r="MZK5" s="260"/>
      <c r="MZL5" s="260"/>
      <c r="MZM5" s="260"/>
      <c r="MZN5" s="260"/>
      <c r="MZO5" s="260"/>
      <c r="MZP5" s="260"/>
      <c r="MZQ5" s="260"/>
      <c r="MZR5" s="260"/>
      <c r="MZS5" s="260"/>
      <c r="MZT5" s="260"/>
      <c r="MZU5" s="260"/>
      <c r="MZV5" s="260"/>
      <c r="MZW5" s="260"/>
      <c r="MZX5" s="260"/>
      <c r="MZY5" s="260"/>
      <c r="MZZ5" s="260"/>
      <c r="NAA5" s="260"/>
      <c r="NAB5" s="260"/>
      <c r="NAC5" s="260"/>
      <c r="NAD5" s="260"/>
      <c r="NAE5" s="260"/>
      <c r="NAF5" s="260"/>
      <c r="NAG5" s="260"/>
      <c r="NAH5" s="260"/>
      <c r="NAI5" s="260"/>
      <c r="NAJ5" s="260"/>
      <c r="NAK5" s="260"/>
      <c r="NAL5" s="260"/>
      <c r="NAM5" s="260"/>
      <c r="NAN5" s="260"/>
      <c r="NAO5" s="260"/>
      <c r="NAP5" s="260"/>
      <c r="NAQ5" s="260"/>
      <c r="NAR5" s="260"/>
      <c r="NAS5" s="260"/>
      <c r="NAT5" s="260"/>
      <c r="NAU5" s="260"/>
      <c r="NAV5" s="260"/>
      <c r="NAW5" s="260"/>
      <c r="NAX5" s="260"/>
      <c r="NAY5" s="260"/>
      <c r="NAZ5" s="260"/>
      <c r="NBA5" s="260"/>
      <c r="NBB5" s="260"/>
      <c r="NBC5" s="260"/>
      <c r="NBD5" s="260"/>
      <c r="NBE5" s="260"/>
      <c r="NBF5" s="260"/>
      <c r="NBG5" s="260"/>
      <c r="NBH5" s="260"/>
      <c r="NBI5" s="260"/>
      <c r="NBJ5" s="260"/>
      <c r="NBK5" s="260"/>
      <c r="NBL5" s="260"/>
      <c r="NBM5" s="260"/>
      <c r="NBN5" s="260"/>
      <c r="NBO5" s="260"/>
      <c r="NBP5" s="260"/>
      <c r="NBQ5" s="260"/>
      <c r="NBR5" s="260"/>
      <c r="NBS5" s="260"/>
      <c r="NBT5" s="260"/>
      <c r="NBU5" s="260"/>
      <c r="NBV5" s="260"/>
      <c r="NBW5" s="260"/>
      <c r="NBX5" s="260"/>
      <c r="NBY5" s="260"/>
      <c r="NBZ5" s="260"/>
      <c r="NCA5" s="260"/>
      <c r="NCB5" s="260"/>
      <c r="NCC5" s="260"/>
      <c r="NCD5" s="260"/>
      <c r="NCE5" s="260"/>
      <c r="NCF5" s="260"/>
      <c r="NCG5" s="260"/>
      <c r="NCH5" s="260"/>
      <c r="NCI5" s="260"/>
      <c r="NCJ5" s="260"/>
      <c r="NCK5" s="260"/>
      <c r="NCL5" s="260"/>
      <c r="NCM5" s="260"/>
      <c r="NCN5" s="260"/>
      <c r="NCO5" s="260"/>
      <c r="NCP5" s="260"/>
      <c r="NCQ5" s="260"/>
      <c r="NCR5" s="260"/>
      <c r="NCS5" s="260"/>
      <c r="NCT5" s="260"/>
      <c r="NCU5" s="260"/>
      <c r="NCV5" s="260"/>
      <c r="NCW5" s="260"/>
      <c r="NCX5" s="260"/>
      <c r="NCY5" s="260"/>
      <c r="NCZ5" s="260"/>
      <c r="NDA5" s="260"/>
      <c r="NDB5" s="260"/>
      <c r="NDC5" s="260"/>
      <c r="NDD5" s="260"/>
      <c r="NDE5" s="260"/>
      <c r="NDF5" s="260"/>
      <c r="NDG5" s="260"/>
      <c r="NDH5" s="260"/>
      <c r="NDI5" s="260"/>
      <c r="NDJ5" s="260"/>
      <c r="NDK5" s="260"/>
      <c r="NDL5" s="260"/>
      <c r="NDM5" s="260"/>
      <c r="NDN5" s="260"/>
      <c r="NDO5" s="260"/>
      <c r="NDP5" s="260"/>
      <c r="NDQ5" s="260"/>
      <c r="NDR5" s="260"/>
      <c r="NDS5" s="260"/>
      <c r="NDT5" s="260"/>
      <c r="NDU5" s="260"/>
      <c r="NDV5" s="260"/>
      <c r="NDW5" s="260"/>
      <c r="NDX5" s="260"/>
      <c r="NDY5" s="260"/>
      <c r="NDZ5" s="260"/>
      <c r="NEA5" s="260"/>
      <c r="NEB5" s="260"/>
      <c r="NEC5" s="260"/>
      <c r="NED5" s="260"/>
      <c r="NEE5" s="260"/>
      <c r="NEF5" s="260"/>
      <c r="NEG5" s="260"/>
      <c r="NEH5" s="260"/>
      <c r="NEI5" s="260"/>
      <c r="NEJ5" s="260"/>
      <c r="NEK5" s="260"/>
      <c r="NEL5" s="260"/>
      <c r="NEM5" s="260"/>
      <c r="NEN5" s="260"/>
      <c r="NEO5" s="260"/>
      <c r="NEP5" s="260"/>
      <c r="NEQ5" s="260"/>
      <c r="NER5" s="260"/>
      <c r="NES5" s="260"/>
      <c r="NET5" s="260"/>
      <c r="NEU5" s="260"/>
      <c r="NEV5" s="260"/>
      <c r="NEW5" s="260"/>
      <c r="NEX5" s="260"/>
      <c r="NEY5" s="260"/>
      <c r="NEZ5" s="260"/>
      <c r="NFA5" s="260"/>
      <c r="NFB5" s="260"/>
      <c r="NFC5" s="260"/>
      <c r="NFD5" s="260"/>
      <c r="NFE5" s="260"/>
      <c r="NFF5" s="260"/>
      <c r="NFG5" s="260"/>
      <c r="NFH5" s="260"/>
      <c r="NFI5" s="260"/>
      <c r="NFJ5" s="260"/>
      <c r="NFK5" s="260"/>
      <c r="NFL5" s="260"/>
      <c r="NFM5" s="260"/>
      <c r="NFN5" s="260"/>
      <c r="NFO5" s="260"/>
      <c r="NFP5" s="260"/>
      <c r="NFQ5" s="260"/>
      <c r="NFR5" s="260"/>
      <c r="NFS5" s="260"/>
      <c r="NFT5" s="260"/>
      <c r="NFU5" s="260"/>
      <c r="NFV5" s="260"/>
      <c r="NFW5" s="260"/>
      <c r="NFX5" s="260"/>
      <c r="NFY5" s="260"/>
      <c r="NFZ5" s="260"/>
      <c r="NGA5" s="260"/>
      <c r="NGB5" s="260"/>
      <c r="NGC5" s="260"/>
      <c r="NGD5" s="260"/>
      <c r="NGE5" s="260"/>
      <c r="NGF5" s="260"/>
      <c r="NGG5" s="260"/>
      <c r="NGH5" s="260"/>
      <c r="NGI5" s="260"/>
      <c r="NGJ5" s="260"/>
      <c r="NGK5" s="260"/>
      <c r="NGL5" s="260"/>
      <c r="NGM5" s="260"/>
      <c r="NGN5" s="260"/>
      <c r="NGO5" s="260"/>
      <c r="NGP5" s="260"/>
      <c r="NGQ5" s="260"/>
      <c r="NGR5" s="260"/>
      <c r="NGS5" s="260"/>
      <c r="NGT5" s="260"/>
      <c r="NGU5" s="260"/>
      <c r="NGV5" s="260"/>
      <c r="NGW5" s="260"/>
      <c r="NGX5" s="260"/>
      <c r="NGY5" s="260"/>
      <c r="NGZ5" s="260"/>
      <c r="NHA5" s="260"/>
      <c r="NHB5" s="260"/>
      <c r="NHC5" s="260"/>
      <c r="NHD5" s="260"/>
      <c r="NHE5" s="260"/>
      <c r="NHF5" s="260"/>
      <c r="NHG5" s="260"/>
      <c r="NHH5" s="260"/>
      <c r="NHI5" s="260"/>
      <c r="NHJ5" s="260"/>
      <c r="NHK5" s="260"/>
      <c r="NHL5" s="260"/>
      <c r="NHM5" s="260"/>
      <c r="NHN5" s="260"/>
      <c r="NHO5" s="260"/>
      <c r="NHP5" s="260"/>
      <c r="NHQ5" s="260"/>
      <c r="NHR5" s="260"/>
      <c r="NHS5" s="260"/>
      <c r="NHT5" s="260"/>
      <c r="NHU5" s="260"/>
      <c r="NHV5" s="260"/>
      <c r="NHW5" s="260"/>
      <c r="NHX5" s="260"/>
      <c r="NHY5" s="260"/>
      <c r="NHZ5" s="260"/>
      <c r="NIA5" s="260"/>
      <c r="NIB5" s="260"/>
      <c r="NIC5" s="260"/>
      <c r="NID5" s="260"/>
      <c r="NIE5" s="260"/>
      <c r="NIF5" s="260"/>
      <c r="NIG5" s="260"/>
      <c r="NIH5" s="260"/>
      <c r="NII5" s="260"/>
      <c r="NIJ5" s="260"/>
      <c r="NIK5" s="260"/>
      <c r="NIL5" s="260"/>
      <c r="NIM5" s="260"/>
      <c r="NIN5" s="260"/>
      <c r="NIO5" s="260"/>
      <c r="NIP5" s="260"/>
      <c r="NIQ5" s="260"/>
      <c r="NIR5" s="260"/>
      <c r="NIS5" s="260"/>
      <c r="NIT5" s="260"/>
      <c r="NIU5" s="260"/>
      <c r="NIV5" s="260"/>
      <c r="NIW5" s="260"/>
      <c r="NIX5" s="260"/>
      <c r="NIY5" s="260"/>
      <c r="NIZ5" s="260"/>
      <c r="NJA5" s="260"/>
      <c r="NJB5" s="260"/>
      <c r="NJC5" s="260"/>
      <c r="NJD5" s="260"/>
      <c r="NJE5" s="260"/>
      <c r="NJF5" s="260"/>
      <c r="NJG5" s="260"/>
      <c r="NJH5" s="260"/>
      <c r="NJI5" s="260"/>
      <c r="NJJ5" s="260"/>
      <c r="NJK5" s="260"/>
      <c r="NJL5" s="260"/>
      <c r="NJM5" s="260"/>
      <c r="NJN5" s="260"/>
      <c r="NJO5" s="260"/>
      <c r="NJP5" s="260"/>
      <c r="NJQ5" s="260"/>
      <c r="NJR5" s="260"/>
      <c r="NJS5" s="260"/>
      <c r="NJT5" s="260"/>
      <c r="NJU5" s="260"/>
      <c r="NJV5" s="260"/>
      <c r="NJW5" s="260"/>
      <c r="NJX5" s="260"/>
      <c r="NJY5" s="260"/>
      <c r="NJZ5" s="260"/>
      <c r="NKA5" s="260"/>
      <c r="NKB5" s="260"/>
      <c r="NKC5" s="260"/>
      <c r="NKD5" s="260"/>
      <c r="NKE5" s="260"/>
      <c r="NKF5" s="260"/>
      <c r="NKG5" s="260"/>
      <c r="NKH5" s="260"/>
      <c r="NKI5" s="260"/>
      <c r="NKJ5" s="260"/>
      <c r="NKK5" s="260"/>
      <c r="NKL5" s="260"/>
      <c r="NKM5" s="260"/>
      <c r="NKN5" s="260"/>
      <c r="NKO5" s="260"/>
      <c r="NKP5" s="260"/>
      <c r="NKQ5" s="260"/>
      <c r="NKR5" s="260"/>
      <c r="NKS5" s="260"/>
      <c r="NKT5" s="260"/>
      <c r="NKU5" s="260"/>
      <c r="NKV5" s="260"/>
      <c r="NKW5" s="260"/>
      <c r="NKX5" s="260"/>
      <c r="NKY5" s="260"/>
      <c r="NKZ5" s="260"/>
      <c r="NLA5" s="260"/>
      <c r="NLB5" s="260"/>
      <c r="NLC5" s="260"/>
      <c r="NLD5" s="260"/>
      <c r="NLE5" s="260"/>
      <c r="NLF5" s="260"/>
      <c r="NLG5" s="260"/>
      <c r="NLH5" s="260"/>
      <c r="NLI5" s="260"/>
      <c r="NLJ5" s="260"/>
      <c r="NLK5" s="260"/>
      <c r="NLL5" s="260"/>
      <c r="NLM5" s="260"/>
      <c r="NLN5" s="260"/>
      <c r="NLO5" s="260"/>
      <c r="NLP5" s="260"/>
      <c r="NLQ5" s="260"/>
      <c r="NLR5" s="260"/>
      <c r="NLS5" s="260"/>
      <c r="NLT5" s="260"/>
      <c r="NLU5" s="260"/>
      <c r="NLV5" s="260"/>
      <c r="NLW5" s="260"/>
      <c r="NLX5" s="260"/>
      <c r="NLY5" s="260"/>
      <c r="NLZ5" s="260"/>
      <c r="NMA5" s="260"/>
      <c r="NMB5" s="260"/>
      <c r="NMC5" s="260"/>
      <c r="NMD5" s="260"/>
      <c r="NME5" s="260"/>
      <c r="NMF5" s="260"/>
      <c r="NMG5" s="260"/>
      <c r="NMH5" s="260"/>
      <c r="NMI5" s="260"/>
      <c r="NMJ5" s="260"/>
      <c r="NMK5" s="260"/>
      <c r="NML5" s="260"/>
      <c r="NMM5" s="260"/>
      <c r="NMN5" s="260"/>
      <c r="NMO5" s="260"/>
      <c r="NMP5" s="260"/>
      <c r="NMQ5" s="260"/>
      <c r="NMR5" s="260"/>
      <c r="NMS5" s="260"/>
      <c r="NMT5" s="260"/>
      <c r="NMU5" s="260"/>
      <c r="NMV5" s="260"/>
      <c r="NMW5" s="260"/>
      <c r="NMX5" s="260"/>
      <c r="NMY5" s="260"/>
      <c r="NMZ5" s="260"/>
      <c r="NNA5" s="260"/>
      <c r="NNB5" s="260"/>
      <c r="NNC5" s="260"/>
      <c r="NND5" s="260"/>
      <c r="NNE5" s="260"/>
      <c r="NNF5" s="260"/>
      <c r="NNG5" s="260"/>
      <c r="NNH5" s="260"/>
      <c r="NNI5" s="260"/>
      <c r="NNJ5" s="260"/>
      <c r="NNK5" s="260"/>
      <c r="NNL5" s="260"/>
      <c r="NNM5" s="260"/>
      <c r="NNN5" s="260"/>
      <c r="NNO5" s="260"/>
      <c r="NNP5" s="260"/>
      <c r="NNQ5" s="260"/>
      <c r="NNR5" s="260"/>
      <c r="NNS5" s="260"/>
      <c r="NNT5" s="260"/>
      <c r="NNU5" s="260"/>
      <c r="NNV5" s="260"/>
      <c r="NNW5" s="260"/>
      <c r="NNX5" s="260"/>
      <c r="NNY5" s="260"/>
      <c r="NNZ5" s="260"/>
      <c r="NOA5" s="260"/>
      <c r="NOB5" s="260"/>
      <c r="NOC5" s="260"/>
      <c r="NOD5" s="260"/>
      <c r="NOE5" s="260"/>
      <c r="NOF5" s="260"/>
      <c r="NOG5" s="260"/>
      <c r="NOH5" s="260"/>
      <c r="NOI5" s="260"/>
      <c r="NOJ5" s="260"/>
      <c r="NOK5" s="260"/>
      <c r="NOL5" s="260"/>
      <c r="NOM5" s="260"/>
      <c r="NON5" s="260"/>
      <c r="NOO5" s="260"/>
      <c r="NOP5" s="260"/>
      <c r="NOQ5" s="260"/>
      <c r="NOR5" s="260"/>
      <c r="NOS5" s="260"/>
      <c r="NOT5" s="260"/>
      <c r="NOU5" s="260"/>
      <c r="NOV5" s="260"/>
      <c r="NOW5" s="260"/>
      <c r="NOX5" s="260"/>
      <c r="NOY5" s="260"/>
      <c r="NOZ5" s="260"/>
      <c r="NPA5" s="260"/>
      <c r="NPB5" s="260"/>
      <c r="NPC5" s="260"/>
      <c r="NPD5" s="260"/>
      <c r="NPE5" s="260"/>
      <c r="NPF5" s="260"/>
      <c r="NPG5" s="260"/>
      <c r="NPH5" s="260"/>
      <c r="NPI5" s="260"/>
      <c r="NPJ5" s="260"/>
      <c r="NPK5" s="260"/>
      <c r="NPL5" s="260"/>
      <c r="NPM5" s="260"/>
      <c r="NPN5" s="260"/>
      <c r="NPO5" s="260"/>
      <c r="NPP5" s="260"/>
      <c r="NPQ5" s="260"/>
      <c r="NPR5" s="260"/>
      <c r="NPS5" s="260"/>
      <c r="NPT5" s="260"/>
      <c r="NPU5" s="260"/>
      <c r="NPV5" s="260"/>
      <c r="NPW5" s="260"/>
      <c r="NPX5" s="260"/>
      <c r="NPY5" s="260"/>
      <c r="NPZ5" s="260"/>
      <c r="NQA5" s="260"/>
      <c r="NQB5" s="260"/>
      <c r="NQC5" s="260"/>
      <c r="NQD5" s="260"/>
      <c r="NQE5" s="260"/>
      <c r="NQF5" s="260"/>
      <c r="NQG5" s="260"/>
      <c r="NQH5" s="260"/>
      <c r="NQI5" s="260"/>
      <c r="NQJ5" s="260"/>
      <c r="NQK5" s="260"/>
      <c r="NQL5" s="260"/>
      <c r="NQM5" s="260"/>
      <c r="NQN5" s="260"/>
      <c r="NQO5" s="260"/>
      <c r="NQP5" s="260"/>
      <c r="NQQ5" s="260"/>
      <c r="NQR5" s="260"/>
      <c r="NQS5" s="260"/>
      <c r="NQT5" s="260"/>
      <c r="NQU5" s="260"/>
      <c r="NQV5" s="260"/>
      <c r="NQW5" s="260"/>
      <c r="NQX5" s="260"/>
      <c r="NQY5" s="260"/>
      <c r="NQZ5" s="260"/>
      <c r="NRA5" s="260"/>
      <c r="NRB5" s="260"/>
      <c r="NRC5" s="260"/>
      <c r="NRD5" s="260"/>
      <c r="NRE5" s="260"/>
      <c r="NRF5" s="260"/>
      <c r="NRG5" s="260"/>
      <c r="NRH5" s="260"/>
      <c r="NRI5" s="260"/>
      <c r="NRJ5" s="260"/>
      <c r="NRK5" s="260"/>
      <c r="NRL5" s="260"/>
      <c r="NRM5" s="260"/>
      <c r="NRN5" s="260"/>
      <c r="NRO5" s="260"/>
      <c r="NRP5" s="260"/>
      <c r="NRQ5" s="260"/>
      <c r="NRR5" s="260"/>
      <c r="NRS5" s="260"/>
      <c r="NRT5" s="260"/>
      <c r="NRU5" s="260"/>
      <c r="NRV5" s="260"/>
      <c r="NRW5" s="260"/>
      <c r="NRX5" s="260"/>
      <c r="NRY5" s="260"/>
      <c r="NRZ5" s="260"/>
      <c r="NSA5" s="260"/>
      <c r="NSB5" s="260"/>
      <c r="NSC5" s="260"/>
      <c r="NSD5" s="260"/>
      <c r="NSE5" s="260"/>
      <c r="NSF5" s="260"/>
      <c r="NSG5" s="260"/>
      <c r="NSH5" s="260"/>
      <c r="NSI5" s="260"/>
      <c r="NSJ5" s="260"/>
      <c r="NSK5" s="260"/>
      <c r="NSL5" s="260"/>
      <c r="NSM5" s="260"/>
      <c r="NSN5" s="260"/>
      <c r="NSO5" s="260"/>
      <c r="NSP5" s="260"/>
      <c r="NSQ5" s="260"/>
      <c r="NSR5" s="260"/>
      <c r="NSS5" s="260"/>
      <c r="NST5" s="260"/>
      <c r="NSU5" s="260"/>
      <c r="NSV5" s="260"/>
      <c r="NSW5" s="260"/>
      <c r="NSX5" s="260"/>
      <c r="NSY5" s="260"/>
      <c r="NSZ5" s="260"/>
      <c r="NTA5" s="260"/>
      <c r="NTB5" s="260"/>
      <c r="NTC5" s="260"/>
      <c r="NTD5" s="260"/>
      <c r="NTE5" s="260"/>
      <c r="NTF5" s="260"/>
      <c r="NTG5" s="260"/>
      <c r="NTH5" s="260"/>
      <c r="NTI5" s="260"/>
      <c r="NTJ5" s="260"/>
      <c r="NTK5" s="260"/>
      <c r="NTL5" s="260"/>
      <c r="NTM5" s="260"/>
      <c r="NTN5" s="260"/>
      <c r="NTO5" s="260"/>
      <c r="NTP5" s="260"/>
      <c r="NTQ5" s="260"/>
      <c r="NTR5" s="260"/>
      <c r="NTS5" s="260"/>
      <c r="NTT5" s="260"/>
      <c r="NTU5" s="260"/>
      <c r="NTV5" s="260"/>
      <c r="NTW5" s="260"/>
      <c r="NTX5" s="260"/>
      <c r="NTY5" s="260"/>
      <c r="NTZ5" s="260"/>
      <c r="NUA5" s="260"/>
      <c r="NUB5" s="260"/>
      <c r="NUC5" s="260"/>
      <c r="NUD5" s="260"/>
      <c r="NUE5" s="260"/>
      <c r="NUF5" s="260"/>
      <c r="NUG5" s="260"/>
      <c r="NUH5" s="260"/>
      <c r="NUI5" s="260"/>
      <c r="NUJ5" s="260"/>
      <c r="NUK5" s="260"/>
      <c r="NUL5" s="260"/>
      <c r="NUM5" s="260"/>
      <c r="NUN5" s="260"/>
      <c r="NUO5" s="260"/>
      <c r="NUP5" s="260"/>
      <c r="NUQ5" s="260"/>
      <c r="NUR5" s="260"/>
      <c r="NUS5" s="260"/>
      <c r="NUT5" s="260"/>
      <c r="NUU5" s="260"/>
      <c r="NUV5" s="260"/>
      <c r="NUW5" s="260"/>
      <c r="NUX5" s="260"/>
      <c r="NUY5" s="260"/>
      <c r="NUZ5" s="260"/>
      <c r="NVA5" s="260"/>
      <c r="NVB5" s="260"/>
      <c r="NVC5" s="260"/>
      <c r="NVD5" s="260"/>
      <c r="NVE5" s="260"/>
      <c r="NVF5" s="260"/>
      <c r="NVG5" s="260"/>
      <c r="NVH5" s="260"/>
      <c r="NVI5" s="260"/>
      <c r="NVJ5" s="260"/>
      <c r="NVK5" s="260"/>
      <c r="NVL5" s="260"/>
      <c r="NVM5" s="260"/>
      <c r="NVN5" s="260"/>
      <c r="NVO5" s="260"/>
      <c r="NVP5" s="260"/>
      <c r="NVQ5" s="260"/>
      <c r="NVR5" s="260"/>
      <c r="NVS5" s="260"/>
      <c r="NVT5" s="260"/>
      <c r="NVU5" s="260"/>
      <c r="NVV5" s="260"/>
      <c r="NVW5" s="260"/>
      <c r="NVX5" s="260"/>
      <c r="NVY5" s="260"/>
      <c r="NVZ5" s="260"/>
      <c r="NWA5" s="260"/>
      <c r="NWB5" s="260"/>
      <c r="NWC5" s="260"/>
      <c r="NWD5" s="260"/>
      <c r="NWE5" s="260"/>
      <c r="NWF5" s="260"/>
      <c r="NWG5" s="260"/>
      <c r="NWH5" s="260"/>
      <c r="NWI5" s="260"/>
      <c r="NWJ5" s="260"/>
      <c r="NWK5" s="260"/>
      <c r="NWL5" s="260"/>
      <c r="NWM5" s="260"/>
      <c r="NWN5" s="260"/>
      <c r="NWO5" s="260"/>
      <c r="NWP5" s="260"/>
      <c r="NWQ5" s="260"/>
      <c r="NWR5" s="260"/>
      <c r="NWS5" s="260"/>
      <c r="NWT5" s="260"/>
      <c r="NWU5" s="260"/>
      <c r="NWV5" s="260"/>
      <c r="NWW5" s="260"/>
      <c r="NWX5" s="260"/>
      <c r="NWY5" s="260"/>
      <c r="NWZ5" s="260"/>
      <c r="NXA5" s="260"/>
      <c r="NXB5" s="260"/>
      <c r="NXC5" s="260"/>
      <c r="NXD5" s="260"/>
      <c r="NXE5" s="260"/>
      <c r="NXF5" s="260"/>
      <c r="NXG5" s="260"/>
      <c r="NXH5" s="260"/>
      <c r="NXI5" s="260"/>
      <c r="NXJ5" s="260"/>
      <c r="NXK5" s="260"/>
      <c r="NXL5" s="260"/>
      <c r="NXM5" s="260"/>
      <c r="NXN5" s="260"/>
      <c r="NXO5" s="260"/>
      <c r="NXP5" s="260"/>
      <c r="NXQ5" s="260"/>
      <c r="NXR5" s="260"/>
      <c r="NXS5" s="260"/>
      <c r="NXT5" s="260"/>
      <c r="NXU5" s="260"/>
      <c r="NXV5" s="260"/>
      <c r="NXW5" s="260"/>
      <c r="NXX5" s="260"/>
      <c r="NXY5" s="260"/>
      <c r="NXZ5" s="260"/>
      <c r="NYA5" s="260"/>
      <c r="NYB5" s="260"/>
      <c r="NYC5" s="260"/>
      <c r="NYD5" s="260"/>
      <c r="NYE5" s="260"/>
      <c r="NYF5" s="260"/>
      <c r="NYG5" s="260"/>
      <c r="NYH5" s="260"/>
      <c r="NYI5" s="260"/>
      <c r="NYJ5" s="260"/>
      <c r="NYK5" s="260"/>
      <c r="NYL5" s="260"/>
      <c r="NYM5" s="260"/>
      <c r="NYN5" s="260"/>
      <c r="NYO5" s="260"/>
      <c r="NYP5" s="260"/>
      <c r="NYQ5" s="260"/>
      <c r="NYR5" s="260"/>
      <c r="NYS5" s="260"/>
      <c r="NYT5" s="260"/>
      <c r="NYU5" s="260"/>
      <c r="NYV5" s="260"/>
      <c r="NYW5" s="260"/>
      <c r="NYX5" s="260"/>
      <c r="NYY5" s="260"/>
      <c r="NYZ5" s="260"/>
      <c r="NZA5" s="260"/>
      <c r="NZB5" s="260"/>
      <c r="NZC5" s="260"/>
      <c r="NZD5" s="260"/>
      <c r="NZE5" s="260"/>
      <c r="NZF5" s="260"/>
      <c r="NZG5" s="260"/>
      <c r="NZH5" s="260"/>
      <c r="NZI5" s="260"/>
      <c r="NZJ5" s="260"/>
      <c r="NZK5" s="260"/>
      <c r="NZL5" s="260"/>
      <c r="NZM5" s="260"/>
      <c r="NZN5" s="260"/>
      <c r="NZO5" s="260"/>
      <c r="NZP5" s="260"/>
      <c r="NZQ5" s="260"/>
      <c r="NZR5" s="260"/>
      <c r="NZS5" s="260"/>
      <c r="NZT5" s="260"/>
      <c r="NZU5" s="260"/>
      <c r="NZV5" s="260"/>
      <c r="NZW5" s="260"/>
      <c r="NZX5" s="260"/>
      <c r="NZY5" s="260"/>
      <c r="NZZ5" s="260"/>
      <c r="OAA5" s="260"/>
      <c r="OAB5" s="260"/>
      <c r="OAC5" s="260"/>
      <c r="OAD5" s="260"/>
      <c r="OAE5" s="260"/>
      <c r="OAF5" s="260"/>
      <c r="OAG5" s="260"/>
      <c r="OAH5" s="260"/>
      <c r="OAI5" s="260"/>
      <c r="OAJ5" s="260"/>
      <c r="OAK5" s="260"/>
      <c r="OAL5" s="260"/>
      <c r="OAM5" s="260"/>
      <c r="OAN5" s="260"/>
      <c r="OAO5" s="260"/>
      <c r="OAP5" s="260"/>
      <c r="OAQ5" s="260"/>
      <c r="OAR5" s="260"/>
      <c r="OAS5" s="260"/>
      <c r="OAT5" s="260"/>
      <c r="OAU5" s="260"/>
      <c r="OAV5" s="260"/>
      <c r="OAW5" s="260"/>
      <c r="OAX5" s="260"/>
      <c r="OAY5" s="260"/>
      <c r="OAZ5" s="260"/>
      <c r="OBA5" s="260"/>
      <c r="OBB5" s="260"/>
      <c r="OBC5" s="260"/>
      <c r="OBD5" s="260"/>
      <c r="OBE5" s="260"/>
      <c r="OBF5" s="260"/>
      <c r="OBG5" s="260"/>
      <c r="OBH5" s="260"/>
      <c r="OBI5" s="260"/>
      <c r="OBJ5" s="260"/>
      <c r="OBK5" s="260"/>
      <c r="OBL5" s="260"/>
      <c r="OBM5" s="260"/>
      <c r="OBN5" s="260"/>
      <c r="OBO5" s="260"/>
      <c r="OBP5" s="260"/>
      <c r="OBQ5" s="260"/>
      <c r="OBR5" s="260"/>
      <c r="OBS5" s="260"/>
      <c r="OBT5" s="260"/>
      <c r="OBU5" s="260"/>
      <c r="OBV5" s="260"/>
      <c r="OBW5" s="260"/>
      <c r="OBX5" s="260"/>
      <c r="OBY5" s="260"/>
      <c r="OBZ5" s="260"/>
      <c r="OCA5" s="260"/>
      <c r="OCB5" s="260"/>
      <c r="OCC5" s="260"/>
      <c r="OCD5" s="260"/>
      <c r="OCE5" s="260"/>
      <c r="OCF5" s="260"/>
      <c r="OCG5" s="260"/>
      <c r="OCH5" s="260"/>
      <c r="OCI5" s="260"/>
      <c r="OCJ5" s="260"/>
      <c r="OCK5" s="260"/>
      <c r="OCL5" s="260"/>
      <c r="OCM5" s="260"/>
      <c r="OCN5" s="260"/>
      <c r="OCO5" s="260"/>
      <c r="OCP5" s="260"/>
      <c r="OCQ5" s="260"/>
      <c r="OCR5" s="260"/>
      <c r="OCS5" s="260"/>
      <c r="OCT5" s="260"/>
      <c r="OCU5" s="260"/>
      <c r="OCV5" s="260"/>
      <c r="OCW5" s="260"/>
      <c r="OCX5" s="260"/>
      <c r="OCY5" s="260"/>
      <c r="OCZ5" s="260"/>
      <c r="ODA5" s="260"/>
      <c r="ODB5" s="260"/>
      <c r="ODC5" s="260"/>
      <c r="ODD5" s="260"/>
      <c r="ODE5" s="260"/>
      <c r="ODF5" s="260"/>
      <c r="ODG5" s="260"/>
      <c r="ODH5" s="260"/>
      <c r="ODI5" s="260"/>
      <c r="ODJ5" s="260"/>
      <c r="ODK5" s="260"/>
      <c r="ODL5" s="260"/>
      <c r="ODM5" s="260"/>
      <c r="ODN5" s="260"/>
      <c r="ODO5" s="260"/>
      <c r="ODP5" s="260"/>
      <c r="ODQ5" s="260"/>
      <c r="ODR5" s="260"/>
      <c r="ODS5" s="260"/>
      <c r="ODT5" s="260"/>
      <c r="ODU5" s="260"/>
      <c r="ODV5" s="260"/>
      <c r="ODW5" s="260"/>
      <c r="ODX5" s="260"/>
      <c r="ODY5" s="260"/>
      <c r="ODZ5" s="260"/>
      <c r="OEA5" s="260"/>
      <c r="OEB5" s="260"/>
      <c r="OEC5" s="260"/>
      <c r="OED5" s="260"/>
      <c r="OEE5" s="260"/>
      <c r="OEF5" s="260"/>
      <c r="OEG5" s="260"/>
      <c r="OEH5" s="260"/>
      <c r="OEI5" s="260"/>
      <c r="OEJ5" s="260"/>
      <c r="OEK5" s="260"/>
      <c r="OEL5" s="260"/>
      <c r="OEM5" s="260"/>
      <c r="OEN5" s="260"/>
      <c r="OEO5" s="260"/>
      <c r="OEP5" s="260"/>
      <c r="OEQ5" s="260"/>
      <c r="OER5" s="260"/>
      <c r="OES5" s="260"/>
      <c r="OET5" s="260"/>
      <c r="OEU5" s="260"/>
      <c r="OEV5" s="260"/>
      <c r="OEW5" s="260"/>
      <c r="OEX5" s="260"/>
      <c r="OEY5" s="260"/>
      <c r="OEZ5" s="260"/>
      <c r="OFA5" s="260"/>
      <c r="OFB5" s="260"/>
      <c r="OFC5" s="260"/>
      <c r="OFD5" s="260"/>
      <c r="OFE5" s="260"/>
      <c r="OFF5" s="260"/>
      <c r="OFG5" s="260"/>
      <c r="OFH5" s="260"/>
      <c r="OFI5" s="260"/>
      <c r="OFJ5" s="260"/>
      <c r="OFK5" s="260"/>
      <c r="OFL5" s="260"/>
      <c r="OFM5" s="260"/>
      <c r="OFN5" s="260"/>
      <c r="OFO5" s="260"/>
      <c r="OFP5" s="260"/>
      <c r="OFQ5" s="260"/>
      <c r="OFR5" s="260"/>
      <c r="OFS5" s="260"/>
      <c r="OFT5" s="260"/>
      <c r="OFU5" s="260"/>
      <c r="OFV5" s="260"/>
      <c r="OFW5" s="260"/>
      <c r="OFX5" s="260"/>
      <c r="OFY5" s="260"/>
      <c r="OFZ5" s="260"/>
      <c r="OGA5" s="260"/>
      <c r="OGB5" s="260"/>
      <c r="OGC5" s="260"/>
      <c r="OGD5" s="260"/>
      <c r="OGE5" s="260"/>
      <c r="OGF5" s="260"/>
      <c r="OGG5" s="260"/>
      <c r="OGH5" s="260"/>
      <c r="OGI5" s="260"/>
      <c r="OGJ5" s="260"/>
      <c r="OGK5" s="260"/>
      <c r="OGL5" s="260"/>
      <c r="OGM5" s="260"/>
      <c r="OGN5" s="260"/>
      <c r="OGO5" s="260"/>
      <c r="OGP5" s="260"/>
      <c r="OGQ5" s="260"/>
      <c r="OGR5" s="260"/>
      <c r="OGS5" s="260"/>
      <c r="OGT5" s="260"/>
      <c r="OGU5" s="260"/>
      <c r="OGV5" s="260"/>
      <c r="OGW5" s="260"/>
      <c r="OGX5" s="260"/>
      <c r="OGY5" s="260"/>
      <c r="OGZ5" s="260"/>
      <c r="OHA5" s="260"/>
      <c r="OHB5" s="260"/>
      <c r="OHC5" s="260"/>
      <c r="OHD5" s="260"/>
      <c r="OHE5" s="260"/>
      <c r="OHF5" s="260"/>
      <c r="OHG5" s="260"/>
      <c r="OHH5" s="260"/>
      <c r="OHI5" s="260"/>
      <c r="OHJ5" s="260"/>
      <c r="OHK5" s="260"/>
      <c r="OHL5" s="260"/>
      <c r="OHM5" s="260"/>
      <c r="OHN5" s="260"/>
      <c r="OHO5" s="260"/>
      <c r="OHP5" s="260"/>
      <c r="OHQ5" s="260"/>
      <c r="OHR5" s="260"/>
      <c r="OHS5" s="260"/>
      <c r="OHT5" s="260"/>
      <c r="OHU5" s="260"/>
      <c r="OHV5" s="260"/>
      <c r="OHW5" s="260"/>
      <c r="OHX5" s="260"/>
      <c r="OHY5" s="260"/>
      <c r="OHZ5" s="260"/>
      <c r="OIA5" s="260"/>
      <c r="OIB5" s="260"/>
      <c r="OIC5" s="260"/>
      <c r="OID5" s="260"/>
      <c r="OIE5" s="260"/>
      <c r="OIF5" s="260"/>
      <c r="OIG5" s="260"/>
      <c r="OIH5" s="260"/>
      <c r="OII5" s="260"/>
      <c r="OIJ5" s="260"/>
      <c r="OIK5" s="260"/>
      <c r="OIL5" s="260"/>
      <c r="OIM5" s="260"/>
      <c r="OIN5" s="260"/>
      <c r="OIO5" s="260"/>
      <c r="OIP5" s="260"/>
      <c r="OIQ5" s="260"/>
      <c r="OIR5" s="260"/>
      <c r="OIS5" s="260"/>
      <c r="OIT5" s="260"/>
      <c r="OIU5" s="260"/>
      <c r="OIV5" s="260"/>
      <c r="OIW5" s="260"/>
      <c r="OIX5" s="260"/>
      <c r="OIY5" s="260"/>
      <c r="OIZ5" s="260"/>
      <c r="OJA5" s="260"/>
      <c r="OJB5" s="260"/>
      <c r="OJC5" s="260"/>
      <c r="OJD5" s="260"/>
      <c r="OJE5" s="260"/>
      <c r="OJF5" s="260"/>
      <c r="OJG5" s="260"/>
      <c r="OJH5" s="260"/>
      <c r="OJI5" s="260"/>
      <c r="OJJ5" s="260"/>
      <c r="OJK5" s="260"/>
      <c r="OJL5" s="260"/>
      <c r="OJM5" s="260"/>
      <c r="OJN5" s="260"/>
      <c r="OJO5" s="260"/>
      <c r="OJP5" s="260"/>
      <c r="OJQ5" s="260"/>
      <c r="OJR5" s="260"/>
      <c r="OJS5" s="260"/>
      <c r="OJT5" s="260"/>
      <c r="OJU5" s="260"/>
      <c r="OJV5" s="260"/>
      <c r="OJW5" s="260"/>
      <c r="OJX5" s="260"/>
      <c r="OJY5" s="260"/>
      <c r="OJZ5" s="260"/>
      <c r="OKA5" s="260"/>
      <c r="OKB5" s="260"/>
      <c r="OKC5" s="260"/>
      <c r="OKD5" s="260"/>
      <c r="OKE5" s="260"/>
      <c r="OKF5" s="260"/>
      <c r="OKG5" s="260"/>
      <c r="OKH5" s="260"/>
      <c r="OKI5" s="260"/>
      <c r="OKJ5" s="260"/>
      <c r="OKK5" s="260"/>
      <c r="OKL5" s="260"/>
      <c r="OKM5" s="260"/>
      <c r="OKN5" s="260"/>
      <c r="OKO5" s="260"/>
      <c r="OKP5" s="260"/>
      <c r="OKQ5" s="260"/>
      <c r="OKR5" s="260"/>
      <c r="OKS5" s="260"/>
      <c r="OKT5" s="260"/>
      <c r="OKU5" s="260"/>
      <c r="OKV5" s="260"/>
      <c r="OKW5" s="260"/>
      <c r="OKX5" s="260"/>
      <c r="OKY5" s="260"/>
      <c r="OKZ5" s="260"/>
      <c r="OLA5" s="260"/>
      <c r="OLB5" s="260"/>
      <c r="OLC5" s="260"/>
      <c r="OLD5" s="260"/>
      <c r="OLE5" s="260"/>
      <c r="OLF5" s="260"/>
      <c r="OLG5" s="260"/>
      <c r="OLH5" s="260"/>
      <c r="OLI5" s="260"/>
      <c r="OLJ5" s="260"/>
      <c r="OLK5" s="260"/>
      <c r="OLL5" s="260"/>
      <c r="OLM5" s="260"/>
      <c r="OLN5" s="260"/>
      <c r="OLO5" s="260"/>
      <c r="OLP5" s="260"/>
      <c r="OLQ5" s="260"/>
      <c r="OLR5" s="260"/>
      <c r="OLS5" s="260"/>
      <c r="OLT5" s="260"/>
      <c r="OLU5" s="260"/>
      <c r="OLV5" s="260"/>
      <c r="OLW5" s="260"/>
      <c r="OLX5" s="260"/>
      <c r="OLY5" s="260"/>
      <c r="OLZ5" s="260"/>
      <c r="OMA5" s="260"/>
      <c r="OMB5" s="260"/>
      <c r="OMC5" s="260"/>
      <c r="OMD5" s="260"/>
      <c r="OME5" s="260"/>
      <c r="OMF5" s="260"/>
      <c r="OMG5" s="260"/>
      <c r="OMH5" s="260"/>
      <c r="OMI5" s="260"/>
      <c r="OMJ5" s="260"/>
      <c r="OMK5" s="260"/>
      <c r="OML5" s="260"/>
      <c r="OMM5" s="260"/>
      <c r="OMN5" s="260"/>
      <c r="OMO5" s="260"/>
      <c r="OMP5" s="260"/>
      <c r="OMQ5" s="260"/>
      <c r="OMR5" s="260"/>
      <c r="OMS5" s="260"/>
      <c r="OMT5" s="260"/>
      <c r="OMU5" s="260"/>
      <c r="OMV5" s="260"/>
      <c r="OMW5" s="260"/>
      <c r="OMX5" s="260"/>
      <c r="OMY5" s="260"/>
      <c r="OMZ5" s="260"/>
      <c r="ONA5" s="260"/>
      <c r="ONB5" s="260"/>
      <c r="ONC5" s="260"/>
      <c r="OND5" s="260"/>
      <c r="ONE5" s="260"/>
      <c r="ONF5" s="260"/>
      <c r="ONG5" s="260"/>
      <c r="ONH5" s="260"/>
      <c r="ONI5" s="260"/>
      <c r="ONJ5" s="260"/>
      <c r="ONK5" s="260"/>
      <c r="ONL5" s="260"/>
      <c r="ONM5" s="260"/>
      <c r="ONN5" s="260"/>
      <c r="ONO5" s="260"/>
      <c r="ONP5" s="260"/>
      <c r="ONQ5" s="260"/>
      <c r="ONR5" s="260"/>
      <c r="ONS5" s="260"/>
      <c r="ONT5" s="260"/>
      <c r="ONU5" s="260"/>
      <c r="ONV5" s="260"/>
      <c r="ONW5" s="260"/>
      <c r="ONX5" s="260"/>
      <c r="ONY5" s="260"/>
      <c r="ONZ5" s="260"/>
      <c r="OOA5" s="260"/>
      <c r="OOB5" s="260"/>
      <c r="OOC5" s="260"/>
      <c r="OOD5" s="260"/>
      <c r="OOE5" s="260"/>
      <c r="OOF5" s="260"/>
      <c r="OOG5" s="260"/>
      <c r="OOH5" s="260"/>
      <c r="OOI5" s="260"/>
      <c r="OOJ5" s="260"/>
      <c r="OOK5" s="260"/>
      <c r="OOL5" s="260"/>
      <c r="OOM5" s="260"/>
      <c r="OON5" s="260"/>
      <c r="OOO5" s="260"/>
      <c r="OOP5" s="260"/>
      <c r="OOQ5" s="260"/>
      <c r="OOR5" s="260"/>
      <c r="OOS5" s="260"/>
      <c r="OOT5" s="260"/>
      <c r="OOU5" s="260"/>
      <c r="OOV5" s="260"/>
      <c r="OOW5" s="260"/>
      <c r="OOX5" s="260"/>
      <c r="OOY5" s="260"/>
      <c r="OOZ5" s="260"/>
      <c r="OPA5" s="260"/>
      <c r="OPB5" s="260"/>
      <c r="OPC5" s="260"/>
      <c r="OPD5" s="260"/>
      <c r="OPE5" s="260"/>
      <c r="OPF5" s="260"/>
      <c r="OPG5" s="260"/>
      <c r="OPH5" s="260"/>
      <c r="OPI5" s="260"/>
      <c r="OPJ5" s="260"/>
      <c r="OPK5" s="260"/>
      <c r="OPL5" s="260"/>
      <c r="OPM5" s="260"/>
      <c r="OPN5" s="260"/>
      <c r="OPO5" s="260"/>
      <c r="OPP5" s="260"/>
      <c r="OPQ5" s="260"/>
      <c r="OPR5" s="260"/>
      <c r="OPS5" s="260"/>
      <c r="OPT5" s="260"/>
      <c r="OPU5" s="260"/>
      <c r="OPV5" s="260"/>
      <c r="OPW5" s="260"/>
      <c r="OPX5" s="260"/>
      <c r="OPY5" s="260"/>
      <c r="OPZ5" s="260"/>
      <c r="OQA5" s="260"/>
      <c r="OQB5" s="260"/>
      <c r="OQC5" s="260"/>
      <c r="OQD5" s="260"/>
      <c r="OQE5" s="260"/>
      <c r="OQF5" s="260"/>
      <c r="OQG5" s="260"/>
      <c r="OQH5" s="260"/>
      <c r="OQI5" s="260"/>
      <c r="OQJ5" s="260"/>
      <c r="OQK5" s="260"/>
      <c r="OQL5" s="260"/>
      <c r="OQM5" s="260"/>
      <c r="OQN5" s="260"/>
      <c r="OQO5" s="260"/>
      <c r="OQP5" s="260"/>
      <c r="OQQ5" s="260"/>
      <c r="OQR5" s="260"/>
      <c r="OQS5" s="260"/>
      <c r="OQT5" s="260"/>
      <c r="OQU5" s="260"/>
      <c r="OQV5" s="260"/>
      <c r="OQW5" s="260"/>
      <c r="OQX5" s="260"/>
      <c r="OQY5" s="260"/>
      <c r="OQZ5" s="260"/>
      <c r="ORA5" s="260"/>
      <c r="ORB5" s="260"/>
      <c r="ORC5" s="260"/>
      <c r="ORD5" s="260"/>
      <c r="ORE5" s="260"/>
      <c r="ORF5" s="260"/>
      <c r="ORG5" s="260"/>
      <c r="ORH5" s="260"/>
      <c r="ORI5" s="260"/>
      <c r="ORJ5" s="260"/>
      <c r="ORK5" s="260"/>
      <c r="ORL5" s="260"/>
      <c r="ORM5" s="260"/>
      <c r="ORN5" s="260"/>
      <c r="ORO5" s="260"/>
      <c r="ORP5" s="260"/>
      <c r="ORQ5" s="260"/>
      <c r="ORR5" s="260"/>
      <c r="ORS5" s="260"/>
      <c r="ORT5" s="260"/>
      <c r="ORU5" s="260"/>
      <c r="ORV5" s="260"/>
      <c r="ORW5" s="260"/>
      <c r="ORX5" s="260"/>
      <c r="ORY5" s="260"/>
      <c r="ORZ5" s="260"/>
      <c r="OSA5" s="260"/>
      <c r="OSB5" s="260"/>
      <c r="OSC5" s="260"/>
      <c r="OSD5" s="260"/>
      <c r="OSE5" s="260"/>
      <c r="OSF5" s="260"/>
      <c r="OSG5" s="260"/>
      <c r="OSH5" s="260"/>
      <c r="OSI5" s="260"/>
      <c r="OSJ5" s="260"/>
      <c r="OSK5" s="260"/>
      <c r="OSL5" s="260"/>
      <c r="OSM5" s="260"/>
      <c r="OSN5" s="260"/>
      <c r="OSO5" s="260"/>
      <c r="OSP5" s="260"/>
      <c r="OSQ5" s="260"/>
      <c r="OSR5" s="260"/>
      <c r="OSS5" s="260"/>
      <c r="OST5" s="260"/>
      <c r="OSU5" s="260"/>
      <c r="OSV5" s="260"/>
      <c r="OSW5" s="260"/>
      <c r="OSX5" s="260"/>
      <c r="OSY5" s="260"/>
      <c r="OSZ5" s="260"/>
      <c r="OTA5" s="260"/>
      <c r="OTB5" s="260"/>
      <c r="OTC5" s="260"/>
      <c r="OTD5" s="260"/>
      <c r="OTE5" s="260"/>
      <c r="OTF5" s="260"/>
      <c r="OTG5" s="260"/>
      <c r="OTH5" s="260"/>
      <c r="OTI5" s="260"/>
      <c r="OTJ5" s="260"/>
      <c r="OTK5" s="260"/>
      <c r="OTL5" s="260"/>
      <c r="OTM5" s="260"/>
      <c r="OTN5" s="260"/>
      <c r="OTO5" s="260"/>
      <c r="OTP5" s="260"/>
      <c r="OTQ5" s="260"/>
      <c r="OTR5" s="260"/>
      <c r="OTS5" s="260"/>
      <c r="OTT5" s="260"/>
      <c r="OTU5" s="260"/>
      <c r="OTV5" s="260"/>
      <c r="OTW5" s="260"/>
      <c r="OTX5" s="260"/>
      <c r="OTY5" s="260"/>
      <c r="OTZ5" s="260"/>
      <c r="OUA5" s="260"/>
      <c r="OUB5" s="260"/>
      <c r="OUC5" s="260"/>
      <c r="OUD5" s="260"/>
      <c r="OUE5" s="260"/>
      <c r="OUF5" s="260"/>
      <c r="OUG5" s="260"/>
      <c r="OUH5" s="260"/>
      <c r="OUI5" s="260"/>
      <c r="OUJ5" s="260"/>
      <c r="OUK5" s="260"/>
      <c r="OUL5" s="260"/>
      <c r="OUM5" s="260"/>
      <c r="OUN5" s="260"/>
      <c r="OUO5" s="260"/>
      <c r="OUP5" s="260"/>
      <c r="OUQ5" s="260"/>
      <c r="OUR5" s="260"/>
      <c r="OUS5" s="260"/>
      <c r="OUT5" s="260"/>
      <c r="OUU5" s="260"/>
      <c r="OUV5" s="260"/>
      <c r="OUW5" s="260"/>
      <c r="OUX5" s="260"/>
      <c r="OUY5" s="260"/>
      <c r="OUZ5" s="260"/>
      <c r="OVA5" s="260"/>
      <c r="OVB5" s="260"/>
      <c r="OVC5" s="260"/>
      <c r="OVD5" s="260"/>
      <c r="OVE5" s="260"/>
      <c r="OVF5" s="260"/>
      <c r="OVG5" s="260"/>
      <c r="OVH5" s="260"/>
      <c r="OVI5" s="260"/>
      <c r="OVJ5" s="260"/>
      <c r="OVK5" s="260"/>
      <c r="OVL5" s="260"/>
      <c r="OVM5" s="260"/>
      <c r="OVN5" s="260"/>
      <c r="OVO5" s="260"/>
      <c r="OVP5" s="260"/>
      <c r="OVQ5" s="260"/>
      <c r="OVR5" s="260"/>
      <c r="OVS5" s="260"/>
      <c r="OVT5" s="260"/>
      <c r="OVU5" s="260"/>
      <c r="OVV5" s="260"/>
      <c r="OVW5" s="260"/>
      <c r="OVX5" s="260"/>
      <c r="OVY5" s="260"/>
      <c r="OVZ5" s="260"/>
      <c r="OWA5" s="260"/>
      <c r="OWB5" s="260"/>
      <c r="OWC5" s="260"/>
      <c r="OWD5" s="260"/>
      <c r="OWE5" s="260"/>
      <c r="OWF5" s="260"/>
      <c r="OWG5" s="260"/>
      <c r="OWH5" s="260"/>
      <c r="OWI5" s="260"/>
      <c r="OWJ5" s="260"/>
      <c r="OWK5" s="260"/>
      <c r="OWL5" s="260"/>
      <c r="OWM5" s="260"/>
      <c r="OWN5" s="260"/>
      <c r="OWO5" s="260"/>
      <c r="OWP5" s="260"/>
      <c r="OWQ5" s="260"/>
      <c r="OWR5" s="260"/>
      <c r="OWS5" s="260"/>
      <c r="OWT5" s="260"/>
      <c r="OWU5" s="260"/>
      <c r="OWV5" s="260"/>
      <c r="OWW5" s="260"/>
      <c r="OWX5" s="260"/>
      <c r="OWY5" s="260"/>
      <c r="OWZ5" s="260"/>
      <c r="OXA5" s="260"/>
      <c r="OXB5" s="260"/>
      <c r="OXC5" s="260"/>
      <c r="OXD5" s="260"/>
      <c r="OXE5" s="260"/>
      <c r="OXF5" s="260"/>
      <c r="OXG5" s="260"/>
      <c r="OXH5" s="260"/>
      <c r="OXI5" s="260"/>
      <c r="OXJ5" s="260"/>
      <c r="OXK5" s="260"/>
      <c r="OXL5" s="260"/>
      <c r="OXM5" s="260"/>
      <c r="OXN5" s="260"/>
      <c r="OXO5" s="260"/>
      <c r="OXP5" s="260"/>
      <c r="OXQ5" s="260"/>
      <c r="OXR5" s="260"/>
      <c r="OXS5" s="260"/>
      <c r="OXT5" s="260"/>
      <c r="OXU5" s="260"/>
      <c r="OXV5" s="260"/>
      <c r="OXW5" s="260"/>
      <c r="OXX5" s="260"/>
      <c r="OXY5" s="260"/>
      <c r="OXZ5" s="260"/>
      <c r="OYA5" s="260"/>
      <c r="OYB5" s="260"/>
      <c r="OYC5" s="260"/>
      <c r="OYD5" s="260"/>
      <c r="OYE5" s="260"/>
      <c r="OYF5" s="260"/>
      <c r="OYG5" s="260"/>
      <c r="OYH5" s="260"/>
      <c r="OYI5" s="260"/>
      <c r="OYJ5" s="260"/>
      <c r="OYK5" s="260"/>
      <c r="OYL5" s="260"/>
      <c r="OYM5" s="260"/>
      <c r="OYN5" s="260"/>
      <c r="OYO5" s="260"/>
      <c r="OYP5" s="260"/>
      <c r="OYQ5" s="260"/>
      <c r="OYR5" s="260"/>
      <c r="OYS5" s="260"/>
      <c r="OYT5" s="260"/>
      <c r="OYU5" s="260"/>
      <c r="OYV5" s="260"/>
      <c r="OYW5" s="260"/>
      <c r="OYX5" s="260"/>
      <c r="OYY5" s="260"/>
      <c r="OYZ5" s="260"/>
      <c r="OZA5" s="260"/>
      <c r="OZB5" s="260"/>
      <c r="OZC5" s="260"/>
      <c r="OZD5" s="260"/>
      <c r="OZE5" s="260"/>
      <c r="OZF5" s="260"/>
      <c r="OZG5" s="260"/>
      <c r="OZH5" s="260"/>
      <c r="OZI5" s="260"/>
      <c r="OZJ5" s="260"/>
      <c r="OZK5" s="260"/>
      <c r="OZL5" s="260"/>
      <c r="OZM5" s="260"/>
      <c r="OZN5" s="260"/>
      <c r="OZO5" s="260"/>
      <c r="OZP5" s="260"/>
      <c r="OZQ5" s="260"/>
      <c r="OZR5" s="260"/>
      <c r="OZS5" s="260"/>
      <c r="OZT5" s="260"/>
      <c r="OZU5" s="260"/>
      <c r="OZV5" s="260"/>
      <c r="OZW5" s="260"/>
      <c r="OZX5" s="260"/>
      <c r="OZY5" s="260"/>
      <c r="OZZ5" s="260"/>
      <c r="PAA5" s="260"/>
      <c r="PAB5" s="260"/>
      <c r="PAC5" s="260"/>
      <c r="PAD5" s="260"/>
      <c r="PAE5" s="260"/>
      <c r="PAF5" s="260"/>
      <c r="PAG5" s="260"/>
      <c r="PAH5" s="260"/>
      <c r="PAI5" s="260"/>
      <c r="PAJ5" s="260"/>
      <c r="PAK5" s="260"/>
      <c r="PAL5" s="260"/>
      <c r="PAM5" s="260"/>
      <c r="PAN5" s="260"/>
      <c r="PAO5" s="260"/>
      <c r="PAP5" s="260"/>
      <c r="PAQ5" s="260"/>
      <c r="PAR5" s="260"/>
      <c r="PAS5" s="260"/>
      <c r="PAT5" s="260"/>
      <c r="PAU5" s="260"/>
      <c r="PAV5" s="260"/>
      <c r="PAW5" s="260"/>
      <c r="PAX5" s="260"/>
      <c r="PAY5" s="260"/>
      <c r="PAZ5" s="260"/>
      <c r="PBA5" s="260"/>
      <c r="PBB5" s="260"/>
      <c r="PBC5" s="260"/>
      <c r="PBD5" s="260"/>
      <c r="PBE5" s="260"/>
      <c r="PBF5" s="260"/>
      <c r="PBG5" s="260"/>
      <c r="PBH5" s="260"/>
      <c r="PBI5" s="260"/>
      <c r="PBJ5" s="260"/>
      <c r="PBK5" s="260"/>
      <c r="PBL5" s="260"/>
      <c r="PBM5" s="260"/>
      <c r="PBN5" s="260"/>
      <c r="PBO5" s="260"/>
      <c r="PBP5" s="260"/>
      <c r="PBQ5" s="260"/>
      <c r="PBR5" s="260"/>
      <c r="PBS5" s="260"/>
      <c r="PBT5" s="260"/>
      <c r="PBU5" s="260"/>
      <c r="PBV5" s="260"/>
      <c r="PBW5" s="260"/>
      <c r="PBX5" s="260"/>
      <c r="PBY5" s="260"/>
      <c r="PBZ5" s="260"/>
      <c r="PCA5" s="260"/>
      <c r="PCB5" s="260"/>
      <c r="PCC5" s="260"/>
      <c r="PCD5" s="260"/>
      <c r="PCE5" s="260"/>
      <c r="PCF5" s="260"/>
      <c r="PCG5" s="260"/>
      <c r="PCH5" s="260"/>
      <c r="PCI5" s="260"/>
      <c r="PCJ5" s="260"/>
      <c r="PCK5" s="260"/>
      <c r="PCL5" s="260"/>
      <c r="PCM5" s="260"/>
      <c r="PCN5" s="260"/>
      <c r="PCO5" s="260"/>
      <c r="PCP5" s="260"/>
      <c r="PCQ5" s="260"/>
      <c r="PCR5" s="260"/>
      <c r="PCS5" s="260"/>
      <c r="PCT5" s="260"/>
      <c r="PCU5" s="260"/>
      <c r="PCV5" s="260"/>
      <c r="PCW5" s="260"/>
      <c r="PCX5" s="260"/>
      <c r="PCY5" s="260"/>
      <c r="PCZ5" s="260"/>
      <c r="PDA5" s="260"/>
      <c r="PDB5" s="260"/>
      <c r="PDC5" s="260"/>
      <c r="PDD5" s="260"/>
      <c r="PDE5" s="260"/>
      <c r="PDF5" s="260"/>
      <c r="PDG5" s="260"/>
      <c r="PDH5" s="260"/>
      <c r="PDI5" s="260"/>
      <c r="PDJ5" s="260"/>
      <c r="PDK5" s="260"/>
      <c r="PDL5" s="260"/>
      <c r="PDM5" s="260"/>
      <c r="PDN5" s="260"/>
      <c r="PDO5" s="260"/>
      <c r="PDP5" s="260"/>
      <c r="PDQ5" s="260"/>
      <c r="PDR5" s="260"/>
      <c r="PDS5" s="260"/>
      <c r="PDT5" s="260"/>
      <c r="PDU5" s="260"/>
      <c r="PDV5" s="260"/>
      <c r="PDW5" s="260"/>
      <c r="PDX5" s="260"/>
      <c r="PDY5" s="260"/>
      <c r="PDZ5" s="260"/>
      <c r="PEA5" s="260"/>
      <c r="PEB5" s="260"/>
      <c r="PEC5" s="260"/>
      <c r="PED5" s="260"/>
      <c r="PEE5" s="260"/>
      <c r="PEF5" s="260"/>
      <c r="PEG5" s="260"/>
      <c r="PEH5" s="260"/>
      <c r="PEI5" s="260"/>
      <c r="PEJ5" s="260"/>
      <c r="PEK5" s="260"/>
      <c r="PEL5" s="260"/>
      <c r="PEM5" s="260"/>
      <c r="PEN5" s="260"/>
      <c r="PEO5" s="260"/>
      <c r="PEP5" s="260"/>
      <c r="PEQ5" s="260"/>
      <c r="PER5" s="260"/>
      <c r="PES5" s="260"/>
      <c r="PET5" s="260"/>
      <c r="PEU5" s="260"/>
      <c r="PEV5" s="260"/>
      <c r="PEW5" s="260"/>
      <c r="PEX5" s="260"/>
      <c r="PEY5" s="260"/>
      <c r="PEZ5" s="260"/>
      <c r="PFA5" s="260"/>
      <c r="PFB5" s="260"/>
      <c r="PFC5" s="260"/>
      <c r="PFD5" s="260"/>
      <c r="PFE5" s="260"/>
      <c r="PFF5" s="260"/>
      <c r="PFG5" s="260"/>
      <c r="PFH5" s="260"/>
      <c r="PFI5" s="260"/>
      <c r="PFJ5" s="260"/>
      <c r="PFK5" s="260"/>
      <c r="PFL5" s="260"/>
      <c r="PFM5" s="260"/>
      <c r="PFN5" s="260"/>
      <c r="PFO5" s="260"/>
      <c r="PFP5" s="260"/>
      <c r="PFQ5" s="260"/>
      <c r="PFR5" s="260"/>
      <c r="PFS5" s="260"/>
      <c r="PFT5" s="260"/>
      <c r="PFU5" s="260"/>
      <c r="PFV5" s="260"/>
      <c r="PFW5" s="260"/>
      <c r="PFX5" s="260"/>
      <c r="PFY5" s="260"/>
      <c r="PFZ5" s="260"/>
      <c r="PGA5" s="260"/>
      <c r="PGB5" s="260"/>
      <c r="PGC5" s="260"/>
      <c r="PGD5" s="260"/>
      <c r="PGE5" s="260"/>
      <c r="PGF5" s="260"/>
      <c r="PGG5" s="260"/>
      <c r="PGH5" s="260"/>
      <c r="PGI5" s="260"/>
      <c r="PGJ5" s="260"/>
      <c r="PGK5" s="260"/>
      <c r="PGL5" s="260"/>
      <c r="PGM5" s="260"/>
      <c r="PGN5" s="260"/>
      <c r="PGO5" s="260"/>
      <c r="PGP5" s="260"/>
      <c r="PGQ5" s="260"/>
      <c r="PGR5" s="260"/>
      <c r="PGS5" s="260"/>
      <c r="PGT5" s="260"/>
      <c r="PGU5" s="260"/>
      <c r="PGV5" s="260"/>
      <c r="PGW5" s="260"/>
      <c r="PGX5" s="260"/>
      <c r="PGY5" s="260"/>
      <c r="PGZ5" s="260"/>
      <c r="PHA5" s="260"/>
      <c r="PHB5" s="260"/>
      <c r="PHC5" s="260"/>
      <c r="PHD5" s="260"/>
      <c r="PHE5" s="260"/>
      <c r="PHF5" s="260"/>
      <c r="PHG5" s="260"/>
      <c r="PHH5" s="260"/>
      <c r="PHI5" s="260"/>
      <c r="PHJ5" s="260"/>
      <c r="PHK5" s="260"/>
      <c r="PHL5" s="260"/>
      <c r="PHM5" s="260"/>
      <c r="PHN5" s="260"/>
      <c r="PHO5" s="260"/>
      <c r="PHP5" s="260"/>
      <c r="PHQ5" s="260"/>
      <c r="PHR5" s="260"/>
      <c r="PHS5" s="260"/>
      <c r="PHT5" s="260"/>
      <c r="PHU5" s="260"/>
      <c r="PHV5" s="260"/>
      <c r="PHW5" s="260"/>
      <c r="PHX5" s="260"/>
      <c r="PHY5" s="260"/>
      <c r="PHZ5" s="260"/>
      <c r="PIA5" s="260"/>
      <c r="PIB5" s="260"/>
      <c r="PIC5" s="260"/>
      <c r="PID5" s="260"/>
      <c r="PIE5" s="260"/>
      <c r="PIF5" s="260"/>
      <c r="PIG5" s="260"/>
      <c r="PIH5" s="260"/>
      <c r="PII5" s="260"/>
      <c r="PIJ5" s="260"/>
      <c r="PIK5" s="260"/>
      <c r="PIL5" s="260"/>
      <c r="PIM5" s="260"/>
      <c r="PIN5" s="260"/>
      <c r="PIO5" s="260"/>
      <c r="PIP5" s="260"/>
      <c r="PIQ5" s="260"/>
      <c r="PIR5" s="260"/>
      <c r="PIS5" s="260"/>
      <c r="PIT5" s="260"/>
      <c r="PIU5" s="260"/>
      <c r="PIV5" s="260"/>
      <c r="PIW5" s="260"/>
      <c r="PIX5" s="260"/>
      <c r="PIY5" s="260"/>
      <c r="PIZ5" s="260"/>
      <c r="PJA5" s="260"/>
      <c r="PJB5" s="260"/>
      <c r="PJC5" s="260"/>
      <c r="PJD5" s="260"/>
      <c r="PJE5" s="260"/>
      <c r="PJF5" s="260"/>
      <c r="PJG5" s="260"/>
      <c r="PJH5" s="260"/>
      <c r="PJI5" s="260"/>
      <c r="PJJ5" s="260"/>
      <c r="PJK5" s="260"/>
      <c r="PJL5" s="260"/>
      <c r="PJM5" s="260"/>
      <c r="PJN5" s="260"/>
      <c r="PJO5" s="260"/>
      <c r="PJP5" s="260"/>
      <c r="PJQ5" s="260"/>
      <c r="PJR5" s="260"/>
      <c r="PJS5" s="260"/>
      <c r="PJT5" s="260"/>
      <c r="PJU5" s="260"/>
      <c r="PJV5" s="260"/>
      <c r="PJW5" s="260"/>
      <c r="PJX5" s="260"/>
      <c r="PJY5" s="260"/>
      <c r="PJZ5" s="260"/>
      <c r="PKA5" s="260"/>
      <c r="PKB5" s="260"/>
      <c r="PKC5" s="260"/>
      <c r="PKD5" s="260"/>
      <c r="PKE5" s="260"/>
      <c r="PKF5" s="260"/>
      <c r="PKG5" s="260"/>
      <c r="PKH5" s="260"/>
      <c r="PKI5" s="260"/>
      <c r="PKJ5" s="260"/>
      <c r="PKK5" s="260"/>
      <c r="PKL5" s="260"/>
      <c r="PKM5" s="260"/>
      <c r="PKN5" s="260"/>
      <c r="PKO5" s="260"/>
      <c r="PKP5" s="260"/>
      <c r="PKQ5" s="260"/>
      <c r="PKR5" s="260"/>
      <c r="PKS5" s="260"/>
      <c r="PKT5" s="260"/>
      <c r="PKU5" s="260"/>
      <c r="PKV5" s="260"/>
      <c r="PKW5" s="260"/>
      <c r="PKX5" s="260"/>
      <c r="PKY5" s="260"/>
      <c r="PKZ5" s="260"/>
      <c r="PLA5" s="260"/>
      <c r="PLB5" s="260"/>
      <c r="PLC5" s="260"/>
      <c r="PLD5" s="260"/>
      <c r="PLE5" s="260"/>
      <c r="PLF5" s="260"/>
      <c r="PLG5" s="260"/>
      <c r="PLH5" s="260"/>
      <c r="PLI5" s="260"/>
      <c r="PLJ5" s="260"/>
      <c r="PLK5" s="260"/>
      <c r="PLL5" s="260"/>
      <c r="PLM5" s="260"/>
      <c r="PLN5" s="260"/>
      <c r="PLO5" s="260"/>
      <c r="PLP5" s="260"/>
      <c r="PLQ5" s="260"/>
      <c r="PLR5" s="260"/>
      <c r="PLS5" s="260"/>
      <c r="PLT5" s="260"/>
      <c r="PLU5" s="260"/>
      <c r="PLV5" s="260"/>
      <c r="PLW5" s="260"/>
      <c r="PLX5" s="260"/>
      <c r="PLY5" s="260"/>
      <c r="PLZ5" s="260"/>
      <c r="PMA5" s="260"/>
      <c r="PMB5" s="260"/>
      <c r="PMC5" s="260"/>
      <c r="PMD5" s="260"/>
      <c r="PME5" s="260"/>
      <c r="PMF5" s="260"/>
      <c r="PMG5" s="260"/>
      <c r="PMH5" s="260"/>
      <c r="PMI5" s="260"/>
      <c r="PMJ5" s="260"/>
      <c r="PMK5" s="260"/>
      <c r="PML5" s="260"/>
      <c r="PMM5" s="260"/>
      <c r="PMN5" s="260"/>
      <c r="PMO5" s="260"/>
      <c r="PMP5" s="260"/>
      <c r="PMQ5" s="260"/>
      <c r="PMR5" s="260"/>
      <c r="PMS5" s="260"/>
      <c r="PMT5" s="260"/>
      <c r="PMU5" s="260"/>
      <c r="PMV5" s="260"/>
      <c r="PMW5" s="260"/>
      <c r="PMX5" s="260"/>
      <c r="PMY5" s="260"/>
      <c r="PMZ5" s="260"/>
      <c r="PNA5" s="260"/>
      <c r="PNB5" s="260"/>
      <c r="PNC5" s="260"/>
      <c r="PND5" s="260"/>
      <c r="PNE5" s="260"/>
      <c r="PNF5" s="260"/>
      <c r="PNG5" s="260"/>
      <c r="PNH5" s="260"/>
      <c r="PNI5" s="260"/>
      <c r="PNJ5" s="260"/>
      <c r="PNK5" s="260"/>
      <c r="PNL5" s="260"/>
      <c r="PNM5" s="260"/>
      <c r="PNN5" s="260"/>
      <c r="PNO5" s="260"/>
      <c r="PNP5" s="260"/>
      <c r="PNQ5" s="260"/>
      <c r="PNR5" s="260"/>
      <c r="PNS5" s="260"/>
      <c r="PNT5" s="260"/>
      <c r="PNU5" s="260"/>
      <c r="PNV5" s="260"/>
      <c r="PNW5" s="260"/>
      <c r="PNX5" s="260"/>
      <c r="PNY5" s="260"/>
      <c r="PNZ5" s="260"/>
      <c r="POA5" s="260"/>
      <c r="POB5" s="260"/>
      <c r="POC5" s="260"/>
      <c r="POD5" s="260"/>
      <c r="POE5" s="260"/>
      <c r="POF5" s="260"/>
      <c r="POG5" s="260"/>
      <c r="POH5" s="260"/>
      <c r="POI5" s="260"/>
      <c r="POJ5" s="260"/>
      <c r="POK5" s="260"/>
      <c r="POL5" s="260"/>
      <c r="POM5" s="260"/>
      <c r="PON5" s="260"/>
      <c r="POO5" s="260"/>
      <c r="POP5" s="260"/>
      <c r="POQ5" s="260"/>
      <c r="POR5" s="260"/>
      <c r="POS5" s="260"/>
      <c r="POT5" s="260"/>
      <c r="POU5" s="260"/>
      <c r="POV5" s="260"/>
      <c r="POW5" s="260"/>
      <c r="POX5" s="260"/>
      <c r="POY5" s="260"/>
      <c r="POZ5" s="260"/>
      <c r="PPA5" s="260"/>
      <c r="PPB5" s="260"/>
      <c r="PPC5" s="260"/>
      <c r="PPD5" s="260"/>
      <c r="PPE5" s="260"/>
      <c r="PPF5" s="260"/>
      <c r="PPG5" s="260"/>
      <c r="PPH5" s="260"/>
      <c r="PPI5" s="260"/>
      <c r="PPJ5" s="260"/>
      <c r="PPK5" s="260"/>
      <c r="PPL5" s="260"/>
      <c r="PPM5" s="260"/>
      <c r="PPN5" s="260"/>
      <c r="PPO5" s="260"/>
      <c r="PPP5" s="260"/>
      <c r="PPQ5" s="260"/>
      <c r="PPR5" s="260"/>
      <c r="PPS5" s="260"/>
      <c r="PPT5" s="260"/>
      <c r="PPU5" s="260"/>
      <c r="PPV5" s="260"/>
      <c r="PPW5" s="260"/>
      <c r="PPX5" s="260"/>
      <c r="PPY5" s="260"/>
      <c r="PPZ5" s="260"/>
      <c r="PQA5" s="260"/>
      <c r="PQB5" s="260"/>
      <c r="PQC5" s="260"/>
      <c r="PQD5" s="260"/>
      <c r="PQE5" s="260"/>
      <c r="PQF5" s="260"/>
      <c r="PQG5" s="260"/>
      <c r="PQH5" s="260"/>
      <c r="PQI5" s="260"/>
      <c r="PQJ5" s="260"/>
      <c r="PQK5" s="260"/>
      <c r="PQL5" s="260"/>
      <c r="PQM5" s="260"/>
      <c r="PQN5" s="260"/>
      <c r="PQO5" s="260"/>
      <c r="PQP5" s="260"/>
      <c r="PQQ5" s="260"/>
      <c r="PQR5" s="260"/>
      <c r="PQS5" s="260"/>
      <c r="PQT5" s="260"/>
      <c r="PQU5" s="260"/>
      <c r="PQV5" s="260"/>
      <c r="PQW5" s="260"/>
      <c r="PQX5" s="260"/>
      <c r="PQY5" s="260"/>
      <c r="PQZ5" s="260"/>
      <c r="PRA5" s="260"/>
      <c r="PRB5" s="260"/>
      <c r="PRC5" s="260"/>
      <c r="PRD5" s="260"/>
      <c r="PRE5" s="260"/>
      <c r="PRF5" s="260"/>
      <c r="PRG5" s="260"/>
      <c r="PRH5" s="260"/>
      <c r="PRI5" s="260"/>
      <c r="PRJ5" s="260"/>
      <c r="PRK5" s="260"/>
      <c r="PRL5" s="260"/>
      <c r="PRM5" s="260"/>
      <c r="PRN5" s="260"/>
      <c r="PRO5" s="260"/>
      <c r="PRP5" s="260"/>
      <c r="PRQ5" s="260"/>
      <c r="PRR5" s="260"/>
      <c r="PRS5" s="260"/>
      <c r="PRT5" s="260"/>
      <c r="PRU5" s="260"/>
      <c r="PRV5" s="260"/>
      <c r="PRW5" s="260"/>
      <c r="PRX5" s="260"/>
      <c r="PRY5" s="260"/>
      <c r="PRZ5" s="260"/>
      <c r="PSA5" s="260"/>
      <c r="PSB5" s="260"/>
      <c r="PSC5" s="260"/>
      <c r="PSD5" s="260"/>
      <c r="PSE5" s="260"/>
      <c r="PSF5" s="260"/>
      <c r="PSG5" s="260"/>
      <c r="PSH5" s="260"/>
      <c r="PSI5" s="260"/>
      <c r="PSJ5" s="260"/>
      <c r="PSK5" s="260"/>
      <c r="PSL5" s="260"/>
      <c r="PSM5" s="260"/>
      <c r="PSN5" s="260"/>
      <c r="PSO5" s="260"/>
      <c r="PSP5" s="260"/>
      <c r="PSQ5" s="260"/>
      <c r="PSR5" s="260"/>
      <c r="PSS5" s="260"/>
      <c r="PST5" s="260"/>
      <c r="PSU5" s="260"/>
      <c r="PSV5" s="260"/>
      <c r="PSW5" s="260"/>
      <c r="PSX5" s="260"/>
      <c r="PSY5" s="260"/>
      <c r="PSZ5" s="260"/>
      <c r="PTA5" s="260"/>
      <c r="PTB5" s="260"/>
      <c r="PTC5" s="260"/>
      <c r="PTD5" s="260"/>
      <c r="PTE5" s="260"/>
      <c r="PTF5" s="260"/>
      <c r="PTG5" s="260"/>
      <c r="PTH5" s="260"/>
      <c r="PTI5" s="260"/>
      <c r="PTJ5" s="260"/>
      <c r="PTK5" s="260"/>
      <c r="PTL5" s="260"/>
      <c r="PTM5" s="260"/>
      <c r="PTN5" s="260"/>
      <c r="PTO5" s="260"/>
      <c r="PTP5" s="260"/>
      <c r="PTQ5" s="260"/>
      <c r="PTR5" s="260"/>
      <c r="PTS5" s="260"/>
      <c r="PTT5" s="260"/>
      <c r="PTU5" s="260"/>
      <c r="PTV5" s="260"/>
      <c r="PTW5" s="260"/>
      <c r="PTX5" s="260"/>
      <c r="PTY5" s="260"/>
      <c r="PTZ5" s="260"/>
      <c r="PUA5" s="260"/>
      <c r="PUB5" s="260"/>
      <c r="PUC5" s="260"/>
      <c r="PUD5" s="260"/>
      <c r="PUE5" s="260"/>
      <c r="PUF5" s="260"/>
      <c r="PUG5" s="260"/>
      <c r="PUH5" s="260"/>
      <c r="PUI5" s="260"/>
      <c r="PUJ5" s="260"/>
      <c r="PUK5" s="260"/>
      <c r="PUL5" s="260"/>
      <c r="PUM5" s="260"/>
      <c r="PUN5" s="260"/>
      <c r="PUO5" s="260"/>
      <c r="PUP5" s="260"/>
      <c r="PUQ5" s="260"/>
      <c r="PUR5" s="260"/>
      <c r="PUS5" s="260"/>
      <c r="PUT5" s="260"/>
      <c r="PUU5" s="260"/>
      <c r="PUV5" s="260"/>
      <c r="PUW5" s="260"/>
      <c r="PUX5" s="260"/>
      <c r="PUY5" s="260"/>
      <c r="PUZ5" s="260"/>
      <c r="PVA5" s="260"/>
      <c r="PVB5" s="260"/>
      <c r="PVC5" s="260"/>
      <c r="PVD5" s="260"/>
      <c r="PVE5" s="260"/>
      <c r="PVF5" s="260"/>
      <c r="PVG5" s="260"/>
      <c r="PVH5" s="260"/>
      <c r="PVI5" s="260"/>
      <c r="PVJ5" s="260"/>
      <c r="PVK5" s="260"/>
      <c r="PVL5" s="260"/>
      <c r="PVM5" s="260"/>
      <c r="PVN5" s="260"/>
      <c r="PVO5" s="260"/>
      <c r="PVP5" s="260"/>
      <c r="PVQ5" s="260"/>
      <c r="PVR5" s="260"/>
      <c r="PVS5" s="260"/>
      <c r="PVT5" s="260"/>
      <c r="PVU5" s="260"/>
      <c r="PVV5" s="260"/>
      <c r="PVW5" s="260"/>
      <c r="PVX5" s="260"/>
      <c r="PVY5" s="260"/>
      <c r="PVZ5" s="260"/>
      <c r="PWA5" s="260"/>
      <c r="PWB5" s="260"/>
      <c r="PWC5" s="260"/>
      <c r="PWD5" s="260"/>
      <c r="PWE5" s="260"/>
      <c r="PWF5" s="260"/>
      <c r="PWG5" s="260"/>
      <c r="PWH5" s="260"/>
      <c r="PWI5" s="260"/>
      <c r="PWJ5" s="260"/>
      <c r="PWK5" s="260"/>
      <c r="PWL5" s="260"/>
      <c r="PWM5" s="260"/>
      <c r="PWN5" s="260"/>
      <c r="PWO5" s="260"/>
      <c r="PWP5" s="260"/>
      <c r="PWQ5" s="260"/>
      <c r="PWR5" s="260"/>
      <c r="PWS5" s="260"/>
      <c r="PWT5" s="260"/>
      <c r="PWU5" s="260"/>
      <c r="PWV5" s="260"/>
      <c r="PWW5" s="260"/>
      <c r="PWX5" s="260"/>
      <c r="PWY5" s="260"/>
      <c r="PWZ5" s="260"/>
      <c r="PXA5" s="260"/>
      <c r="PXB5" s="260"/>
      <c r="PXC5" s="260"/>
      <c r="PXD5" s="260"/>
      <c r="PXE5" s="260"/>
      <c r="PXF5" s="260"/>
      <c r="PXG5" s="260"/>
      <c r="PXH5" s="260"/>
      <c r="PXI5" s="260"/>
      <c r="PXJ5" s="260"/>
      <c r="PXK5" s="260"/>
      <c r="PXL5" s="260"/>
      <c r="PXM5" s="260"/>
      <c r="PXN5" s="260"/>
      <c r="PXO5" s="260"/>
      <c r="PXP5" s="260"/>
      <c r="PXQ5" s="260"/>
      <c r="PXR5" s="260"/>
      <c r="PXS5" s="260"/>
      <c r="PXT5" s="260"/>
      <c r="PXU5" s="260"/>
      <c r="PXV5" s="260"/>
      <c r="PXW5" s="260"/>
      <c r="PXX5" s="260"/>
      <c r="PXY5" s="260"/>
      <c r="PXZ5" s="260"/>
      <c r="PYA5" s="260"/>
      <c r="PYB5" s="260"/>
      <c r="PYC5" s="260"/>
      <c r="PYD5" s="260"/>
      <c r="PYE5" s="260"/>
      <c r="PYF5" s="260"/>
      <c r="PYG5" s="260"/>
      <c r="PYH5" s="260"/>
      <c r="PYI5" s="260"/>
      <c r="PYJ5" s="260"/>
      <c r="PYK5" s="260"/>
      <c r="PYL5" s="260"/>
      <c r="PYM5" s="260"/>
      <c r="PYN5" s="260"/>
      <c r="PYO5" s="260"/>
      <c r="PYP5" s="260"/>
      <c r="PYQ5" s="260"/>
      <c r="PYR5" s="260"/>
      <c r="PYS5" s="260"/>
      <c r="PYT5" s="260"/>
      <c r="PYU5" s="260"/>
      <c r="PYV5" s="260"/>
      <c r="PYW5" s="260"/>
      <c r="PYX5" s="260"/>
      <c r="PYY5" s="260"/>
      <c r="PYZ5" s="260"/>
      <c r="PZA5" s="260"/>
      <c r="PZB5" s="260"/>
      <c r="PZC5" s="260"/>
      <c r="PZD5" s="260"/>
      <c r="PZE5" s="260"/>
      <c r="PZF5" s="260"/>
      <c r="PZG5" s="260"/>
      <c r="PZH5" s="260"/>
      <c r="PZI5" s="260"/>
      <c r="PZJ5" s="260"/>
      <c r="PZK5" s="260"/>
      <c r="PZL5" s="260"/>
      <c r="PZM5" s="260"/>
      <c r="PZN5" s="260"/>
      <c r="PZO5" s="260"/>
      <c r="PZP5" s="260"/>
      <c r="PZQ5" s="260"/>
      <c r="PZR5" s="260"/>
      <c r="PZS5" s="260"/>
      <c r="PZT5" s="260"/>
      <c r="PZU5" s="260"/>
      <c r="PZV5" s="260"/>
      <c r="PZW5" s="260"/>
      <c r="PZX5" s="260"/>
      <c r="PZY5" s="260"/>
      <c r="PZZ5" s="260"/>
      <c r="QAA5" s="260"/>
      <c r="QAB5" s="260"/>
      <c r="QAC5" s="260"/>
      <c r="QAD5" s="260"/>
      <c r="QAE5" s="260"/>
      <c r="QAF5" s="260"/>
      <c r="QAG5" s="260"/>
      <c r="QAH5" s="260"/>
      <c r="QAI5" s="260"/>
      <c r="QAJ5" s="260"/>
      <c r="QAK5" s="260"/>
      <c r="QAL5" s="260"/>
      <c r="QAM5" s="260"/>
      <c r="QAN5" s="260"/>
      <c r="QAO5" s="260"/>
      <c r="QAP5" s="260"/>
      <c r="QAQ5" s="260"/>
      <c r="QAR5" s="260"/>
      <c r="QAS5" s="260"/>
      <c r="QAT5" s="260"/>
      <c r="QAU5" s="260"/>
      <c r="QAV5" s="260"/>
      <c r="QAW5" s="260"/>
      <c r="QAX5" s="260"/>
      <c r="QAY5" s="260"/>
      <c r="QAZ5" s="260"/>
      <c r="QBA5" s="260"/>
      <c r="QBB5" s="260"/>
      <c r="QBC5" s="260"/>
      <c r="QBD5" s="260"/>
      <c r="QBE5" s="260"/>
      <c r="QBF5" s="260"/>
      <c r="QBG5" s="260"/>
      <c r="QBH5" s="260"/>
      <c r="QBI5" s="260"/>
      <c r="QBJ5" s="260"/>
      <c r="QBK5" s="260"/>
      <c r="QBL5" s="260"/>
      <c r="QBM5" s="260"/>
      <c r="QBN5" s="260"/>
      <c r="QBO5" s="260"/>
      <c r="QBP5" s="260"/>
      <c r="QBQ5" s="260"/>
      <c r="QBR5" s="260"/>
      <c r="QBS5" s="260"/>
      <c r="QBT5" s="260"/>
      <c r="QBU5" s="260"/>
      <c r="QBV5" s="260"/>
      <c r="QBW5" s="260"/>
      <c r="QBX5" s="260"/>
      <c r="QBY5" s="260"/>
      <c r="QBZ5" s="260"/>
      <c r="QCA5" s="260"/>
      <c r="QCB5" s="260"/>
      <c r="QCC5" s="260"/>
      <c r="QCD5" s="260"/>
      <c r="QCE5" s="260"/>
      <c r="QCF5" s="260"/>
      <c r="QCG5" s="260"/>
      <c r="QCH5" s="260"/>
      <c r="QCI5" s="260"/>
      <c r="QCJ5" s="260"/>
      <c r="QCK5" s="260"/>
      <c r="QCL5" s="260"/>
      <c r="QCM5" s="260"/>
      <c r="QCN5" s="260"/>
      <c r="QCO5" s="260"/>
      <c r="QCP5" s="260"/>
      <c r="QCQ5" s="260"/>
      <c r="QCR5" s="260"/>
      <c r="QCS5" s="260"/>
      <c r="QCT5" s="260"/>
      <c r="QCU5" s="260"/>
      <c r="QCV5" s="260"/>
      <c r="QCW5" s="260"/>
      <c r="QCX5" s="260"/>
      <c r="QCY5" s="260"/>
      <c r="QCZ5" s="260"/>
      <c r="QDA5" s="260"/>
      <c r="QDB5" s="260"/>
      <c r="QDC5" s="260"/>
      <c r="QDD5" s="260"/>
      <c r="QDE5" s="260"/>
      <c r="QDF5" s="260"/>
      <c r="QDG5" s="260"/>
      <c r="QDH5" s="260"/>
      <c r="QDI5" s="260"/>
      <c r="QDJ5" s="260"/>
      <c r="QDK5" s="260"/>
      <c r="QDL5" s="260"/>
      <c r="QDM5" s="260"/>
      <c r="QDN5" s="260"/>
      <c r="QDO5" s="260"/>
      <c r="QDP5" s="260"/>
      <c r="QDQ5" s="260"/>
      <c r="QDR5" s="260"/>
      <c r="QDS5" s="260"/>
      <c r="QDT5" s="260"/>
      <c r="QDU5" s="260"/>
      <c r="QDV5" s="260"/>
      <c r="QDW5" s="260"/>
      <c r="QDX5" s="260"/>
      <c r="QDY5" s="260"/>
      <c r="QDZ5" s="260"/>
      <c r="QEA5" s="260"/>
      <c r="QEB5" s="260"/>
      <c r="QEC5" s="260"/>
      <c r="QED5" s="260"/>
      <c r="QEE5" s="260"/>
      <c r="QEF5" s="260"/>
      <c r="QEG5" s="260"/>
      <c r="QEH5" s="260"/>
      <c r="QEI5" s="260"/>
      <c r="QEJ5" s="260"/>
      <c r="QEK5" s="260"/>
      <c r="QEL5" s="260"/>
      <c r="QEM5" s="260"/>
      <c r="QEN5" s="260"/>
      <c r="QEO5" s="260"/>
      <c r="QEP5" s="260"/>
      <c r="QEQ5" s="260"/>
      <c r="QER5" s="260"/>
      <c r="QES5" s="260"/>
      <c r="QET5" s="260"/>
      <c r="QEU5" s="260"/>
      <c r="QEV5" s="260"/>
      <c r="QEW5" s="260"/>
      <c r="QEX5" s="260"/>
      <c r="QEY5" s="260"/>
      <c r="QEZ5" s="260"/>
      <c r="QFA5" s="260"/>
      <c r="QFB5" s="260"/>
      <c r="QFC5" s="260"/>
      <c r="QFD5" s="260"/>
      <c r="QFE5" s="260"/>
      <c r="QFF5" s="260"/>
      <c r="QFG5" s="260"/>
      <c r="QFH5" s="260"/>
      <c r="QFI5" s="260"/>
      <c r="QFJ5" s="260"/>
      <c r="QFK5" s="260"/>
      <c r="QFL5" s="260"/>
      <c r="QFM5" s="260"/>
      <c r="QFN5" s="260"/>
      <c r="QFO5" s="260"/>
      <c r="QFP5" s="260"/>
      <c r="QFQ5" s="260"/>
      <c r="QFR5" s="260"/>
      <c r="QFS5" s="260"/>
      <c r="QFT5" s="260"/>
      <c r="QFU5" s="260"/>
      <c r="QFV5" s="260"/>
      <c r="QFW5" s="260"/>
      <c r="QFX5" s="260"/>
      <c r="QFY5" s="260"/>
      <c r="QFZ5" s="260"/>
      <c r="QGA5" s="260"/>
      <c r="QGB5" s="260"/>
      <c r="QGC5" s="260"/>
      <c r="QGD5" s="260"/>
      <c r="QGE5" s="260"/>
      <c r="QGF5" s="260"/>
      <c r="QGG5" s="260"/>
      <c r="QGH5" s="260"/>
      <c r="QGI5" s="260"/>
      <c r="QGJ5" s="260"/>
      <c r="QGK5" s="260"/>
      <c r="QGL5" s="260"/>
      <c r="QGM5" s="260"/>
      <c r="QGN5" s="260"/>
      <c r="QGO5" s="260"/>
      <c r="QGP5" s="260"/>
      <c r="QGQ5" s="260"/>
      <c r="QGR5" s="260"/>
      <c r="QGS5" s="260"/>
      <c r="QGT5" s="260"/>
      <c r="QGU5" s="260"/>
      <c r="QGV5" s="260"/>
      <c r="QGW5" s="260"/>
      <c r="QGX5" s="260"/>
      <c r="QGY5" s="260"/>
      <c r="QGZ5" s="260"/>
      <c r="QHA5" s="260"/>
      <c r="QHB5" s="260"/>
      <c r="QHC5" s="260"/>
      <c r="QHD5" s="260"/>
      <c r="QHE5" s="260"/>
      <c r="QHF5" s="260"/>
      <c r="QHG5" s="260"/>
      <c r="QHH5" s="260"/>
      <c r="QHI5" s="260"/>
      <c r="QHJ5" s="260"/>
      <c r="QHK5" s="260"/>
      <c r="QHL5" s="260"/>
      <c r="QHM5" s="260"/>
      <c r="QHN5" s="260"/>
      <c r="QHO5" s="260"/>
      <c r="QHP5" s="260"/>
      <c r="QHQ5" s="260"/>
      <c r="QHR5" s="260"/>
      <c r="QHS5" s="260"/>
      <c r="QHT5" s="260"/>
      <c r="QHU5" s="260"/>
      <c r="QHV5" s="260"/>
      <c r="QHW5" s="260"/>
      <c r="QHX5" s="260"/>
      <c r="QHY5" s="260"/>
      <c r="QHZ5" s="260"/>
      <c r="QIA5" s="260"/>
      <c r="QIB5" s="260"/>
      <c r="QIC5" s="260"/>
      <c r="QID5" s="260"/>
      <c r="QIE5" s="260"/>
      <c r="QIF5" s="260"/>
      <c r="QIG5" s="260"/>
      <c r="QIH5" s="260"/>
      <c r="QII5" s="260"/>
      <c r="QIJ5" s="260"/>
      <c r="QIK5" s="260"/>
      <c r="QIL5" s="260"/>
      <c r="QIM5" s="260"/>
      <c r="QIN5" s="260"/>
      <c r="QIO5" s="260"/>
      <c r="QIP5" s="260"/>
      <c r="QIQ5" s="260"/>
      <c r="QIR5" s="260"/>
      <c r="QIS5" s="260"/>
      <c r="QIT5" s="260"/>
      <c r="QIU5" s="260"/>
      <c r="QIV5" s="260"/>
      <c r="QIW5" s="260"/>
      <c r="QIX5" s="260"/>
      <c r="QIY5" s="260"/>
      <c r="QIZ5" s="260"/>
      <c r="QJA5" s="260"/>
      <c r="QJB5" s="260"/>
      <c r="QJC5" s="260"/>
      <c r="QJD5" s="260"/>
      <c r="QJE5" s="260"/>
      <c r="QJF5" s="260"/>
      <c r="QJG5" s="260"/>
      <c r="QJH5" s="260"/>
      <c r="QJI5" s="260"/>
      <c r="QJJ5" s="260"/>
      <c r="QJK5" s="260"/>
      <c r="QJL5" s="260"/>
      <c r="QJM5" s="260"/>
      <c r="QJN5" s="260"/>
      <c r="QJO5" s="260"/>
      <c r="QJP5" s="260"/>
      <c r="QJQ5" s="260"/>
      <c r="QJR5" s="260"/>
      <c r="QJS5" s="260"/>
      <c r="QJT5" s="260"/>
      <c r="QJU5" s="260"/>
      <c r="QJV5" s="260"/>
      <c r="QJW5" s="260"/>
      <c r="QJX5" s="260"/>
      <c r="QJY5" s="260"/>
      <c r="QJZ5" s="260"/>
      <c r="QKA5" s="260"/>
      <c r="QKB5" s="260"/>
      <c r="QKC5" s="260"/>
      <c r="QKD5" s="260"/>
      <c r="QKE5" s="260"/>
      <c r="QKF5" s="260"/>
      <c r="QKG5" s="260"/>
      <c r="QKH5" s="260"/>
      <c r="QKI5" s="260"/>
      <c r="QKJ5" s="260"/>
      <c r="QKK5" s="260"/>
      <c r="QKL5" s="260"/>
      <c r="QKM5" s="260"/>
      <c r="QKN5" s="260"/>
      <c r="QKO5" s="260"/>
      <c r="QKP5" s="260"/>
      <c r="QKQ5" s="260"/>
      <c r="QKR5" s="260"/>
      <c r="QKS5" s="260"/>
      <c r="QKT5" s="260"/>
      <c r="QKU5" s="260"/>
      <c r="QKV5" s="260"/>
      <c r="QKW5" s="260"/>
      <c r="QKX5" s="260"/>
      <c r="QKY5" s="260"/>
      <c r="QKZ5" s="260"/>
      <c r="QLA5" s="260"/>
      <c r="QLB5" s="260"/>
      <c r="QLC5" s="260"/>
      <c r="QLD5" s="260"/>
      <c r="QLE5" s="260"/>
      <c r="QLF5" s="260"/>
      <c r="QLG5" s="260"/>
      <c r="QLH5" s="260"/>
      <c r="QLI5" s="260"/>
      <c r="QLJ5" s="260"/>
      <c r="QLK5" s="260"/>
      <c r="QLL5" s="260"/>
      <c r="QLM5" s="260"/>
      <c r="QLN5" s="260"/>
      <c r="QLO5" s="260"/>
      <c r="QLP5" s="260"/>
      <c r="QLQ5" s="260"/>
      <c r="QLR5" s="260"/>
      <c r="QLS5" s="260"/>
      <c r="QLT5" s="260"/>
      <c r="QLU5" s="260"/>
      <c r="QLV5" s="260"/>
      <c r="QLW5" s="260"/>
      <c r="QLX5" s="260"/>
      <c r="QLY5" s="260"/>
      <c r="QLZ5" s="260"/>
      <c r="QMA5" s="260"/>
      <c r="QMB5" s="260"/>
      <c r="QMC5" s="260"/>
      <c r="QMD5" s="260"/>
      <c r="QME5" s="260"/>
      <c r="QMF5" s="260"/>
      <c r="QMG5" s="260"/>
      <c r="QMH5" s="260"/>
      <c r="QMI5" s="260"/>
      <c r="QMJ5" s="260"/>
      <c r="QMK5" s="260"/>
      <c r="QML5" s="260"/>
      <c r="QMM5" s="260"/>
      <c r="QMN5" s="260"/>
      <c r="QMO5" s="260"/>
      <c r="QMP5" s="260"/>
      <c r="QMQ5" s="260"/>
      <c r="QMR5" s="260"/>
      <c r="QMS5" s="260"/>
      <c r="QMT5" s="260"/>
      <c r="QMU5" s="260"/>
      <c r="QMV5" s="260"/>
      <c r="QMW5" s="260"/>
      <c r="QMX5" s="260"/>
      <c r="QMY5" s="260"/>
      <c r="QMZ5" s="260"/>
      <c r="QNA5" s="260"/>
      <c r="QNB5" s="260"/>
      <c r="QNC5" s="260"/>
      <c r="QND5" s="260"/>
      <c r="QNE5" s="260"/>
      <c r="QNF5" s="260"/>
      <c r="QNG5" s="260"/>
      <c r="QNH5" s="260"/>
      <c r="QNI5" s="260"/>
      <c r="QNJ5" s="260"/>
      <c r="QNK5" s="260"/>
      <c r="QNL5" s="260"/>
      <c r="QNM5" s="260"/>
      <c r="QNN5" s="260"/>
      <c r="QNO5" s="260"/>
      <c r="QNP5" s="260"/>
      <c r="QNQ5" s="260"/>
      <c r="QNR5" s="260"/>
      <c r="QNS5" s="260"/>
      <c r="QNT5" s="260"/>
      <c r="QNU5" s="260"/>
      <c r="QNV5" s="260"/>
      <c r="QNW5" s="260"/>
      <c r="QNX5" s="260"/>
      <c r="QNY5" s="260"/>
      <c r="QNZ5" s="260"/>
      <c r="QOA5" s="260"/>
      <c r="QOB5" s="260"/>
      <c r="QOC5" s="260"/>
      <c r="QOD5" s="260"/>
      <c r="QOE5" s="260"/>
      <c r="QOF5" s="260"/>
      <c r="QOG5" s="260"/>
      <c r="QOH5" s="260"/>
      <c r="QOI5" s="260"/>
      <c r="QOJ5" s="260"/>
      <c r="QOK5" s="260"/>
      <c r="QOL5" s="260"/>
      <c r="QOM5" s="260"/>
      <c r="QON5" s="260"/>
      <c r="QOO5" s="260"/>
      <c r="QOP5" s="260"/>
      <c r="QOQ5" s="260"/>
      <c r="QOR5" s="260"/>
      <c r="QOS5" s="260"/>
      <c r="QOT5" s="260"/>
      <c r="QOU5" s="260"/>
      <c r="QOV5" s="260"/>
      <c r="QOW5" s="260"/>
      <c r="QOX5" s="260"/>
      <c r="QOY5" s="260"/>
      <c r="QOZ5" s="260"/>
      <c r="QPA5" s="260"/>
      <c r="QPB5" s="260"/>
      <c r="QPC5" s="260"/>
      <c r="QPD5" s="260"/>
      <c r="QPE5" s="260"/>
      <c r="QPF5" s="260"/>
      <c r="QPG5" s="260"/>
      <c r="QPH5" s="260"/>
      <c r="QPI5" s="260"/>
      <c r="QPJ5" s="260"/>
      <c r="QPK5" s="260"/>
      <c r="QPL5" s="260"/>
      <c r="QPM5" s="260"/>
      <c r="QPN5" s="260"/>
      <c r="QPO5" s="260"/>
      <c r="QPP5" s="260"/>
      <c r="QPQ5" s="260"/>
      <c r="QPR5" s="260"/>
      <c r="QPS5" s="260"/>
      <c r="QPT5" s="260"/>
      <c r="QPU5" s="260"/>
      <c r="QPV5" s="260"/>
      <c r="QPW5" s="260"/>
      <c r="QPX5" s="260"/>
      <c r="QPY5" s="260"/>
      <c r="QPZ5" s="260"/>
      <c r="QQA5" s="260"/>
      <c r="QQB5" s="260"/>
      <c r="QQC5" s="260"/>
      <c r="QQD5" s="260"/>
      <c r="QQE5" s="260"/>
      <c r="QQF5" s="260"/>
      <c r="QQG5" s="260"/>
      <c r="QQH5" s="260"/>
      <c r="QQI5" s="260"/>
      <c r="QQJ5" s="260"/>
      <c r="QQK5" s="260"/>
      <c r="QQL5" s="260"/>
      <c r="QQM5" s="260"/>
      <c r="QQN5" s="260"/>
      <c r="QQO5" s="260"/>
      <c r="QQP5" s="260"/>
      <c r="QQQ5" s="260"/>
      <c r="QQR5" s="260"/>
      <c r="QQS5" s="260"/>
      <c r="QQT5" s="260"/>
      <c r="QQU5" s="260"/>
      <c r="QQV5" s="260"/>
      <c r="QQW5" s="260"/>
      <c r="QQX5" s="260"/>
      <c r="QQY5" s="260"/>
      <c r="QQZ5" s="260"/>
      <c r="QRA5" s="260"/>
      <c r="QRB5" s="260"/>
      <c r="QRC5" s="260"/>
      <c r="QRD5" s="260"/>
      <c r="QRE5" s="260"/>
      <c r="QRF5" s="260"/>
      <c r="QRG5" s="260"/>
      <c r="QRH5" s="260"/>
      <c r="QRI5" s="260"/>
      <c r="QRJ5" s="260"/>
      <c r="QRK5" s="260"/>
      <c r="QRL5" s="260"/>
      <c r="QRM5" s="260"/>
      <c r="QRN5" s="260"/>
      <c r="QRO5" s="260"/>
      <c r="QRP5" s="260"/>
      <c r="QRQ5" s="260"/>
      <c r="QRR5" s="260"/>
      <c r="QRS5" s="260"/>
      <c r="QRT5" s="260"/>
      <c r="QRU5" s="260"/>
      <c r="QRV5" s="260"/>
      <c r="QRW5" s="260"/>
      <c r="QRX5" s="260"/>
      <c r="QRY5" s="260"/>
      <c r="QRZ5" s="260"/>
      <c r="QSA5" s="260"/>
      <c r="QSB5" s="260"/>
      <c r="QSC5" s="260"/>
      <c r="QSD5" s="260"/>
      <c r="QSE5" s="260"/>
      <c r="QSF5" s="260"/>
      <c r="QSG5" s="260"/>
      <c r="QSH5" s="260"/>
      <c r="QSI5" s="260"/>
      <c r="QSJ5" s="260"/>
      <c r="QSK5" s="260"/>
      <c r="QSL5" s="260"/>
      <c r="QSM5" s="260"/>
      <c r="QSN5" s="260"/>
      <c r="QSO5" s="260"/>
      <c r="QSP5" s="260"/>
      <c r="QSQ5" s="260"/>
      <c r="QSR5" s="260"/>
      <c r="QSS5" s="260"/>
      <c r="QST5" s="260"/>
      <c r="QSU5" s="260"/>
      <c r="QSV5" s="260"/>
      <c r="QSW5" s="260"/>
      <c r="QSX5" s="260"/>
      <c r="QSY5" s="260"/>
      <c r="QSZ5" s="260"/>
      <c r="QTA5" s="260"/>
      <c r="QTB5" s="260"/>
      <c r="QTC5" s="260"/>
      <c r="QTD5" s="260"/>
      <c r="QTE5" s="260"/>
      <c r="QTF5" s="260"/>
      <c r="QTG5" s="260"/>
      <c r="QTH5" s="260"/>
      <c r="QTI5" s="260"/>
      <c r="QTJ5" s="260"/>
      <c r="QTK5" s="260"/>
      <c r="QTL5" s="260"/>
      <c r="QTM5" s="260"/>
      <c r="QTN5" s="260"/>
      <c r="QTO5" s="260"/>
      <c r="QTP5" s="260"/>
      <c r="QTQ5" s="260"/>
      <c r="QTR5" s="260"/>
      <c r="QTS5" s="260"/>
      <c r="QTT5" s="260"/>
      <c r="QTU5" s="260"/>
      <c r="QTV5" s="260"/>
      <c r="QTW5" s="260"/>
      <c r="QTX5" s="260"/>
      <c r="QTY5" s="260"/>
      <c r="QTZ5" s="260"/>
      <c r="QUA5" s="260"/>
      <c r="QUB5" s="260"/>
      <c r="QUC5" s="260"/>
      <c r="QUD5" s="260"/>
      <c r="QUE5" s="260"/>
      <c r="QUF5" s="260"/>
      <c r="QUG5" s="260"/>
      <c r="QUH5" s="260"/>
      <c r="QUI5" s="260"/>
      <c r="QUJ5" s="260"/>
      <c r="QUK5" s="260"/>
      <c r="QUL5" s="260"/>
      <c r="QUM5" s="260"/>
      <c r="QUN5" s="260"/>
      <c r="QUO5" s="260"/>
      <c r="QUP5" s="260"/>
      <c r="QUQ5" s="260"/>
      <c r="QUR5" s="260"/>
      <c r="QUS5" s="260"/>
      <c r="QUT5" s="260"/>
      <c r="QUU5" s="260"/>
      <c r="QUV5" s="260"/>
      <c r="QUW5" s="260"/>
      <c r="QUX5" s="260"/>
      <c r="QUY5" s="260"/>
      <c r="QUZ5" s="260"/>
      <c r="QVA5" s="260"/>
      <c r="QVB5" s="260"/>
      <c r="QVC5" s="260"/>
      <c r="QVD5" s="260"/>
      <c r="QVE5" s="260"/>
      <c r="QVF5" s="260"/>
      <c r="QVG5" s="260"/>
      <c r="QVH5" s="260"/>
      <c r="QVI5" s="260"/>
      <c r="QVJ5" s="260"/>
      <c r="QVK5" s="260"/>
      <c r="QVL5" s="260"/>
      <c r="QVM5" s="260"/>
      <c r="QVN5" s="260"/>
      <c r="QVO5" s="260"/>
      <c r="QVP5" s="260"/>
      <c r="QVQ5" s="260"/>
      <c r="QVR5" s="260"/>
      <c r="QVS5" s="260"/>
      <c r="QVT5" s="260"/>
      <c r="QVU5" s="260"/>
      <c r="QVV5" s="260"/>
      <c r="QVW5" s="260"/>
      <c r="QVX5" s="260"/>
      <c r="QVY5" s="260"/>
      <c r="QVZ5" s="260"/>
      <c r="QWA5" s="260"/>
      <c r="QWB5" s="260"/>
      <c r="QWC5" s="260"/>
      <c r="QWD5" s="260"/>
      <c r="QWE5" s="260"/>
      <c r="QWF5" s="260"/>
      <c r="QWG5" s="260"/>
      <c r="QWH5" s="260"/>
      <c r="QWI5" s="260"/>
      <c r="QWJ5" s="260"/>
      <c r="QWK5" s="260"/>
      <c r="QWL5" s="260"/>
      <c r="QWM5" s="260"/>
      <c r="QWN5" s="260"/>
      <c r="QWO5" s="260"/>
      <c r="QWP5" s="260"/>
      <c r="QWQ5" s="260"/>
      <c r="QWR5" s="260"/>
      <c r="QWS5" s="260"/>
      <c r="QWT5" s="260"/>
      <c r="QWU5" s="260"/>
      <c r="QWV5" s="260"/>
      <c r="QWW5" s="260"/>
      <c r="QWX5" s="260"/>
      <c r="QWY5" s="260"/>
      <c r="QWZ5" s="260"/>
      <c r="QXA5" s="260"/>
      <c r="QXB5" s="260"/>
      <c r="QXC5" s="260"/>
      <c r="QXD5" s="260"/>
      <c r="QXE5" s="260"/>
      <c r="QXF5" s="260"/>
      <c r="QXG5" s="260"/>
      <c r="QXH5" s="260"/>
      <c r="QXI5" s="260"/>
      <c r="QXJ5" s="260"/>
      <c r="QXK5" s="260"/>
      <c r="QXL5" s="260"/>
      <c r="QXM5" s="260"/>
      <c r="QXN5" s="260"/>
      <c r="QXO5" s="260"/>
      <c r="QXP5" s="260"/>
      <c r="QXQ5" s="260"/>
      <c r="QXR5" s="260"/>
      <c r="QXS5" s="260"/>
      <c r="QXT5" s="260"/>
      <c r="QXU5" s="260"/>
      <c r="QXV5" s="260"/>
      <c r="QXW5" s="260"/>
      <c r="QXX5" s="260"/>
      <c r="QXY5" s="260"/>
      <c r="QXZ5" s="260"/>
      <c r="QYA5" s="260"/>
      <c r="QYB5" s="260"/>
      <c r="QYC5" s="260"/>
      <c r="QYD5" s="260"/>
      <c r="QYE5" s="260"/>
      <c r="QYF5" s="260"/>
      <c r="QYG5" s="260"/>
      <c r="QYH5" s="260"/>
      <c r="QYI5" s="260"/>
      <c r="QYJ5" s="260"/>
      <c r="QYK5" s="260"/>
      <c r="QYL5" s="260"/>
      <c r="QYM5" s="260"/>
      <c r="QYN5" s="260"/>
      <c r="QYO5" s="260"/>
      <c r="QYP5" s="260"/>
      <c r="QYQ5" s="260"/>
      <c r="QYR5" s="260"/>
      <c r="QYS5" s="260"/>
      <c r="QYT5" s="260"/>
      <c r="QYU5" s="260"/>
      <c r="QYV5" s="260"/>
      <c r="QYW5" s="260"/>
      <c r="QYX5" s="260"/>
      <c r="QYY5" s="260"/>
      <c r="QYZ5" s="260"/>
      <c r="QZA5" s="260"/>
      <c r="QZB5" s="260"/>
      <c r="QZC5" s="260"/>
      <c r="QZD5" s="260"/>
      <c r="QZE5" s="260"/>
      <c r="QZF5" s="260"/>
      <c r="QZG5" s="260"/>
      <c r="QZH5" s="260"/>
      <c r="QZI5" s="260"/>
      <c r="QZJ5" s="260"/>
      <c r="QZK5" s="260"/>
      <c r="QZL5" s="260"/>
      <c r="QZM5" s="260"/>
      <c r="QZN5" s="260"/>
      <c r="QZO5" s="260"/>
      <c r="QZP5" s="260"/>
      <c r="QZQ5" s="260"/>
      <c r="QZR5" s="260"/>
      <c r="QZS5" s="260"/>
      <c r="QZT5" s="260"/>
      <c r="QZU5" s="260"/>
      <c r="QZV5" s="260"/>
      <c r="QZW5" s="260"/>
      <c r="QZX5" s="260"/>
      <c r="QZY5" s="260"/>
      <c r="QZZ5" s="260"/>
      <c r="RAA5" s="260"/>
      <c r="RAB5" s="260"/>
      <c r="RAC5" s="260"/>
      <c r="RAD5" s="260"/>
      <c r="RAE5" s="260"/>
      <c r="RAF5" s="260"/>
      <c r="RAG5" s="260"/>
      <c r="RAH5" s="260"/>
      <c r="RAI5" s="260"/>
      <c r="RAJ5" s="260"/>
      <c r="RAK5" s="260"/>
      <c r="RAL5" s="260"/>
      <c r="RAM5" s="260"/>
      <c r="RAN5" s="260"/>
      <c r="RAO5" s="260"/>
      <c r="RAP5" s="260"/>
      <c r="RAQ5" s="260"/>
      <c r="RAR5" s="260"/>
      <c r="RAS5" s="260"/>
      <c r="RAT5" s="260"/>
      <c r="RAU5" s="260"/>
      <c r="RAV5" s="260"/>
      <c r="RAW5" s="260"/>
      <c r="RAX5" s="260"/>
      <c r="RAY5" s="260"/>
      <c r="RAZ5" s="260"/>
      <c r="RBA5" s="260"/>
      <c r="RBB5" s="260"/>
      <c r="RBC5" s="260"/>
      <c r="RBD5" s="260"/>
      <c r="RBE5" s="260"/>
      <c r="RBF5" s="260"/>
      <c r="RBG5" s="260"/>
      <c r="RBH5" s="260"/>
      <c r="RBI5" s="260"/>
      <c r="RBJ5" s="260"/>
      <c r="RBK5" s="260"/>
      <c r="RBL5" s="260"/>
      <c r="RBM5" s="260"/>
      <c r="RBN5" s="260"/>
      <c r="RBO5" s="260"/>
      <c r="RBP5" s="260"/>
      <c r="RBQ5" s="260"/>
      <c r="RBR5" s="260"/>
      <c r="RBS5" s="260"/>
      <c r="RBT5" s="260"/>
      <c r="RBU5" s="260"/>
      <c r="RBV5" s="260"/>
      <c r="RBW5" s="260"/>
      <c r="RBX5" s="260"/>
      <c r="RBY5" s="260"/>
      <c r="RBZ5" s="260"/>
      <c r="RCA5" s="260"/>
      <c r="RCB5" s="260"/>
      <c r="RCC5" s="260"/>
      <c r="RCD5" s="260"/>
      <c r="RCE5" s="260"/>
      <c r="RCF5" s="260"/>
      <c r="RCG5" s="260"/>
      <c r="RCH5" s="260"/>
      <c r="RCI5" s="260"/>
      <c r="RCJ5" s="260"/>
      <c r="RCK5" s="260"/>
      <c r="RCL5" s="260"/>
      <c r="RCM5" s="260"/>
      <c r="RCN5" s="260"/>
      <c r="RCO5" s="260"/>
      <c r="RCP5" s="260"/>
      <c r="RCQ5" s="260"/>
      <c r="RCR5" s="260"/>
      <c r="RCS5" s="260"/>
      <c r="RCT5" s="260"/>
      <c r="RCU5" s="260"/>
      <c r="RCV5" s="260"/>
      <c r="RCW5" s="260"/>
      <c r="RCX5" s="260"/>
      <c r="RCY5" s="260"/>
      <c r="RCZ5" s="260"/>
      <c r="RDA5" s="260"/>
      <c r="RDB5" s="260"/>
      <c r="RDC5" s="260"/>
      <c r="RDD5" s="260"/>
      <c r="RDE5" s="260"/>
      <c r="RDF5" s="260"/>
      <c r="RDG5" s="260"/>
      <c r="RDH5" s="260"/>
      <c r="RDI5" s="260"/>
      <c r="RDJ5" s="260"/>
      <c r="RDK5" s="260"/>
      <c r="RDL5" s="260"/>
      <c r="RDM5" s="260"/>
      <c r="RDN5" s="260"/>
      <c r="RDO5" s="260"/>
      <c r="RDP5" s="260"/>
      <c r="RDQ5" s="260"/>
      <c r="RDR5" s="260"/>
      <c r="RDS5" s="260"/>
      <c r="RDT5" s="260"/>
      <c r="RDU5" s="260"/>
      <c r="RDV5" s="260"/>
      <c r="RDW5" s="260"/>
      <c r="RDX5" s="260"/>
      <c r="RDY5" s="260"/>
      <c r="RDZ5" s="260"/>
      <c r="REA5" s="260"/>
      <c r="REB5" s="260"/>
      <c r="REC5" s="260"/>
      <c r="RED5" s="260"/>
      <c r="REE5" s="260"/>
      <c r="REF5" s="260"/>
      <c r="REG5" s="260"/>
      <c r="REH5" s="260"/>
      <c r="REI5" s="260"/>
      <c r="REJ5" s="260"/>
      <c r="REK5" s="260"/>
      <c r="REL5" s="260"/>
      <c r="REM5" s="260"/>
      <c r="REN5" s="260"/>
      <c r="REO5" s="260"/>
      <c r="REP5" s="260"/>
      <c r="REQ5" s="260"/>
      <c r="RER5" s="260"/>
      <c r="RES5" s="260"/>
      <c r="RET5" s="260"/>
      <c r="REU5" s="260"/>
      <c r="REV5" s="260"/>
      <c r="REW5" s="260"/>
      <c r="REX5" s="260"/>
      <c r="REY5" s="260"/>
      <c r="REZ5" s="260"/>
      <c r="RFA5" s="260"/>
      <c r="RFB5" s="260"/>
      <c r="RFC5" s="260"/>
      <c r="RFD5" s="260"/>
      <c r="RFE5" s="260"/>
      <c r="RFF5" s="260"/>
      <c r="RFG5" s="260"/>
      <c r="RFH5" s="260"/>
      <c r="RFI5" s="260"/>
      <c r="RFJ5" s="260"/>
      <c r="RFK5" s="260"/>
      <c r="RFL5" s="260"/>
      <c r="RFM5" s="260"/>
      <c r="RFN5" s="260"/>
      <c r="RFO5" s="260"/>
      <c r="RFP5" s="260"/>
      <c r="RFQ5" s="260"/>
      <c r="RFR5" s="260"/>
      <c r="RFS5" s="260"/>
      <c r="RFT5" s="260"/>
      <c r="RFU5" s="260"/>
      <c r="RFV5" s="260"/>
      <c r="RFW5" s="260"/>
      <c r="RFX5" s="260"/>
      <c r="RFY5" s="260"/>
      <c r="RFZ5" s="260"/>
      <c r="RGA5" s="260"/>
      <c r="RGB5" s="260"/>
      <c r="RGC5" s="260"/>
      <c r="RGD5" s="260"/>
      <c r="RGE5" s="260"/>
      <c r="RGF5" s="260"/>
      <c r="RGG5" s="260"/>
      <c r="RGH5" s="260"/>
      <c r="RGI5" s="260"/>
      <c r="RGJ5" s="260"/>
      <c r="RGK5" s="260"/>
      <c r="RGL5" s="260"/>
      <c r="RGM5" s="260"/>
      <c r="RGN5" s="260"/>
      <c r="RGO5" s="260"/>
      <c r="RGP5" s="260"/>
      <c r="RGQ5" s="260"/>
      <c r="RGR5" s="260"/>
      <c r="RGS5" s="260"/>
      <c r="RGT5" s="260"/>
      <c r="RGU5" s="260"/>
      <c r="RGV5" s="260"/>
      <c r="RGW5" s="260"/>
      <c r="RGX5" s="260"/>
      <c r="RGY5" s="260"/>
      <c r="RGZ5" s="260"/>
      <c r="RHA5" s="260"/>
      <c r="RHB5" s="260"/>
      <c r="RHC5" s="260"/>
      <c r="RHD5" s="260"/>
      <c r="RHE5" s="260"/>
      <c r="RHF5" s="260"/>
      <c r="RHG5" s="260"/>
      <c r="RHH5" s="260"/>
      <c r="RHI5" s="260"/>
      <c r="RHJ5" s="260"/>
      <c r="RHK5" s="260"/>
      <c r="RHL5" s="260"/>
      <c r="RHM5" s="260"/>
      <c r="RHN5" s="260"/>
      <c r="RHO5" s="260"/>
      <c r="RHP5" s="260"/>
      <c r="RHQ5" s="260"/>
      <c r="RHR5" s="260"/>
      <c r="RHS5" s="260"/>
      <c r="RHT5" s="260"/>
      <c r="RHU5" s="260"/>
      <c r="RHV5" s="260"/>
      <c r="RHW5" s="260"/>
      <c r="RHX5" s="260"/>
      <c r="RHY5" s="260"/>
      <c r="RHZ5" s="260"/>
      <c r="RIA5" s="260"/>
      <c r="RIB5" s="260"/>
      <c r="RIC5" s="260"/>
      <c r="RID5" s="260"/>
      <c r="RIE5" s="260"/>
      <c r="RIF5" s="260"/>
      <c r="RIG5" s="260"/>
      <c r="RIH5" s="260"/>
      <c r="RII5" s="260"/>
      <c r="RIJ5" s="260"/>
      <c r="RIK5" s="260"/>
      <c r="RIL5" s="260"/>
      <c r="RIM5" s="260"/>
      <c r="RIN5" s="260"/>
      <c r="RIO5" s="260"/>
      <c r="RIP5" s="260"/>
      <c r="RIQ5" s="260"/>
      <c r="RIR5" s="260"/>
      <c r="RIS5" s="260"/>
      <c r="RIT5" s="260"/>
      <c r="RIU5" s="260"/>
      <c r="RIV5" s="260"/>
      <c r="RIW5" s="260"/>
      <c r="RIX5" s="260"/>
      <c r="RIY5" s="260"/>
      <c r="RIZ5" s="260"/>
      <c r="RJA5" s="260"/>
      <c r="RJB5" s="260"/>
      <c r="RJC5" s="260"/>
      <c r="RJD5" s="260"/>
      <c r="RJE5" s="260"/>
      <c r="RJF5" s="260"/>
      <c r="RJG5" s="260"/>
      <c r="RJH5" s="260"/>
      <c r="RJI5" s="260"/>
      <c r="RJJ5" s="260"/>
      <c r="RJK5" s="260"/>
      <c r="RJL5" s="260"/>
      <c r="RJM5" s="260"/>
      <c r="RJN5" s="260"/>
      <c r="RJO5" s="260"/>
      <c r="RJP5" s="260"/>
      <c r="RJQ5" s="260"/>
      <c r="RJR5" s="260"/>
      <c r="RJS5" s="260"/>
      <c r="RJT5" s="260"/>
      <c r="RJU5" s="260"/>
      <c r="RJV5" s="260"/>
      <c r="RJW5" s="260"/>
      <c r="RJX5" s="260"/>
      <c r="RJY5" s="260"/>
      <c r="RJZ5" s="260"/>
      <c r="RKA5" s="260"/>
      <c r="RKB5" s="260"/>
      <c r="RKC5" s="260"/>
      <c r="RKD5" s="260"/>
      <c r="RKE5" s="260"/>
      <c r="RKF5" s="260"/>
      <c r="RKG5" s="260"/>
      <c r="RKH5" s="260"/>
      <c r="RKI5" s="260"/>
      <c r="RKJ5" s="260"/>
      <c r="RKK5" s="260"/>
      <c r="RKL5" s="260"/>
      <c r="RKM5" s="260"/>
      <c r="RKN5" s="260"/>
      <c r="RKO5" s="260"/>
      <c r="RKP5" s="260"/>
      <c r="RKQ5" s="260"/>
      <c r="RKR5" s="260"/>
      <c r="RKS5" s="260"/>
      <c r="RKT5" s="260"/>
      <c r="RKU5" s="260"/>
      <c r="RKV5" s="260"/>
      <c r="RKW5" s="260"/>
      <c r="RKX5" s="260"/>
      <c r="RKY5" s="260"/>
      <c r="RKZ5" s="260"/>
      <c r="RLA5" s="260"/>
      <c r="RLB5" s="260"/>
      <c r="RLC5" s="260"/>
      <c r="RLD5" s="260"/>
      <c r="RLE5" s="260"/>
      <c r="RLF5" s="260"/>
      <c r="RLG5" s="260"/>
      <c r="RLH5" s="260"/>
      <c r="RLI5" s="260"/>
      <c r="RLJ5" s="260"/>
      <c r="RLK5" s="260"/>
      <c r="RLL5" s="260"/>
      <c r="RLM5" s="260"/>
      <c r="RLN5" s="260"/>
      <c r="RLO5" s="260"/>
      <c r="RLP5" s="260"/>
      <c r="RLQ5" s="260"/>
      <c r="RLR5" s="260"/>
      <c r="RLS5" s="260"/>
      <c r="RLT5" s="260"/>
      <c r="RLU5" s="260"/>
      <c r="RLV5" s="260"/>
      <c r="RLW5" s="260"/>
      <c r="RLX5" s="260"/>
      <c r="RLY5" s="260"/>
      <c r="RLZ5" s="260"/>
      <c r="RMA5" s="260"/>
      <c r="RMB5" s="260"/>
      <c r="RMC5" s="260"/>
      <c r="RMD5" s="260"/>
      <c r="RME5" s="260"/>
      <c r="RMF5" s="260"/>
      <c r="RMG5" s="260"/>
      <c r="RMH5" s="260"/>
      <c r="RMI5" s="260"/>
      <c r="RMJ5" s="260"/>
      <c r="RMK5" s="260"/>
      <c r="RML5" s="260"/>
      <c r="RMM5" s="260"/>
      <c r="RMN5" s="260"/>
      <c r="RMO5" s="260"/>
      <c r="RMP5" s="260"/>
      <c r="RMQ5" s="260"/>
      <c r="RMR5" s="260"/>
      <c r="RMS5" s="260"/>
      <c r="RMT5" s="260"/>
      <c r="RMU5" s="260"/>
      <c r="RMV5" s="260"/>
      <c r="RMW5" s="260"/>
      <c r="RMX5" s="260"/>
      <c r="RMY5" s="260"/>
      <c r="RMZ5" s="260"/>
      <c r="RNA5" s="260"/>
      <c r="RNB5" s="260"/>
      <c r="RNC5" s="260"/>
      <c r="RND5" s="260"/>
      <c r="RNE5" s="260"/>
      <c r="RNF5" s="260"/>
      <c r="RNG5" s="260"/>
      <c r="RNH5" s="260"/>
      <c r="RNI5" s="260"/>
      <c r="RNJ5" s="260"/>
      <c r="RNK5" s="260"/>
      <c r="RNL5" s="260"/>
      <c r="RNM5" s="260"/>
      <c r="RNN5" s="260"/>
      <c r="RNO5" s="260"/>
      <c r="RNP5" s="260"/>
      <c r="RNQ5" s="260"/>
      <c r="RNR5" s="260"/>
      <c r="RNS5" s="260"/>
      <c r="RNT5" s="260"/>
      <c r="RNU5" s="260"/>
      <c r="RNV5" s="260"/>
      <c r="RNW5" s="260"/>
      <c r="RNX5" s="260"/>
      <c r="RNY5" s="260"/>
      <c r="RNZ5" s="260"/>
      <c r="ROA5" s="260"/>
      <c r="ROB5" s="260"/>
      <c r="ROC5" s="260"/>
      <c r="ROD5" s="260"/>
      <c r="ROE5" s="260"/>
      <c r="ROF5" s="260"/>
      <c r="ROG5" s="260"/>
      <c r="ROH5" s="260"/>
      <c r="ROI5" s="260"/>
      <c r="ROJ5" s="260"/>
      <c r="ROK5" s="260"/>
      <c r="ROL5" s="260"/>
      <c r="ROM5" s="260"/>
      <c r="RON5" s="260"/>
      <c r="ROO5" s="260"/>
      <c r="ROP5" s="260"/>
      <c r="ROQ5" s="260"/>
      <c r="ROR5" s="260"/>
      <c r="ROS5" s="260"/>
      <c r="ROT5" s="260"/>
      <c r="ROU5" s="260"/>
      <c r="ROV5" s="260"/>
      <c r="ROW5" s="260"/>
      <c r="ROX5" s="260"/>
      <c r="ROY5" s="260"/>
      <c r="ROZ5" s="260"/>
      <c r="RPA5" s="260"/>
      <c r="RPB5" s="260"/>
      <c r="RPC5" s="260"/>
      <c r="RPD5" s="260"/>
      <c r="RPE5" s="260"/>
      <c r="RPF5" s="260"/>
      <c r="RPG5" s="260"/>
      <c r="RPH5" s="260"/>
      <c r="RPI5" s="260"/>
      <c r="RPJ5" s="260"/>
      <c r="RPK5" s="260"/>
      <c r="RPL5" s="260"/>
      <c r="RPM5" s="260"/>
      <c r="RPN5" s="260"/>
      <c r="RPO5" s="260"/>
      <c r="RPP5" s="260"/>
      <c r="RPQ5" s="260"/>
      <c r="RPR5" s="260"/>
      <c r="RPS5" s="260"/>
      <c r="RPT5" s="260"/>
      <c r="RPU5" s="260"/>
      <c r="RPV5" s="260"/>
      <c r="RPW5" s="260"/>
      <c r="RPX5" s="260"/>
      <c r="RPY5" s="260"/>
      <c r="RPZ5" s="260"/>
      <c r="RQA5" s="260"/>
      <c r="RQB5" s="260"/>
      <c r="RQC5" s="260"/>
      <c r="RQD5" s="260"/>
      <c r="RQE5" s="260"/>
      <c r="RQF5" s="260"/>
      <c r="RQG5" s="260"/>
      <c r="RQH5" s="260"/>
      <c r="RQI5" s="260"/>
      <c r="RQJ5" s="260"/>
      <c r="RQK5" s="260"/>
      <c r="RQL5" s="260"/>
      <c r="RQM5" s="260"/>
      <c r="RQN5" s="260"/>
      <c r="RQO5" s="260"/>
      <c r="RQP5" s="260"/>
      <c r="RQQ5" s="260"/>
      <c r="RQR5" s="260"/>
      <c r="RQS5" s="260"/>
      <c r="RQT5" s="260"/>
      <c r="RQU5" s="260"/>
      <c r="RQV5" s="260"/>
      <c r="RQW5" s="260"/>
      <c r="RQX5" s="260"/>
      <c r="RQY5" s="260"/>
      <c r="RQZ5" s="260"/>
      <c r="RRA5" s="260"/>
      <c r="RRB5" s="260"/>
      <c r="RRC5" s="260"/>
      <c r="RRD5" s="260"/>
      <c r="RRE5" s="260"/>
      <c r="RRF5" s="260"/>
      <c r="RRG5" s="260"/>
      <c r="RRH5" s="260"/>
      <c r="RRI5" s="260"/>
      <c r="RRJ5" s="260"/>
      <c r="RRK5" s="260"/>
      <c r="RRL5" s="260"/>
      <c r="RRM5" s="260"/>
      <c r="RRN5" s="260"/>
      <c r="RRO5" s="260"/>
      <c r="RRP5" s="260"/>
      <c r="RRQ5" s="260"/>
      <c r="RRR5" s="260"/>
      <c r="RRS5" s="260"/>
      <c r="RRT5" s="260"/>
      <c r="RRU5" s="260"/>
      <c r="RRV5" s="260"/>
      <c r="RRW5" s="260"/>
      <c r="RRX5" s="260"/>
      <c r="RRY5" s="260"/>
      <c r="RRZ5" s="260"/>
      <c r="RSA5" s="260"/>
      <c r="RSB5" s="260"/>
      <c r="RSC5" s="260"/>
      <c r="RSD5" s="260"/>
      <c r="RSE5" s="260"/>
      <c r="RSF5" s="260"/>
      <c r="RSG5" s="260"/>
      <c r="RSH5" s="260"/>
      <c r="RSI5" s="260"/>
      <c r="RSJ5" s="260"/>
      <c r="RSK5" s="260"/>
      <c r="RSL5" s="260"/>
      <c r="RSM5" s="260"/>
      <c r="RSN5" s="260"/>
      <c r="RSO5" s="260"/>
      <c r="RSP5" s="260"/>
      <c r="RSQ5" s="260"/>
      <c r="RSR5" s="260"/>
      <c r="RSS5" s="260"/>
      <c r="RST5" s="260"/>
      <c r="RSU5" s="260"/>
      <c r="RSV5" s="260"/>
      <c r="RSW5" s="260"/>
      <c r="RSX5" s="260"/>
      <c r="RSY5" s="260"/>
      <c r="RSZ5" s="260"/>
      <c r="RTA5" s="260"/>
      <c r="RTB5" s="260"/>
      <c r="RTC5" s="260"/>
      <c r="RTD5" s="260"/>
      <c r="RTE5" s="260"/>
      <c r="RTF5" s="260"/>
      <c r="RTG5" s="260"/>
      <c r="RTH5" s="260"/>
      <c r="RTI5" s="260"/>
      <c r="RTJ5" s="260"/>
      <c r="RTK5" s="260"/>
      <c r="RTL5" s="260"/>
      <c r="RTM5" s="260"/>
      <c r="RTN5" s="260"/>
      <c r="RTO5" s="260"/>
      <c r="RTP5" s="260"/>
      <c r="RTQ5" s="260"/>
      <c r="RTR5" s="260"/>
      <c r="RTS5" s="260"/>
      <c r="RTT5" s="260"/>
      <c r="RTU5" s="260"/>
      <c r="RTV5" s="260"/>
      <c r="RTW5" s="260"/>
      <c r="RTX5" s="260"/>
      <c r="RTY5" s="260"/>
      <c r="RTZ5" s="260"/>
      <c r="RUA5" s="260"/>
      <c r="RUB5" s="260"/>
      <c r="RUC5" s="260"/>
      <c r="RUD5" s="260"/>
      <c r="RUE5" s="260"/>
      <c r="RUF5" s="260"/>
      <c r="RUG5" s="260"/>
      <c r="RUH5" s="260"/>
      <c r="RUI5" s="260"/>
      <c r="RUJ5" s="260"/>
      <c r="RUK5" s="260"/>
      <c r="RUL5" s="260"/>
      <c r="RUM5" s="260"/>
      <c r="RUN5" s="260"/>
      <c r="RUO5" s="260"/>
      <c r="RUP5" s="260"/>
      <c r="RUQ5" s="260"/>
      <c r="RUR5" s="260"/>
      <c r="RUS5" s="260"/>
      <c r="RUT5" s="260"/>
      <c r="RUU5" s="260"/>
      <c r="RUV5" s="260"/>
      <c r="RUW5" s="260"/>
      <c r="RUX5" s="260"/>
      <c r="RUY5" s="260"/>
      <c r="RUZ5" s="260"/>
      <c r="RVA5" s="260"/>
      <c r="RVB5" s="260"/>
      <c r="RVC5" s="260"/>
      <c r="RVD5" s="260"/>
      <c r="RVE5" s="260"/>
      <c r="RVF5" s="260"/>
      <c r="RVG5" s="260"/>
      <c r="RVH5" s="260"/>
      <c r="RVI5" s="260"/>
      <c r="RVJ5" s="260"/>
      <c r="RVK5" s="260"/>
      <c r="RVL5" s="260"/>
      <c r="RVM5" s="260"/>
      <c r="RVN5" s="260"/>
      <c r="RVO5" s="260"/>
      <c r="RVP5" s="260"/>
      <c r="RVQ5" s="260"/>
      <c r="RVR5" s="260"/>
      <c r="RVS5" s="260"/>
      <c r="RVT5" s="260"/>
      <c r="RVU5" s="260"/>
      <c r="RVV5" s="260"/>
      <c r="RVW5" s="260"/>
      <c r="RVX5" s="260"/>
      <c r="RVY5" s="260"/>
      <c r="RVZ5" s="260"/>
      <c r="RWA5" s="260"/>
      <c r="RWB5" s="260"/>
      <c r="RWC5" s="260"/>
      <c r="RWD5" s="260"/>
      <c r="RWE5" s="260"/>
      <c r="RWF5" s="260"/>
      <c r="RWG5" s="260"/>
      <c r="RWH5" s="260"/>
      <c r="RWI5" s="260"/>
      <c r="RWJ5" s="260"/>
      <c r="RWK5" s="260"/>
      <c r="RWL5" s="260"/>
      <c r="RWM5" s="260"/>
      <c r="RWN5" s="260"/>
      <c r="RWO5" s="260"/>
      <c r="RWP5" s="260"/>
      <c r="RWQ5" s="260"/>
      <c r="RWR5" s="260"/>
      <c r="RWS5" s="260"/>
      <c r="RWT5" s="260"/>
      <c r="RWU5" s="260"/>
      <c r="RWV5" s="260"/>
      <c r="RWW5" s="260"/>
      <c r="RWX5" s="260"/>
      <c r="RWY5" s="260"/>
      <c r="RWZ5" s="260"/>
      <c r="RXA5" s="260"/>
      <c r="RXB5" s="260"/>
      <c r="RXC5" s="260"/>
      <c r="RXD5" s="260"/>
      <c r="RXE5" s="260"/>
      <c r="RXF5" s="260"/>
      <c r="RXG5" s="260"/>
      <c r="RXH5" s="260"/>
      <c r="RXI5" s="260"/>
      <c r="RXJ5" s="260"/>
      <c r="RXK5" s="260"/>
      <c r="RXL5" s="260"/>
      <c r="RXM5" s="260"/>
      <c r="RXN5" s="260"/>
      <c r="RXO5" s="260"/>
      <c r="RXP5" s="260"/>
      <c r="RXQ5" s="260"/>
      <c r="RXR5" s="260"/>
      <c r="RXS5" s="260"/>
      <c r="RXT5" s="260"/>
      <c r="RXU5" s="260"/>
      <c r="RXV5" s="260"/>
      <c r="RXW5" s="260"/>
      <c r="RXX5" s="260"/>
      <c r="RXY5" s="260"/>
      <c r="RXZ5" s="260"/>
      <c r="RYA5" s="260"/>
      <c r="RYB5" s="260"/>
      <c r="RYC5" s="260"/>
      <c r="RYD5" s="260"/>
      <c r="RYE5" s="260"/>
      <c r="RYF5" s="260"/>
      <c r="RYG5" s="260"/>
      <c r="RYH5" s="260"/>
      <c r="RYI5" s="260"/>
      <c r="RYJ5" s="260"/>
      <c r="RYK5" s="260"/>
      <c r="RYL5" s="260"/>
      <c r="RYM5" s="260"/>
      <c r="RYN5" s="260"/>
      <c r="RYO5" s="260"/>
      <c r="RYP5" s="260"/>
      <c r="RYQ5" s="260"/>
      <c r="RYR5" s="260"/>
      <c r="RYS5" s="260"/>
      <c r="RYT5" s="260"/>
      <c r="RYU5" s="260"/>
      <c r="RYV5" s="260"/>
      <c r="RYW5" s="260"/>
      <c r="RYX5" s="260"/>
      <c r="RYY5" s="260"/>
      <c r="RYZ5" s="260"/>
      <c r="RZA5" s="260"/>
      <c r="RZB5" s="260"/>
      <c r="RZC5" s="260"/>
      <c r="RZD5" s="260"/>
      <c r="RZE5" s="260"/>
      <c r="RZF5" s="260"/>
      <c r="RZG5" s="260"/>
      <c r="RZH5" s="260"/>
      <c r="RZI5" s="260"/>
      <c r="RZJ5" s="260"/>
      <c r="RZK5" s="260"/>
      <c r="RZL5" s="260"/>
      <c r="RZM5" s="260"/>
      <c r="RZN5" s="260"/>
      <c r="RZO5" s="260"/>
      <c r="RZP5" s="260"/>
      <c r="RZQ5" s="260"/>
      <c r="RZR5" s="260"/>
      <c r="RZS5" s="260"/>
      <c r="RZT5" s="260"/>
      <c r="RZU5" s="260"/>
      <c r="RZV5" s="260"/>
      <c r="RZW5" s="260"/>
      <c r="RZX5" s="260"/>
      <c r="RZY5" s="260"/>
      <c r="RZZ5" s="260"/>
      <c r="SAA5" s="260"/>
      <c r="SAB5" s="260"/>
      <c r="SAC5" s="260"/>
      <c r="SAD5" s="260"/>
      <c r="SAE5" s="260"/>
      <c r="SAF5" s="260"/>
      <c r="SAG5" s="260"/>
      <c r="SAH5" s="260"/>
      <c r="SAI5" s="260"/>
      <c r="SAJ5" s="260"/>
      <c r="SAK5" s="260"/>
      <c r="SAL5" s="260"/>
      <c r="SAM5" s="260"/>
      <c r="SAN5" s="260"/>
      <c r="SAO5" s="260"/>
      <c r="SAP5" s="260"/>
      <c r="SAQ5" s="260"/>
      <c r="SAR5" s="260"/>
      <c r="SAS5" s="260"/>
      <c r="SAT5" s="260"/>
      <c r="SAU5" s="260"/>
      <c r="SAV5" s="260"/>
      <c r="SAW5" s="260"/>
      <c r="SAX5" s="260"/>
      <c r="SAY5" s="260"/>
      <c r="SAZ5" s="260"/>
      <c r="SBA5" s="260"/>
      <c r="SBB5" s="260"/>
      <c r="SBC5" s="260"/>
      <c r="SBD5" s="260"/>
      <c r="SBE5" s="260"/>
      <c r="SBF5" s="260"/>
      <c r="SBG5" s="260"/>
      <c r="SBH5" s="260"/>
      <c r="SBI5" s="260"/>
      <c r="SBJ5" s="260"/>
      <c r="SBK5" s="260"/>
      <c r="SBL5" s="260"/>
      <c r="SBM5" s="260"/>
      <c r="SBN5" s="260"/>
      <c r="SBO5" s="260"/>
      <c r="SBP5" s="260"/>
      <c r="SBQ5" s="260"/>
      <c r="SBR5" s="260"/>
      <c r="SBS5" s="260"/>
      <c r="SBT5" s="260"/>
      <c r="SBU5" s="260"/>
      <c r="SBV5" s="260"/>
      <c r="SBW5" s="260"/>
      <c r="SBX5" s="260"/>
      <c r="SBY5" s="260"/>
      <c r="SBZ5" s="260"/>
      <c r="SCA5" s="260"/>
      <c r="SCB5" s="260"/>
      <c r="SCC5" s="260"/>
      <c r="SCD5" s="260"/>
      <c r="SCE5" s="260"/>
      <c r="SCF5" s="260"/>
      <c r="SCG5" s="260"/>
      <c r="SCH5" s="260"/>
      <c r="SCI5" s="260"/>
      <c r="SCJ5" s="260"/>
      <c r="SCK5" s="260"/>
      <c r="SCL5" s="260"/>
      <c r="SCM5" s="260"/>
      <c r="SCN5" s="260"/>
      <c r="SCO5" s="260"/>
      <c r="SCP5" s="260"/>
      <c r="SCQ5" s="260"/>
      <c r="SCR5" s="260"/>
      <c r="SCS5" s="260"/>
      <c r="SCT5" s="260"/>
      <c r="SCU5" s="260"/>
      <c r="SCV5" s="260"/>
      <c r="SCW5" s="260"/>
      <c r="SCX5" s="260"/>
      <c r="SCY5" s="260"/>
      <c r="SCZ5" s="260"/>
      <c r="SDA5" s="260"/>
      <c r="SDB5" s="260"/>
      <c r="SDC5" s="260"/>
      <c r="SDD5" s="260"/>
      <c r="SDE5" s="260"/>
      <c r="SDF5" s="260"/>
      <c r="SDG5" s="260"/>
      <c r="SDH5" s="260"/>
      <c r="SDI5" s="260"/>
      <c r="SDJ5" s="260"/>
      <c r="SDK5" s="260"/>
      <c r="SDL5" s="260"/>
      <c r="SDM5" s="260"/>
      <c r="SDN5" s="260"/>
      <c r="SDO5" s="260"/>
      <c r="SDP5" s="260"/>
      <c r="SDQ5" s="260"/>
      <c r="SDR5" s="260"/>
      <c r="SDS5" s="260"/>
      <c r="SDT5" s="260"/>
      <c r="SDU5" s="260"/>
      <c r="SDV5" s="260"/>
      <c r="SDW5" s="260"/>
      <c r="SDX5" s="260"/>
      <c r="SDY5" s="260"/>
      <c r="SDZ5" s="260"/>
      <c r="SEA5" s="260"/>
      <c r="SEB5" s="260"/>
      <c r="SEC5" s="260"/>
      <c r="SED5" s="260"/>
      <c r="SEE5" s="260"/>
      <c r="SEF5" s="260"/>
      <c r="SEG5" s="260"/>
      <c r="SEH5" s="260"/>
      <c r="SEI5" s="260"/>
      <c r="SEJ5" s="260"/>
      <c r="SEK5" s="260"/>
      <c r="SEL5" s="260"/>
      <c r="SEM5" s="260"/>
      <c r="SEN5" s="260"/>
      <c r="SEO5" s="260"/>
      <c r="SEP5" s="260"/>
      <c r="SEQ5" s="260"/>
      <c r="SER5" s="260"/>
      <c r="SES5" s="260"/>
      <c r="SET5" s="260"/>
      <c r="SEU5" s="260"/>
      <c r="SEV5" s="260"/>
      <c r="SEW5" s="260"/>
      <c r="SEX5" s="260"/>
      <c r="SEY5" s="260"/>
      <c r="SEZ5" s="260"/>
      <c r="SFA5" s="260"/>
      <c r="SFB5" s="260"/>
      <c r="SFC5" s="260"/>
      <c r="SFD5" s="260"/>
      <c r="SFE5" s="260"/>
      <c r="SFF5" s="260"/>
      <c r="SFG5" s="260"/>
      <c r="SFH5" s="260"/>
      <c r="SFI5" s="260"/>
      <c r="SFJ5" s="260"/>
      <c r="SFK5" s="260"/>
      <c r="SFL5" s="260"/>
      <c r="SFM5" s="260"/>
      <c r="SFN5" s="260"/>
      <c r="SFO5" s="260"/>
      <c r="SFP5" s="260"/>
      <c r="SFQ5" s="260"/>
      <c r="SFR5" s="260"/>
      <c r="SFS5" s="260"/>
      <c r="SFT5" s="260"/>
      <c r="SFU5" s="260"/>
      <c r="SFV5" s="260"/>
      <c r="SFW5" s="260"/>
      <c r="SFX5" s="260"/>
      <c r="SFY5" s="260"/>
      <c r="SFZ5" s="260"/>
      <c r="SGA5" s="260"/>
      <c r="SGB5" s="260"/>
      <c r="SGC5" s="260"/>
      <c r="SGD5" s="260"/>
      <c r="SGE5" s="260"/>
      <c r="SGF5" s="260"/>
      <c r="SGG5" s="260"/>
      <c r="SGH5" s="260"/>
      <c r="SGI5" s="260"/>
      <c r="SGJ5" s="260"/>
      <c r="SGK5" s="260"/>
      <c r="SGL5" s="260"/>
      <c r="SGM5" s="260"/>
      <c r="SGN5" s="260"/>
      <c r="SGO5" s="260"/>
      <c r="SGP5" s="260"/>
      <c r="SGQ5" s="260"/>
      <c r="SGR5" s="260"/>
      <c r="SGS5" s="260"/>
      <c r="SGT5" s="260"/>
      <c r="SGU5" s="260"/>
      <c r="SGV5" s="260"/>
      <c r="SGW5" s="260"/>
      <c r="SGX5" s="260"/>
      <c r="SGY5" s="260"/>
      <c r="SGZ5" s="260"/>
      <c r="SHA5" s="260"/>
      <c r="SHB5" s="260"/>
      <c r="SHC5" s="260"/>
      <c r="SHD5" s="260"/>
      <c r="SHE5" s="260"/>
      <c r="SHF5" s="260"/>
      <c r="SHG5" s="260"/>
      <c r="SHH5" s="260"/>
      <c r="SHI5" s="260"/>
      <c r="SHJ5" s="260"/>
      <c r="SHK5" s="260"/>
      <c r="SHL5" s="260"/>
      <c r="SHM5" s="260"/>
      <c r="SHN5" s="260"/>
      <c r="SHO5" s="260"/>
      <c r="SHP5" s="260"/>
      <c r="SHQ5" s="260"/>
      <c r="SHR5" s="260"/>
      <c r="SHS5" s="260"/>
      <c r="SHT5" s="260"/>
      <c r="SHU5" s="260"/>
      <c r="SHV5" s="260"/>
      <c r="SHW5" s="260"/>
      <c r="SHX5" s="260"/>
      <c r="SHY5" s="260"/>
      <c r="SHZ5" s="260"/>
      <c r="SIA5" s="260"/>
      <c r="SIB5" s="260"/>
      <c r="SIC5" s="260"/>
      <c r="SID5" s="260"/>
      <c r="SIE5" s="260"/>
      <c r="SIF5" s="260"/>
      <c r="SIG5" s="260"/>
      <c r="SIH5" s="260"/>
      <c r="SII5" s="260"/>
      <c r="SIJ5" s="260"/>
      <c r="SIK5" s="260"/>
      <c r="SIL5" s="260"/>
      <c r="SIM5" s="260"/>
      <c r="SIN5" s="260"/>
      <c r="SIO5" s="260"/>
      <c r="SIP5" s="260"/>
      <c r="SIQ5" s="260"/>
      <c r="SIR5" s="260"/>
      <c r="SIS5" s="260"/>
      <c r="SIT5" s="260"/>
      <c r="SIU5" s="260"/>
      <c r="SIV5" s="260"/>
      <c r="SIW5" s="260"/>
      <c r="SIX5" s="260"/>
      <c r="SIY5" s="260"/>
      <c r="SIZ5" s="260"/>
      <c r="SJA5" s="260"/>
      <c r="SJB5" s="260"/>
      <c r="SJC5" s="260"/>
      <c r="SJD5" s="260"/>
      <c r="SJE5" s="260"/>
      <c r="SJF5" s="260"/>
      <c r="SJG5" s="260"/>
      <c r="SJH5" s="260"/>
      <c r="SJI5" s="260"/>
      <c r="SJJ5" s="260"/>
      <c r="SJK5" s="260"/>
      <c r="SJL5" s="260"/>
      <c r="SJM5" s="260"/>
      <c r="SJN5" s="260"/>
      <c r="SJO5" s="260"/>
      <c r="SJP5" s="260"/>
      <c r="SJQ5" s="260"/>
      <c r="SJR5" s="260"/>
      <c r="SJS5" s="260"/>
      <c r="SJT5" s="260"/>
      <c r="SJU5" s="260"/>
      <c r="SJV5" s="260"/>
      <c r="SJW5" s="260"/>
      <c r="SJX5" s="260"/>
      <c r="SJY5" s="260"/>
      <c r="SJZ5" s="260"/>
      <c r="SKA5" s="260"/>
      <c r="SKB5" s="260"/>
      <c r="SKC5" s="260"/>
      <c r="SKD5" s="260"/>
      <c r="SKE5" s="260"/>
      <c r="SKF5" s="260"/>
      <c r="SKG5" s="260"/>
      <c r="SKH5" s="260"/>
      <c r="SKI5" s="260"/>
      <c r="SKJ5" s="260"/>
      <c r="SKK5" s="260"/>
      <c r="SKL5" s="260"/>
      <c r="SKM5" s="260"/>
      <c r="SKN5" s="260"/>
      <c r="SKO5" s="260"/>
      <c r="SKP5" s="260"/>
      <c r="SKQ5" s="260"/>
      <c r="SKR5" s="260"/>
      <c r="SKS5" s="260"/>
      <c r="SKT5" s="260"/>
      <c r="SKU5" s="260"/>
      <c r="SKV5" s="260"/>
      <c r="SKW5" s="260"/>
      <c r="SKX5" s="260"/>
      <c r="SKY5" s="260"/>
      <c r="SKZ5" s="260"/>
      <c r="SLA5" s="260"/>
      <c r="SLB5" s="260"/>
      <c r="SLC5" s="260"/>
      <c r="SLD5" s="260"/>
      <c r="SLE5" s="260"/>
      <c r="SLF5" s="260"/>
      <c r="SLG5" s="260"/>
      <c r="SLH5" s="260"/>
      <c r="SLI5" s="260"/>
      <c r="SLJ5" s="260"/>
      <c r="SLK5" s="260"/>
      <c r="SLL5" s="260"/>
      <c r="SLM5" s="260"/>
      <c r="SLN5" s="260"/>
      <c r="SLO5" s="260"/>
      <c r="SLP5" s="260"/>
      <c r="SLQ5" s="260"/>
      <c r="SLR5" s="260"/>
      <c r="SLS5" s="260"/>
      <c r="SLT5" s="260"/>
      <c r="SLU5" s="260"/>
      <c r="SLV5" s="260"/>
      <c r="SLW5" s="260"/>
      <c r="SLX5" s="260"/>
      <c r="SLY5" s="260"/>
      <c r="SLZ5" s="260"/>
      <c r="SMA5" s="260"/>
      <c r="SMB5" s="260"/>
      <c r="SMC5" s="260"/>
      <c r="SMD5" s="260"/>
      <c r="SME5" s="260"/>
      <c r="SMF5" s="260"/>
      <c r="SMG5" s="260"/>
      <c r="SMH5" s="260"/>
      <c r="SMI5" s="260"/>
      <c r="SMJ5" s="260"/>
      <c r="SMK5" s="260"/>
      <c r="SML5" s="260"/>
      <c r="SMM5" s="260"/>
      <c r="SMN5" s="260"/>
      <c r="SMO5" s="260"/>
      <c r="SMP5" s="260"/>
      <c r="SMQ5" s="260"/>
      <c r="SMR5" s="260"/>
      <c r="SMS5" s="260"/>
      <c r="SMT5" s="260"/>
      <c r="SMU5" s="260"/>
      <c r="SMV5" s="260"/>
      <c r="SMW5" s="260"/>
      <c r="SMX5" s="260"/>
      <c r="SMY5" s="260"/>
      <c r="SMZ5" s="260"/>
      <c r="SNA5" s="260"/>
      <c r="SNB5" s="260"/>
      <c r="SNC5" s="260"/>
      <c r="SND5" s="260"/>
      <c r="SNE5" s="260"/>
      <c r="SNF5" s="260"/>
      <c r="SNG5" s="260"/>
      <c r="SNH5" s="260"/>
      <c r="SNI5" s="260"/>
      <c r="SNJ5" s="260"/>
      <c r="SNK5" s="260"/>
      <c r="SNL5" s="260"/>
      <c r="SNM5" s="260"/>
      <c r="SNN5" s="260"/>
      <c r="SNO5" s="260"/>
      <c r="SNP5" s="260"/>
      <c r="SNQ5" s="260"/>
      <c r="SNR5" s="260"/>
      <c r="SNS5" s="260"/>
      <c r="SNT5" s="260"/>
      <c r="SNU5" s="260"/>
      <c r="SNV5" s="260"/>
      <c r="SNW5" s="260"/>
      <c r="SNX5" s="260"/>
      <c r="SNY5" s="260"/>
      <c r="SNZ5" s="260"/>
      <c r="SOA5" s="260"/>
      <c r="SOB5" s="260"/>
      <c r="SOC5" s="260"/>
      <c r="SOD5" s="260"/>
      <c r="SOE5" s="260"/>
      <c r="SOF5" s="260"/>
      <c r="SOG5" s="260"/>
      <c r="SOH5" s="260"/>
      <c r="SOI5" s="260"/>
      <c r="SOJ5" s="260"/>
      <c r="SOK5" s="260"/>
      <c r="SOL5" s="260"/>
      <c r="SOM5" s="260"/>
      <c r="SON5" s="260"/>
      <c r="SOO5" s="260"/>
      <c r="SOP5" s="260"/>
      <c r="SOQ5" s="260"/>
      <c r="SOR5" s="260"/>
      <c r="SOS5" s="260"/>
      <c r="SOT5" s="260"/>
      <c r="SOU5" s="260"/>
      <c r="SOV5" s="260"/>
      <c r="SOW5" s="260"/>
      <c r="SOX5" s="260"/>
      <c r="SOY5" s="260"/>
      <c r="SOZ5" s="260"/>
      <c r="SPA5" s="260"/>
      <c r="SPB5" s="260"/>
      <c r="SPC5" s="260"/>
      <c r="SPD5" s="260"/>
      <c r="SPE5" s="260"/>
      <c r="SPF5" s="260"/>
      <c r="SPG5" s="260"/>
      <c r="SPH5" s="260"/>
      <c r="SPI5" s="260"/>
      <c r="SPJ5" s="260"/>
      <c r="SPK5" s="260"/>
      <c r="SPL5" s="260"/>
      <c r="SPM5" s="260"/>
      <c r="SPN5" s="260"/>
      <c r="SPO5" s="260"/>
      <c r="SPP5" s="260"/>
      <c r="SPQ5" s="260"/>
      <c r="SPR5" s="260"/>
      <c r="SPS5" s="260"/>
      <c r="SPT5" s="260"/>
      <c r="SPU5" s="260"/>
      <c r="SPV5" s="260"/>
      <c r="SPW5" s="260"/>
      <c r="SPX5" s="260"/>
      <c r="SPY5" s="260"/>
      <c r="SPZ5" s="260"/>
      <c r="SQA5" s="260"/>
      <c r="SQB5" s="260"/>
      <c r="SQC5" s="260"/>
      <c r="SQD5" s="260"/>
      <c r="SQE5" s="260"/>
      <c r="SQF5" s="260"/>
      <c r="SQG5" s="260"/>
      <c r="SQH5" s="260"/>
      <c r="SQI5" s="260"/>
      <c r="SQJ5" s="260"/>
      <c r="SQK5" s="260"/>
      <c r="SQL5" s="260"/>
      <c r="SQM5" s="260"/>
      <c r="SQN5" s="260"/>
      <c r="SQO5" s="260"/>
      <c r="SQP5" s="260"/>
      <c r="SQQ5" s="260"/>
      <c r="SQR5" s="260"/>
      <c r="SQS5" s="260"/>
      <c r="SQT5" s="260"/>
      <c r="SQU5" s="260"/>
      <c r="SQV5" s="260"/>
      <c r="SQW5" s="260"/>
      <c r="SQX5" s="260"/>
      <c r="SQY5" s="260"/>
      <c r="SQZ5" s="260"/>
      <c r="SRA5" s="260"/>
      <c r="SRB5" s="260"/>
      <c r="SRC5" s="260"/>
      <c r="SRD5" s="260"/>
      <c r="SRE5" s="260"/>
      <c r="SRF5" s="260"/>
      <c r="SRG5" s="260"/>
      <c r="SRH5" s="260"/>
      <c r="SRI5" s="260"/>
      <c r="SRJ5" s="260"/>
      <c r="SRK5" s="260"/>
      <c r="SRL5" s="260"/>
      <c r="SRM5" s="260"/>
      <c r="SRN5" s="260"/>
      <c r="SRO5" s="260"/>
      <c r="SRP5" s="260"/>
      <c r="SRQ5" s="260"/>
      <c r="SRR5" s="260"/>
      <c r="SRS5" s="260"/>
      <c r="SRT5" s="260"/>
      <c r="SRU5" s="260"/>
      <c r="SRV5" s="260"/>
      <c r="SRW5" s="260"/>
      <c r="SRX5" s="260"/>
      <c r="SRY5" s="260"/>
      <c r="SRZ5" s="260"/>
      <c r="SSA5" s="260"/>
      <c r="SSB5" s="260"/>
      <c r="SSC5" s="260"/>
      <c r="SSD5" s="260"/>
      <c r="SSE5" s="260"/>
      <c r="SSF5" s="260"/>
      <c r="SSG5" s="260"/>
      <c r="SSH5" s="260"/>
      <c r="SSI5" s="260"/>
      <c r="SSJ5" s="260"/>
      <c r="SSK5" s="260"/>
      <c r="SSL5" s="260"/>
      <c r="SSM5" s="260"/>
      <c r="SSN5" s="260"/>
      <c r="SSO5" s="260"/>
      <c r="SSP5" s="260"/>
      <c r="SSQ5" s="260"/>
      <c r="SSR5" s="260"/>
      <c r="SSS5" s="260"/>
      <c r="SST5" s="260"/>
      <c r="SSU5" s="260"/>
      <c r="SSV5" s="260"/>
      <c r="SSW5" s="260"/>
      <c r="SSX5" s="260"/>
      <c r="SSY5" s="260"/>
      <c r="SSZ5" s="260"/>
      <c r="STA5" s="260"/>
      <c r="STB5" s="260"/>
      <c r="STC5" s="260"/>
      <c r="STD5" s="260"/>
      <c r="STE5" s="260"/>
      <c r="STF5" s="260"/>
      <c r="STG5" s="260"/>
      <c r="STH5" s="260"/>
      <c r="STI5" s="260"/>
      <c r="STJ5" s="260"/>
      <c r="STK5" s="260"/>
      <c r="STL5" s="260"/>
      <c r="STM5" s="260"/>
      <c r="STN5" s="260"/>
      <c r="STO5" s="260"/>
      <c r="STP5" s="260"/>
      <c r="STQ5" s="260"/>
      <c r="STR5" s="260"/>
      <c r="STS5" s="260"/>
      <c r="STT5" s="260"/>
      <c r="STU5" s="260"/>
      <c r="STV5" s="260"/>
      <c r="STW5" s="260"/>
      <c r="STX5" s="260"/>
      <c r="STY5" s="260"/>
      <c r="STZ5" s="260"/>
      <c r="SUA5" s="260"/>
      <c r="SUB5" s="260"/>
      <c r="SUC5" s="260"/>
      <c r="SUD5" s="260"/>
      <c r="SUE5" s="260"/>
      <c r="SUF5" s="260"/>
      <c r="SUG5" s="260"/>
      <c r="SUH5" s="260"/>
      <c r="SUI5" s="260"/>
      <c r="SUJ5" s="260"/>
      <c r="SUK5" s="260"/>
      <c r="SUL5" s="260"/>
      <c r="SUM5" s="260"/>
      <c r="SUN5" s="260"/>
      <c r="SUO5" s="260"/>
      <c r="SUP5" s="260"/>
      <c r="SUQ5" s="260"/>
      <c r="SUR5" s="260"/>
      <c r="SUS5" s="260"/>
      <c r="SUT5" s="260"/>
      <c r="SUU5" s="260"/>
      <c r="SUV5" s="260"/>
      <c r="SUW5" s="260"/>
      <c r="SUX5" s="260"/>
      <c r="SUY5" s="260"/>
      <c r="SUZ5" s="260"/>
      <c r="SVA5" s="260"/>
      <c r="SVB5" s="260"/>
      <c r="SVC5" s="260"/>
      <c r="SVD5" s="260"/>
      <c r="SVE5" s="260"/>
      <c r="SVF5" s="260"/>
      <c r="SVG5" s="260"/>
      <c r="SVH5" s="260"/>
      <c r="SVI5" s="260"/>
      <c r="SVJ5" s="260"/>
      <c r="SVK5" s="260"/>
      <c r="SVL5" s="260"/>
      <c r="SVM5" s="260"/>
      <c r="SVN5" s="260"/>
      <c r="SVO5" s="260"/>
      <c r="SVP5" s="260"/>
      <c r="SVQ5" s="260"/>
      <c r="SVR5" s="260"/>
      <c r="SVS5" s="260"/>
      <c r="SVT5" s="260"/>
      <c r="SVU5" s="260"/>
      <c r="SVV5" s="260"/>
      <c r="SVW5" s="260"/>
      <c r="SVX5" s="260"/>
      <c r="SVY5" s="260"/>
      <c r="SVZ5" s="260"/>
      <c r="SWA5" s="260"/>
      <c r="SWB5" s="260"/>
      <c r="SWC5" s="260"/>
      <c r="SWD5" s="260"/>
      <c r="SWE5" s="260"/>
      <c r="SWF5" s="260"/>
      <c r="SWG5" s="260"/>
      <c r="SWH5" s="260"/>
      <c r="SWI5" s="260"/>
      <c r="SWJ5" s="260"/>
      <c r="SWK5" s="260"/>
      <c r="SWL5" s="260"/>
      <c r="SWM5" s="260"/>
      <c r="SWN5" s="260"/>
      <c r="SWO5" s="260"/>
      <c r="SWP5" s="260"/>
      <c r="SWQ5" s="260"/>
      <c r="SWR5" s="260"/>
      <c r="SWS5" s="260"/>
      <c r="SWT5" s="260"/>
      <c r="SWU5" s="260"/>
      <c r="SWV5" s="260"/>
      <c r="SWW5" s="260"/>
      <c r="SWX5" s="260"/>
      <c r="SWY5" s="260"/>
      <c r="SWZ5" s="260"/>
      <c r="SXA5" s="260"/>
      <c r="SXB5" s="260"/>
      <c r="SXC5" s="260"/>
      <c r="SXD5" s="260"/>
      <c r="SXE5" s="260"/>
      <c r="SXF5" s="260"/>
      <c r="SXG5" s="260"/>
      <c r="SXH5" s="260"/>
      <c r="SXI5" s="260"/>
      <c r="SXJ5" s="260"/>
      <c r="SXK5" s="260"/>
      <c r="SXL5" s="260"/>
      <c r="SXM5" s="260"/>
      <c r="SXN5" s="260"/>
      <c r="SXO5" s="260"/>
      <c r="SXP5" s="260"/>
      <c r="SXQ5" s="260"/>
      <c r="SXR5" s="260"/>
      <c r="SXS5" s="260"/>
      <c r="SXT5" s="260"/>
      <c r="SXU5" s="260"/>
      <c r="SXV5" s="260"/>
      <c r="SXW5" s="260"/>
      <c r="SXX5" s="260"/>
      <c r="SXY5" s="260"/>
      <c r="SXZ5" s="260"/>
      <c r="SYA5" s="260"/>
      <c r="SYB5" s="260"/>
      <c r="SYC5" s="260"/>
      <c r="SYD5" s="260"/>
      <c r="SYE5" s="260"/>
      <c r="SYF5" s="260"/>
      <c r="SYG5" s="260"/>
      <c r="SYH5" s="260"/>
      <c r="SYI5" s="260"/>
      <c r="SYJ5" s="260"/>
      <c r="SYK5" s="260"/>
      <c r="SYL5" s="260"/>
      <c r="SYM5" s="260"/>
      <c r="SYN5" s="260"/>
      <c r="SYO5" s="260"/>
      <c r="SYP5" s="260"/>
      <c r="SYQ5" s="260"/>
      <c r="SYR5" s="260"/>
      <c r="SYS5" s="260"/>
      <c r="SYT5" s="260"/>
      <c r="SYU5" s="260"/>
      <c r="SYV5" s="260"/>
      <c r="SYW5" s="260"/>
      <c r="SYX5" s="260"/>
      <c r="SYY5" s="260"/>
      <c r="SYZ5" s="260"/>
      <c r="SZA5" s="260"/>
      <c r="SZB5" s="260"/>
      <c r="SZC5" s="260"/>
      <c r="SZD5" s="260"/>
      <c r="SZE5" s="260"/>
      <c r="SZF5" s="260"/>
      <c r="SZG5" s="260"/>
      <c r="SZH5" s="260"/>
      <c r="SZI5" s="260"/>
      <c r="SZJ5" s="260"/>
      <c r="SZK5" s="260"/>
      <c r="SZL5" s="260"/>
      <c r="SZM5" s="260"/>
      <c r="SZN5" s="260"/>
      <c r="SZO5" s="260"/>
      <c r="SZP5" s="260"/>
      <c r="SZQ5" s="260"/>
      <c r="SZR5" s="260"/>
      <c r="SZS5" s="260"/>
      <c r="SZT5" s="260"/>
      <c r="SZU5" s="260"/>
      <c r="SZV5" s="260"/>
      <c r="SZW5" s="260"/>
      <c r="SZX5" s="260"/>
      <c r="SZY5" s="260"/>
      <c r="SZZ5" s="260"/>
      <c r="TAA5" s="260"/>
      <c r="TAB5" s="260"/>
      <c r="TAC5" s="260"/>
      <c r="TAD5" s="260"/>
      <c r="TAE5" s="260"/>
      <c r="TAF5" s="260"/>
      <c r="TAG5" s="260"/>
      <c r="TAH5" s="260"/>
      <c r="TAI5" s="260"/>
      <c r="TAJ5" s="260"/>
      <c r="TAK5" s="260"/>
      <c r="TAL5" s="260"/>
      <c r="TAM5" s="260"/>
      <c r="TAN5" s="260"/>
      <c r="TAO5" s="260"/>
      <c r="TAP5" s="260"/>
      <c r="TAQ5" s="260"/>
      <c r="TAR5" s="260"/>
      <c r="TAS5" s="260"/>
      <c r="TAT5" s="260"/>
      <c r="TAU5" s="260"/>
      <c r="TAV5" s="260"/>
      <c r="TAW5" s="260"/>
      <c r="TAX5" s="260"/>
      <c r="TAY5" s="260"/>
      <c r="TAZ5" s="260"/>
      <c r="TBA5" s="260"/>
      <c r="TBB5" s="260"/>
      <c r="TBC5" s="260"/>
      <c r="TBD5" s="260"/>
      <c r="TBE5" s="260"/>
      <c r="TBF5" s="260"/>
      <c r="TBG5" s="260"/>
      <c r="TBH5" s="260"/>
      <c r="TBI5" s="260"/>
      <c r="TBJ5" s="260"/>
      <c r="TBK5" s="260"/>
      <c r="TBL5" s="260"/>
      <c r="TBM5" s="260"/>
      <c r="TBN5" s="260"/>
      <c r="TBO5" s="260"/>
      <c r="TBP5" s="260"/>
      <c r="TBQ5" s="260"/>
      <c r="TBR5" s="260"/>
      <c r="TBS5" s="260"/>
      <c r="TBT5" s="260"/>
      <c r="TBU5" s="260"/>
      <c r="TBV5" s="260"/>
      <c r="TBW5" s="260"/>
      <c r="TBX5" s="260"/>
      <c r="TBY5" s="260"/>
      <c r="TBZ5" s="260"/>
      <c r="TCA5" s="260"/>
      <c r="TCB5" s="260"/>
      <c r="TCC5" s="260"/>
      <c r="TCD5" s="260"/>
      <c r="TCE5" s="260"/>
      <c r="TCF5" s="260"/>
      <c r="TCG5" s="260"/>
      <c r="TCH5" s="260"/>
      <c r="TCI5" s="260"/>
      <c r="TCJ5" s="260"/>
      <c r="TCK5" s="260"/>
      <c r="TCL5" s="260"/>
      <c r="TCM5" s="260"/>
      <c r="TCN5" s="260"/>
      <c r="TCO5" s="260"/>
      <c r="TCP5" s="260"/>
      <c r="TCQ5" s="260"/>
      <c r="TCR5" s="260"/>
      <c r="TCS5" s="260"/>
      <c r="TCT5" s="260"/>
      <c r="TCU5" s="260"/>
      <c r="TCV5" s="260"/>
      <c r="TCW5" s="260"/>
      <c r="TCX5" s="260"/>
      <c r="TCY5" s="260"/>
      <c r="TCZ5" s="260"/>
      <c r="TDA5" s="260"/>
      <c r="TDB5" s="260"/>
      <c r="TDC5" s="260"/>
      <c r="TDD5" s="260"/>
      <c r="TDE5" s="260"/>
      <c r="TDF5" s="260"/>
      <c r="TDG5" s="260"/>
      <c r="TDH5" s="260"/>
      <c r="TDI5" s="260"/>
      <c r="TDJ5" s="260"/>
      <c r="TDK5" s="260"/>
      <c r="TDL5" s="260"/>
      <c r="TDM5" s="260"/>
      <c r="TDN5" s="260"/>
      <c r="TDO5" s="260"/>
      <c r="TDP5" s="260"/>
      <c r="TDQ5" s="260"/>
      <c r="TDR5" s="260"/>
      <c r="TDS5" s="260"/>
      <c r="TDT5" s="260"/>
      <c r="TDU5" s="260"/>
      <c r="TDV5" s="260"/>
      <c r="TDW5" s="260"/>
      <c r="TDX5" s="260"/>
      <c r="TDY5" s="260"/>
      <c r="TDZ5" s="260"/>
      <c r="TEA5" s="260"/>
      <c r="TEB5" s="260"/>
      <c r="TEC5" s="260"/>
      <c r="TED5" s="260"/>
      <c r="TEE5" s="260"/>
      <c r="TEF5" s="260"/>
      <c r="TEG5" s="260"/>
      <c r="TEH5" s="260"/>
      <c r="TEI5" s="260"/>
      <c r="TEJ5" s="260"/>
      <c r="TEK5" s="260"/>
      <c r="TEL5" s="260"/>
      <c r="TEM5" s="260"/>
      <c r="TEN5" s="260"/>
      <c r="TEO5" s="260"/>
      <c r="TEP5" s="260"/>
      <c r="TEQ5" s="260"/>
      <c r="TER5" s="260"/>
      <c r="TES5" s="260"/>
      <c r="TET5" s="260"/>
      <c r="TEU5" s="260"/>
      <c r="TEV5" s="260"/>
      <c r="TEW5" s="260"/>
      <c r="TEX5" s="260"/>
      <c r="TEY5" s="260"/>
      <c r="TEZ5" s="260"/>
      <c r="TFA5" s="260"/>
      <c r="TFB5" s="260"/>
      <c r="TFC5" s="260"/>
      <c r="TFD5" s="260"/>
      <c r="TFE5" s="260"/>
      <c r="TFF5" s="260"/>
      <c r="TFG5" s="260"/>
      <c r="TFH5" s="260"/>
      <c r="TFI5" s="260"/>
      <c r="TFJ5" s="260"/>
      <c r="TFK5" s="260"/>
      <c r="TFL5" s="260"/>
      <c r="TFM5" s="260"/>
      <c r="TFN5" s="260"/>
      <c r="TFO5" s="260"/>
      <c r="TFP5" s="260"/>
      <c r="TFQ5" s="260"/>
      <c r="TFR5" s="260"/>
      <c r="TFS5" s="260"/>
      <c r="TFT5" s="260"/>
      <c r="TFU5" s="260"/>
      <c r="TFV5" s="260"/>
      <c r="TFW5" s="260"/>
      <c r="TFX5" s="260"/>
      <c r="TFY5" s="260"/>
      <c r="TFZ5" s="260"/>
      <c r="TGA5" s="260"/>
      <c r="TGB5" s="260"/>
      <c r="TGC5" s="260"/>
      <c r="TGD5" s="260"/>
      <c r="TGE5" s="260"/>
      <c r="TGF5" s="260"/>
      <c r="TGG5" s="260"/>
      <c r="TGH5" s="260"/>
      <c r="TGI5" s="260"/>
      <c r="TGJ5" s="260"/>
      <c r="TGK5" s="260"/>
      <c r="TGL5" s="260"/>
      <c r="TGM5" s="260"/>
      <c r="TGN5" s="260"/>
      <c r="TGO5" s="260"/>
      <c r="TGP5" s="260"/>
      <c r="TGQ5" s="260"/>
      <c r="TGR5" s="260"/>
      <c r="TGS5" s="260"/>
      <c r="TGT5" s="260"/>
      <c r="TGU5" s="260"/>
      <c r="TGV5" s="260"/>
      <c r="TGW5" s="260"/>
      <c r="TGX5" s="260"/>
      <c r="TGY5" s="260"/>
      <c r="TGZ5" s="260"/>
      <c r="THA5" s="260"/>
      <c r="THB5" s="260"/>
      <c r="THC5" s="260"/>
      <c r="THD5" s="260"/>
      <c r="THE5" s="260"/>
      <c r="THF5" s="260"/>
      <c r="THG5" s="260"/>
      <c r="THH5" s="260"/>
      <c r="THI5" s="260"/>
      <c r="THJ5" s="260"/>
      <c r="THK5" s="260"/>
      <c r="THL5" s="260"/>
      <c r="THM5" s="260"/>
      <c r="THN5" s="260"/>
      <c r="THO5" s="260"/>
      <c r="THP5" s="260"/>
      <c r="THQ5" s="260"/>
      <c r="THR5" s="260"/>
      <c r="THS5" s="260"/>
      <c r="THT5" s="260"/>
      <c r="THU5" s="260"/>
      <c r="THV5" s="260"/>
      <c r="THW5" s="260"/>
      <c r="THX5" s="260"/>
      <c r="THY5" s="260"/>
      <c r="THZ5" s="260"/>
      <c r="TIA5" s="260"/>
      <c r="TIB5" s="260"/>
      <c r="TIC5" s="260"/>
      <c r="TID5" s="260"/>
      <c r="TIE5" s="260"/>
      <c r="TIF5" s="260"/>
      <c r="TIG5" s="260"/>
      <c r="TIH5" s="260"/>
      <c r="TII5" s="260"/>
      <c r="TIJ5" s="260"/>
      <c r="TIK5" s="260"/>
      <c r="TIL5" s="260"/>
      <c r="TIM5" s="260"/>
      <c r="TIN5" s="260"/>
      <c r="TIO5" s="260"/>
      <c r="TIP5" s="260"/>
      <c r="TIQ5" s="260"/>
      <c r="TIR5" s="260"/>
      <c r="TIS5" s="260"/>
      <c r="TIT5" s="260"/>
      <c r="TIU5" s="260"/>
      <c r="TIV5" s="260"/>
      <c r="TIW5" s="260"/>
      <c r="TIX5" s="260"/>
      <c r="TIY5" s="260"/>
      <c r="TIZ5" s="260"/>
      <c r="TJA5" s="260"/>
      <c r="TJB5" s="260"/>
      <c r="TJC5" s="260"/>
      <c r="TJD5" s="260"/>
      <c r="TJE5" s="260"/>
      <c r="TJF5" s="260"/>
      <c r="TJG5" s="260"/>
      <c r="TJH5" s="260"/>
      <c r="TJI5" s="260"/>
      <c r="TJJ5" s="260"/>
      <c r="TJK5" s="260"/>
      <c r="TJL5" s="260"/>
      <c r="TJM5" s="260"/>
      <c r="TJN5" s="260"/>
      <c r="TJO5" s="260"/>
      <c r="TJP5" s="260"/>
      <c r="TJQ5" s="260"/>
      <c r="TJR5" s="260"/>
      <c r="TJS5" s="260"/>
      <c r="TJT5" s="260"/>
      <c r="TJU5" s="260"/>
      <c r="TJV5" s="260"/>
      <c r="TJW5" s="260"/>
      <c r="TJX5" s="260"/>
      <c r="TJY5" s="260"/>
      <c r="TJZ5" s="260"/>
      <c r="TKA5" s="260"/>
      <c r="TKB5" s="260"/>
      <c r="TKC5" s="260"/>
      <c r="TKD5" s="260"/>
      <c r="TKE5" s="260"/>
      <c r="TKF5" s="260"/>
      <c r="TKG5" s="260"/>
      <c r="TKH5" s="260"/>
      <c r="TKI5" s="260"/>
      <c r="TKJ5" s="260"/>
      <c r="TKK5" s="260"/>
      <c r="TKL5" s="260"/>
      <c r="TKM5" s="260"/>
      <c r="TKN5" s="260"/>
      <c r="TKO5" s="260"/>
      <c r="TKP5" s="260"/>
      <c r="TKQ5" s="260"/>
      <c r="TKR5" s="260"/>
      <c r="TKS5" s="260"/>
      <c r="TKT5" s="260"/>
      <c r="TKU5" s="260"/>
      <c r="TKV5" s="260"/>
      <c r="TKW5" s="260"/>
      <c r="TKX5" s="260"/>
      <c r="TKY5" s="260"/>
      <c r="TKZ5" s="260"/>
      <c r="TLA5" s="260"/>
      <c r="TLB5" s="260"/>
      <c r="TLC5" s="260"/>
      <c r="TLD5" s="260"/>
      <c r="TLE5" s="260"/>
      <c r="TLF5" s="260"/>
      <c r="TLG5" s="260"/>
      <c r="TLH5" s="260"/>
      <c r="TLI5" s="260"/>
      <c r="TLJ5" s="260"/>
      <c r="TLK5" s="260"/>
      <c r="TLL5" s="260"/>
      <c r="TLM5" s="260"/>
      <c r="TLN5" s="260"/>
      <c r="TLO5" s="260"/>
      <c r="TLP5" s="260"/>
      <c r="TLQ5" s="260"/>
      <c r="TLR5" s="260"/>
      <c r="TLS5" s="260"/>
      <c r="TLT5" s="260"/>
      <c r="TLU5" s="260"/>
      <c r="TLV5" s="260"/>
      <c r="TLW5" s="260"/>
      <c r="TLX5" s="260"/>
      <c r="TLY5" s="260"/>
      <c r="TLZ5" s="260"/>
      <c r="TMA5" s="260"/>
      <c r="TMB5" s="260"/>
      <c r="TMC5" s="260"/>
      <c r="TMD5" s="260"/>
      <c r="TME5" s="260"/>
      <c r="TMF5" s="260"/>
      <c r="TMG5" s="260"/>
      <c r="TMH5" s="260"/>
      <c r="TMI5" s="260"/>
      <c r="TMJ5" s="260"/>
      <c r="TMK5" s="260"/>
      <c r="TML5" s="260"/>
      <c r="TMM5" s="260"/>
      <c r="TMN5" s="260"/>
      <c r="TMO5" s="260"/>
      <c r="TMP5" s="260"/>
      <c r="TMQ5" s="260"/>
      <c r="TMR5" s="260"/>
      <c r="TMS5" s="260"/>
      <c r="TMT5" s="260"/>
      <c r="TMU5" s="260"/>
      <c r="TMV5" s="260"/>
      <c r="TMW5" s="260"/>
      <c r="TMX5" s="260"/>
      <c r="TMY5" s="260"/>
      <c r="TMZ5" s="260"/>
      <c r="TNA5" s="260"/>
      <c r="TNB5" s="260"/>
      <c r="TNC5" s="260"/>
      <c r="TND5" s="260"/>
      <c r="TNE5" s="260"/>
      <c r="TNF5" s="260"/>
      <c r="TNG5" s="260"/>
      <c r="TNH5" s="260"/>
      <c r="TNI5" s="260"/>
      <c r="TNJ5" s="260"/>
      <c r="TNK5" s="260"/>
      <c r="TNL5" s="260"/>
      <c r="TNM5" s="260"/>
      <c r="TNN5" s="260"/>
      <c r="TNO5" s="260"/>
      <c r="TNP5" s="260"/>
      <c r="TNQ5" s="260"/>
      <c r="TNR5" s="260"/>
      <c r="TNS5" s="260"/>
      <c r="TNT5" s="260"/>
      <c r="TNU5" s="260"/>
      <c r="TNV5" s="260"/>
      <c r="TNW5" s="260"/>
      <c r="TNX5" s="260"/>
      <c r="TNY5" s="260"/>
      <c r="TNZ5" s="260"/>
      <c r="TOA5" s="260"/>
      <c r="TOB5" s="260"/>
      <c r="TOC5" s="260"/>
      <c r="TOD5" s="260"/>
      <c r="TOE5" s="260"/>
      <c r="TOF5" s="260"/>
      <c r="TOG5" s="260"/>
      <c r="TOH5" s="260"/>
      <c r="TOI5" s="260"/>
      <c r="TOJ5" s="260"/>
      <c r="TOK5" s="260"/>
      <c r="TOL5" s="260"/>
      <c r="TOM5" s="260"/>
      <c r="TON5" s="260"/>
      <c r="TOO5" s="260"/>
      <c r="TOP5" s="260"/>
      <c r="TOQ5" s="260"/>
      <c r="TOR5" s="260"/>
      <c r="TOS5" s="260"/>
      <c r="TOT5" s="260"/>
      <c r="TOU5" s="260"/>
      <c r="TOV5" s="260"/>
      <c r="TOW5" s="260"/>
      <c r="TOX5" s="260"/>
      <c r="TOY5" s="260"/>
      <c r="TOZ5" s="260"/>
      <c r="TPA5" s="260"/>
      <c r="TPB5" s="260"/>
      <c r="TPC5" s="260"/>
      <c r="TPD5" s="260"/>
      <c r="TPE5" s="260"/>
      <c r="TPF5" s="260"/>
      <c r="TPG5" s="260"/>
      <c r="TPH5" s="260"/>
      <c r="TPI5" s="260"/>
      <c r="TPJ5" s="260"/>
      <c r="TPK5" s="260"/>
      <c r="TPL5" s="260"/>
      <c r="TPM5" s="260"/>
      <c r="TPN5" s="260"/>
      <c r="TPO5" s="260"/>
      <c r="TPP5" s="260"/>
      <c r="TPQ5" s="260"/>
      <c r="TPR5" s="260"/>
      <c r="TPS5" s="260"/>
      <c r="TPT5" s="260"/>
      <c r="TPU5" s="260"/>
      <c r="TPV5" s="260"/>
      <c r="TPW5" s="260"/>
      <c r="TPX5" s="260"/>
      <c r="TPY5" s="260"/>
      <c r="TPZ5" s="260"/>
      <c r="TQA5" s="260"/>
      <c r="TQB5" s="260"/>
      <c r="TQC5" s="260"/>
      <c r="TQD5" s="260"/>
      <c r="TQE5" s="260"/>
      <c r="TQF5" s="260"/>
      <c r="TQG5" s="260"/>
      <c r="TQH5" s="260"/>
      <c r="TQI5" s="260"/>
      <c r="TQJ5" s="260"/>
      <c r="TQK5" s="260"/>
      <c r="TQL5" s="260"/>
      <c r="TQM5" s="260"/>
      <c r="TQN5" s="260"/>
      <c r="TQO5" s="260"/>
      <c r="TQP5" s="260"/>
      <c r="TQQ5" s="260"/>
      <c r="TQR5" s="260"/>
      <c r="TQS5" s="260"/>
      <c r="TQT5" s="260"/>
      <c r="TQU5" s="260"/>
      <c r="TQV5" s="260"/>
      <c r="TQW5" s="260"/>
      <c r="TQX5" s="260"/>
      <c r="TQY5" s="260"/>
      <c r="TQZ5" s="260"/>
      <c r="TRA5" s="260"/>
      <c r="TRB5" s="260"/>
      <c r="TRC5" s="260"/>
      <c r="TRD5" s="260"/>
      <c r="TRE5" s="260"/>
      <c r="TRF5" s="260"/>
      <c r="TRG5" s="260"/>
      <c r="TRH5" s="260"/>
      <c r="TRI5" s="260"/>
      <c r="TRJ5" s="260"/>
      <c r="TRK5" s="260"/>
      <c r="TRL5" s="260"/>
      <c r="TRM5" s="260"/>
      <c r="TRN5" s="260"/>
      <c r="TRO5" s="260"/>
      <c r="TRP5" s="260"/>
      <c r="TRQ5" s="260"/>
      <c r="TRR5" s="260"/>
      <c r="TRS5" s="260"/>
      <c r="TRT5" s="260"/>
      <c r="TRU5" s="260"/>
      <c r="TRV5" s="260"/>
      <c r="TRW5" s="260"/>
      <c r="TRX5" s="260"/>
      <c r="TRY5" s="260"/>
      <c r="TRZ5" s="260"/>
      <c r="TSA5" s="260"/>
      <c r="TSB5" s="260"/>
      <c r="TSC5" s="260"/>
      <c r="TSD5" s="260"/>
      <c r="TSE5" s="260"/>
      <c r="TSF5" s="260"/>
      <c r="TSG5" s="260"/>
      <c r="TSH5" s="260"/>
      <c r="TSI5" s="260"/>
      <c r="TSJ5" s="260"/>
      <c r="TSK5" s="260"/>
      <c r="TSL5" s="260"/>
      <c r="TSM5" s="260"/>
      <c r="TSN5" s="260"/>
      <c r="TSO5" s="260"/>
      <c r="TSP5" s="260"/>
      <c r="TSQ5" s="260"/>
      <c r="TSR5" s="260"/>
      <c r="TSS5" s="260"/>
      <c r="TST5" s="260"/>
      <c r="TSU5" s="260"/>
      <c r="TSV5" s="260"/>
      <c r="TSW5" s="260"/>
      <c r="TSX5" s="260"/>
      <c r="TSY5" s="260"/>
      <c r="TSZ5" s="260"/>
      <c r="TTA5" s="260"/>
      <c r="TTB5" s="260"/>
      <c r="TTC5" s="260"/>
      <c r="TTD5" s="260"/>
      <c r="TTE5" s="260"/>
      <c r="TTF5" s="260"/>
      <c r="TTG5" s="260"/>
      <c r="TTH5" s="260"/>
      <c r="TTI5" s="260"/>
      <c r="TTJ5" s="260"/>
      <c r="TTK5" s="260"/>
      <c r="TTL5" s="260"/>
      <c r="TTM5" s="260"/>
      <c r="TTN5" s="260"/>
      <c r="TTO5" s="260"/>
      <c r="TTP5" s="260"/>
      <c r="TTQ5" s="260"/>
      <c r="TTR5" s="260"/>
      <c r="TTS5" s="260"/>
      <c r="TTT5" s="260"/>
      <c r="TTU5" s="260"/>
      <c r="TTV5" s="260"/>
      <c r="TTW5" s="260"/>
      <c r="TTX5" s="260"/>
      <c r="TTY5" s="260"/>
      <c r="TTZ5" s="260"/>
      <c r="TUA5" s="260"/>
      <c r="TUB5" s="260"/>
      <c r="TUC5" s="260"/>
      <c r="TUD5" s="260"/>
      <c r="TUE5" s="260"/>
      <c r="TUF5" s="260"/>
      <c r="TUG5" s="260"/>
      <c r="TUH5" s="260"/>
      <c r="TUI5" s="260"/>
      <c r="TUJ5" s="260"/>
      <c r="TUK5" s="260"/>
      <c r="TUL5" s="260"/>
      <c r="TUM5" s="260"/>
      <c r="TUN5" s="260"/>
      <c r="TUO5" s="260"/>
      <c r="TUP5" s="260"/>
      <c r="TUQ5" s="260"/>
      <c r="TUR5" s="260"/>
      <c r="TUS5" s="260"/>
      <c r="TUT5" s="260"/>
      <c r="TUU5" s="260"/>
      <c r="TUV5" s="260"/>
      <c r="TUW5" s="260"/>
      <c r="TUX5" s="260"/>
      <c r="TUY5" s="260"/>
      <c r="TUZ5" s="260"/>
      <c r="TVA5" s="260"/>
      <c r="TVB5" s="260"/>
      <c r="TVC5" s="260"/>
      <c r="TVD5" s="260"/>
      <c r="TVE5" s="260"/>
      <c r="TVF5" s="260"/>
      <c r="TVG5" s="260"/>
      <c r="TVH5" s="260"/>
      <c r="TVI5" s="260"/>
      <c r="TVJ5" s="260"/>
      <c r="TVK5" s="260"/>
      <c r="TVL5" s="260"/>
      <c r="TVM5" s="260"/>
      <c r="TVN5" s="260"/>
      <c r="TVO5" s="260"/>
      <c r="TVP5" s="260"/>
      <c r="TVQ5" s="260"/>
      <c r="TVR5" s="260"/>
      <c r="TVS5" s="260"/>
      <c r="TVT5" s="260"/>
      <c r="TVU5" s="260"/>
      <c r="TVV5" s="260"/>
      <c r="TVW5" s="260"/>
      <c r="TVX5" s="260"/>
      <c r="TVY5" s="260"/>
      <c r="TVZ5" s="260"/>
      <c r="TWA5" s="260"/>
      <c r="TWB5" s="260"/>
      <c r="TWC5" s="260"/>
      <c r="TWD5" s="260"/>
      <c r="TWE5" s="260"/>
      <c r="TWF5" s="260"/>
      <c r="TWG5" s="260"/>
      <c r="TWH5" s="260"/>
      <c r="TWI5" s="260"/>
      <c r="TWJ5" s="260"/>
      <c r="TWK5" s="260"/>
      <c r="TWL5" s="260"/>
      <c r="TWM5" s="260"/>
      <c r="TWN5" s="260"/>
      <c r="TWO5" s="260"/>
      <c r="TWP5" s="260"/>
      <c r="TWQ5" s="260"/>
      <c r="TWR5" s="260"/>
      <c r="TWS5" s="260"/>
      <c r="TWT5" s="260"/>
      <c r="TWU5" s="260"/>
      <c r="TWV5" s="260"/>
      <c r="TWW5" s="260"/>
      <c r="TWX5" s="260"/>
      <c r="TWY5" s="260"/>
      <c r="TWZ5" s="260"/>
      <c r="TXA5" s="260"/>
      <c r="TXB5" s="260"/>
      <c r="TXC5" s="260"/>
      <c r="TXD5" s="260"/>
      <c r="TXE5" s="260"/>
      <c r="TXF5" s="260"/>
      <c r="TXG5" s="260"/>
      <c r="TXH5" s="260"/>
      <c r="TXI5" s="260"/>
      <c r="TXJ5" s="260"/>
      <c r="TXK5" s="260"/>
      <c r="TXL5" s="260"/>
      <c r="TXM5" s="260"/>
      <c r="TXN5" s="260"/>
      <c r="TXO5" s="260"/>
      <c r="TXP5" s="260"/>
      <c r="TXQ5" s="260"/>
      <c r="TXR5" s="260"/>
      <c r="TXS5" s="260"/>
      <c r="TXT5" s="260"/>
      <c r="TXU5" s="260"/>
      <c r="TXV5" s="260"/>
      <c r="TXW5" s="260"/>
      <c r="TXX5" s="260"/>
      <c r="TXY5" s="260"/>
      <c r="TXZ5" s="260"/>
      <c r="TYA5" s="260"/>
      <c r="TYB5" s="260"/>
      <c r="TYC5" s="260"/>
      <c r="TYD5" s="260"/>
      <c r="TYE5" s="260"/>
      <c r="TYF5" s="260"/>
      <c r="TYG5" s="260"/>
      <c r="TYH5" s="260"/>
      <c r="TYI5" s="260"/>
      <c r="TYJ5" s="260"/>
      <c r="TYK5" s="260"/>
      <c r="TYL5" s="260"/>
      <c r="TYM5" s="260"/>
      <c r="TYN5" s="260"/>
      <c r="TYO5" s="260"/>
      <c r="TYP5" s="260"/>
      <c r="TYQ5" s="260"/>
      <c r="TYR5" s="260"/>
      <c r="TYS5" s="260"/>
      <c r="TYT5" s="260"/>
      <c r="TYU5" s="260"/>
      <c r="TYV5" s="260"/>
      <c r="TYW5" s="260"/>
      <c r="TYX5" s="260"/>
      <c r="TYY5" s="260"/>
      <c r="TYZ5" s="260"/>
      <c r="TZA5" s="260"/>
      <c r="TZB5" s="260"/>
      <c r="TZC5" s="260"/>
      <c r="TZD5" s="260"/>
      <c r="TZE5" s="260"/>
      <c r="TZF5" s="260"/>
      <c r="TZG5" s="260"/>
      <c r="TZH5" s="260"/>
      <c r="TZI5" s="260"/>
      <c r="TZJ5" s="260"/>
      <c r="TZK5" s="260"/>
      <c r="TZL5" s="260"/>
      <c r="TZM5" s="260"/>
      <c r="TZN5" s="260"/>
      <c r="TZO5" s="260"/>
      <c r="TZP5" s="260"/>
      <c r="TZQ5" s="260"/>
      <c r="TZR5" s="260"/>
      <c r="TZS5" s="260"/>
      <c r="TZT5" s="260"/>
      <c r="TZU5" s="260"/>
      <c r="TZV5" s="260"/>
      <c r="TZW5" s="260"/>
      <c r="TZX5" s="260"/>
      <c r="TZY5" s="260"/>
      <c r="TZZ5" s="260"/>
      <c r="UAA5" s="260"/>
      <c r="UAB5" s="260"/>
      <c r="UAC5" s="260"/>
      <c r="UAD5" s="260"/>
      <c r="UAE5" s="260"/>
      <c r="UAF5" s="260"/>
      <c r="UAG5" s="260"/>
      <c r="UAH5" s="260"/>
      <c r="UAI5" s="260"/>
      <c r="UAJ5" s="260"/>
      <c r="UAK5" s="260"/>
      <c r="UAL5" s="260"/>
      <c r="UAM5" s="260"/>
      <c r="UAN5" s="260"/>
      <c r="UAO5" s="260"/>
      <c r="UAP5" s="260"/>
      <c r="UAQ5" s="260"/>
      <c r="UAR5" s="260"/>
      <c r="UAS5" s="260"/>
      <c r="UAT5" s="260"/>
      <c r="UAU5" s="260"/>
      <c r="UAV5" s="260"/>
      <c r="UAW5" s="260"/>
      <c r="UAX5" s="260"/>
      <c r="UAY5" s="260"/>
      <c r="UAZ5" s="260"/>
      <c r="UBA5" s="260"/>
      <c r="UBB5" s="260"/>
      <c r="UBC5" s="260"/>
      <c r="UBD5" s="260"/>
      <c r="UBE5" s="260"/>
      <c r="UBF5" s="260"/>
      <c r="UBG5" s="260"/>
      <c r="UBH5" s="260"/>
      <c r="UBI5" s="260"/>
      <c r="UBJ5" s="260"/>
      <c r="UBK5" s="260"/>
      <c r="UBL5" s="260"/>
      <c r="UBM5" s="260"/>
      <c r="UBN5" s="260"/>
      <c r="UBO5" s="260"/>
      <c r="UBP5" s="260"/>
      <c r="UBQ5" s="260"/>
      <c r="UBR5" s="260"/>
      <c r="UBS5" s="260"/>
      <c r="UBT5" s="260"/>
      <c r="UBU5" s="260"/>
      <c r="UBV5" s="260"/>
      <c r="UBW5" s="260"/>
      <c r="UBX5" s="260"/>
      <c r="UBY5" s="260"/>
      <c r="UBZ5" s="260"/>
      <c r="UCA5" s="260"/>
      <c r="UCB5" s="260"/>
      <c r="UCC5" s="260"/>
      <c r="UCD5" s="260"/>
      <c r="UCE5" s="260"/>
      <c r="UCF5" s="260"/>
      <c r="UCG5" s="260"/>
      <c r="UCH5" s="260"/>
      <c r="UCI5" s="260"/>
      <c r="UCJ5" s="260"/>
      <c r="UCK5" s="260"/>
      <c r="UCL5" s="260"/>
      <c r="UCM5" s="260"/>
      <c r="UCN5" s="260"/>
      <c r="UCO5" s="260"/>
      <c r="UCP5" s="260"/>
      <c r="UCQ5" s="260"/>
      <c r="UCR5" s="260"/>
      <c r="UCS5" s="260"/>
      <c r="UCT5" s="260"/>
      <c r="UCU5" s="260"/>
      <c r="UCV5" s="260"/>
      <c r="UCW5" s="260"/>
      <c r="UCX5" s="260"/>
      <c r="UCY5" s="260"/>
      <c r="UCZ5" s="260"/>
      <c r="UDA5" s="260"/>
      <c r="UDB5" s="260"/>
      <c r="UDC5" s="260"/>
      <c r="UDD5" s="260"/>
      <c r="UDE5" s="260"/>
      <c r="UDF5" s="260"/>
      <c r="UDG5" s="260"/>
      <c r="UDH5" s="260"/>
      <c r="UDI5" s="260"/>
      <c r="UDJ5" s="260"/>
      <c r="UDK5" s="260"/>
      <c r="UDL5" s="260"/>
      <c r="UDM5" s="260"/>
      <c r="UDN5" s="260"/>
      <c r="UDO5" s="260"/>
      <c r="UDP5" s="260"/>
      <c r="UDQ5" s="260"/>
      <c r="UDR5" s="260"/>
      <c r="UDS5" s="260"/>
      <c r="UDT5" s="260"/>
      <c r="UDU5" s="260"/>
      <c r="UDV5" s="260"/>
      <c r="UDW5" s="260"/>
      <c r="UDX5" s="260"/>
      <c r="UDY5" s="260"/>
      <c r="UDZ5" s="260"/>
      <c r="UEA5" s="260"/>
      <c r="UEB5" s="260"/>
      <c r="UEC5" s="260"/>
      <c r="UED5" s="260"/>
      <c r="UEE5" s="260"/>
      <c r="UEF5" s="260"/>
      <c r="UEG5" s="260"/>
      <c r="UEH5" s="260"/>
      <c r="UEI5" s="260"/>
      <c r="UEJ5" s="260"/>
      <c r="UEK5" s="260"/>
      <c r="UEL5" s="260"/>
      <c r="UEM5" s="260"/>
      <c r="UEN5" s="260"/>
      <c r="UEO5" s="260"/>
      <c r="UEP5" s="260"/>
      <c r="UEQ5" s="260"/>
      <c r="UER5" s="260"/>
      <c r="UES5" s="260"/>
      <c r="UET5" s="260"/>
      <c r="UEU5" s="260"/>
      <c r="UEV5" s="260"/>
      <c r="UEW5" s="260"/>
      <c r="UEX5" s="260"/>
      <c r="UEY5" s="260"/>
      <c r="UEZ5" s="260"/>
      <c r="UFA5" s="260"/>
      <c r="UFB5" s="260"/>
      <c r="UFC5" s="260"/>
      <c r="UFD5" s="260"/>
      <c r="UFE5" s="260"/>
      <c r="UFF5" s="260"/>
      <c r="UFG5" s="260"/>
      <c r="UFH5" s="260"/>
      <c r="UFI5" s="260"/>
      <c r="UFJ5" s="260"/>
      <c r="UFK5" s="260"/>
      <c r="UFL5" s="260"/>
      <c r="UFM5" s="260"/>
      <c r="UFN5" s="260"/>
      <c r="UFO5" s="260"/>
      <c r="UFP5" s="260"/>
      <c r="UFQ5" s="260"/>
      <c r="UFR5" s="260"/>
      <c r="UFS5" s="260"/>
      <c r="UFT5" s="260"/>
      <c r="UFU5" s="260"/>
      <c r="UFV5" s="260"/>
      <c r="UFW5" s="260"/>
      <c r="UFX5" s="260"/>
      <c r="UFY5" s="260"/>
      <c r="UFZ5" s="260"/>
      <c r="UGA5" s="260"/>
      <c r="UGB5" s="260"/>
      <c r="UGC5" s="260"/>
      <c r="UGD5" s="260"/>
      <c r="UGE5" s="260"/>
      <c r="UGF5" s="260"/>
      <c r="UGG5" s="260"/>
      <c r="UGH5" s="260"/>
      <c r="UGI5" s="260"/>
      <c r="UGJ5" s="260"/>
      <c r="UGK5" s="260"/>
      <c r="UGL5" s="260"/>
      <c r="UGM5" s="260"/>
      <c r="UGN5" s="260"/>
      <c r="UGO5" s="260"/>
      <c r="UGP5" s="260"/>
      <c r="UGQ5" s="260"/>
      <c r="UGR5" s="260"/>
      <c r="UGS5" s="260"/>
      <c r="UGT5" s="260"/>
      <c r="UGU5" s="260"/>
      <c r="UGV5" s="260"/>
      <c r="UGW5" s="260"/>
      <c r="UGX5" s="260"/>
      <c r="UGY5" s="260"/>
      <c r="UGZ5" s="260"/>
      <c r="UHA5" s="260"/>
      <c r="UHB5" s="260"/>
      <c r="UHC5" s="260"/>
      <c r="UHD5" s="260"/>
      <c r="UHE5" s="260"/>
      <c r="UHF5" s="260"/>
      <c r="UHG5" s="260"/>
      <c r="UHH5" s="260"/>
      <c r="UHI5" s="260"/>
      <c r="UHJ5" s="260"/>
      <c r="UHK5" s="260"/>
      <c r="UHL5" s="260"/>
      <c r="UHM5" s="260"/>
      <c r="UHN5" s="260"/>
      <c r="UHO5" s="260"/>
      <c r="UHP5" s="260"/>
      <c r="UHQ5" s="260"/>
      <c r="UHR5" s="260"/>
      <c r="UHS5" s="260"/>
      <c r="UHT5" s="260"/>
      <c r="UHU5" s="260"/>
      <c r="UHV5" s="260"/>
      <c r="UHW5" s="260"/>
      <c r="UHX5" s="260"/>
      <c r="UHY5" s="260"/>
      <c r="UHZ5" s="260"/>
      <c r="UIA5" s="260"/>
      <c r="UIB5" s="260"/>
      <c r="UIC5" s="260"/>
      <c r="UID5" s="260"/>
      <c r="UIE5" s="260"/>
      <c r="UIF5" s="260"/>
      <c r="UIG5" s="260"/>
      <c r="UIH5" s="260"/>
      <c r="UII5" s="260"/>
      <c r="UIJ5" s="260"/>
      <c r="UIK5" s="260"/>
      <c r="UIL5" s="260"/>
      <c r="UIM5" s="260"/>
      <c r="UIN5" s="260"/>
      <c r="UIO5" s="260"/>
      <c r="UIP5" s="260"/>
      <c r="UIQ5" s="260"/>
      <c r="UIR5" s="260"/>
      <c r="UIS5" s="260"/>
      <c r="UIT5" s="260"/>
      <c r="UIU5" s="260"/>
      <c r="UIV5" s="260"/>
      <c r="UIW5" s="260"/>
      <c r="UIX5" s="260"/>
      <c r="UIY5" s="260"/>
      <c r="UIZ5" s="260"/>
      <c r="UJA5" s="260"/>
      <c r="UJB5" s="260"/>
      <c r="UJC5" s="260"/>
      <c r="UJD5" s="260"/>
      <c r="UJE5" s="260"/>
      <c r="UJF5" s="260"/>
      <c r="UJG5" s="260"/>
      <c r="UJH5" s="260"/>
      <c r="UJI5" s="260"/>
      <c r="UJJ5" s="260"/>
      <c r="UJK5" s="260"/>
      <c r="UJL5" s="260"/>
      <c r="UJM5" s="260"/>
      <c r="UJN5" s="260"/>
      <c r="UJO5" s="260"/>
      <c r="UJP5" s="260"/>
      <c r="UJQ5" s="260"/>
      <c r="UJR5" s="260"/>
      <c r="UJS5" s="260"/>
      <c r="UJT5" s="260"/>
      <c r="UJU5" s="260"/>
      <c r="UJV5" s="260"/>
      <c r="UJW5" s="260"/>
      <c r="UJX5" s="260"/>
      <c r="UJY5" s="260"/>
      <c r="UJZ5" s="260"/>
      <c r="UKA5" s="260"/>
      <c r="UKB5" s="260"/>
      <c r="UKC5" s="260"/>
      <c r="UKD5" s="260"/>
      <c r="UKE5" s="260"/>
      <c r="UKF5" s="260"/>
      <c r="UKG5" s="260"/>
      <c r="UKH5" s="260"/>
      <c r="UKI5" s="260"/>
      <c r="UKJ5" s="260"/>
      <c r="UKK5" s="260"/>
      <c r="UKL5" s="260"/>
      <c r="UKM5" s="260"/>
      <c r="UKN5" s="260"/>
      <c r="UKO5" s="260"/>
      <c r="UKP5" s="260"/>
      <c r="UKQ5" s="260"/>
      <c r="UKR5" s="260"/>
      <c r="UKS5" s="260"/>
      <c r="UKT5" s="260"/>
      <c r="UKU5" s="260"/>
      <c r="UKV5" s="260"/>
      <c r="UKW5" s="260"/>
      <c r="UKX5" s="260"/>
      <c r="UKY5" s="260"/>
      <c r="UKZ5" s="260"/>
      <c r="ULA5" s="260"/>
      <c r="ULB5" s="260"/>
      <c r="ULC5" s="260"/>
      <c r="ULD5" s="260"/>
      <c r="ULE5" s="260"/>
      <c r="ULF5" s="260"/>
      <c r="ULG5" s="260"/>
      <c r="ULH5" s="260"/>
      <c r="ULI5" s="260"/>
      <c r="ULJ5" s="260"/>
      <c r="ULK5" s="260"/>
      <c r="ULL5" s="260"/>
      <c r="ULM5" s="260"/>
      <c r="ULN5" s="260"/>
      <c r="ULO5" s="260"/>
      <c r="ULP5" s="260"/>
      <c r="ULQ5" s="260"/>
      <c r="ULR5" s="260"/>
      <c r="ULS5" s="260"/>
      <c r="ULT5" s="260"/>
      <c r="ULU5" s="260"/>
      <c r="ULV5" s="260"/>
      <c r="ULW5" s="260"/>
      <c r="ULX5" s="260"/>
      <c r="ULY5" s="260"/>
      <c r="ULZ5" s="260"/>
      <c r="UMA5" s="260"/>
      <c r="UMB5" s="260"/>
      <c r="UMC5" s="260"/>
      <c r="UMD5" s="260"/>
      <c r="UME5" s="260"/>
      <c r="UMF5" s="260"/>
      <c r="UMG5" s="260"/>
      <c r="UMH5" s="260"/>
      <c r="UMI5" s="260"/>
      <c r="UMJ5" s="260"/>
      <c r="UMK5" s="260"/>
      <c r="UML5" s="260"/>
      <c r="UMM5" s="260"/>
      <c r="UMN5" s="260"/>
      <c r="UMO5" s="260"/>
      <c r="UMP5" s="260"/>
      <c r="UMQ5" s="260"/>
      <c r="UMR5" s="260"/>
      <c r="UMS5" s="260"/>
      <c r="UMT5" s="260"/>
      <c r="UMU5" s="260"/>
      <c r="UMV5" s="260"/>
      <c r="UMW5" s="260"/>
      <c r="UMX5" s="260"/>
      <c r="UMY5" s="260"/>
      <c r="UMZ5" s="260"/>
      <c r="UNA5" s="260"/>
      <c r="UNB5" s="260"/>
      <c r="UNC5" s="260"/>
      <c r="UND5" s="260"/>
      <c r="UNE5" s="260"/>
      <c r="UNF5" s="260"/>
      <c r="UNG5" s="260"/>
      <c r="UNH5" s="260"/>
      <c r="UNI5" s="260"/>
      <c r="UNJ5" s="260"/>
      <c r="UNK5" s="260"/>
      <c r="UNL5" s="260"/>
      <c r="UNM5" s="260"/>
      <c r="UNN5" s="260"/>
      <c r="UNO5" s="260"/>
      <c r="UNP5" s="260"/>
      <c r="UNQ5" s="260"/>
      <c r="UNR5" s="260"/>
      <c r="UNS5" s="260"/>
      <c r="UNT5" s="260"/>
      <c r="UNU5" s="260"/>
      <c r="UNV5" s="260"/>
      <c r="UNW5" s="260"/>
      <c r="UNX5" s="260"/>
      <c r="UNY5" s="260"/>
      <c r="UNZ5" s="260"/>
      <c r="UOA5" s="260"/>
      <c r="UOB5" s="260"/>
      <c r="UOC5" s="260"/>
      <c r="UOD5" s="260"/>
      <c r="UOE5" s="260"/>
      <c r="UOF5" s="260"/>
      <c r="UOG5" s="260"/>
      <c r="UOH5" s="260"/>
      <c r="UOI5" s="260"/>
      <c r="UOJ5" s="260"/>
      <c r="UOK5" s="260"/>
      <c r="UOL5" s="260"/>
      <c r="UOM5" s="260"/>
      <c r="UON5" s="260"/>
      <c r="UOO5" s="260"/>
      <c r="UOP5" s="260"/>
      <c r="UOQ5" s="260"/>
      <c r="UOR5" s="260"/>
      <c r="UOS5" s="260"/>
      <c r="UOT5" s="260"/>
      <c r="UOU5" s="260"/>
      <c r="UOV5" s="260"/>
      <c r="UOW5" s="260"/>
      <c r="UOX5" s="260"/>
      <c r="UOY5" s="260"/>
      <c r="UOZ5" s="260"/>
      <c r="UPA5" s="260"/>
      <c r="UPB5" s="260"/>
      <c r="UPC5" s="260"/>
      <c r="UPD5" s="260"/>
      <c r="UPE5" s="260"/>
      <c r="UPF5" s="260"/>
      <c r="UPG5" s="260"/>
      <c r="UPH5" s="260"/>
      <c r="UPI5" s="260"/>
      <c r="UPJ5" s="260"/>
      <c r="UPK5" s="260"/>
      <c r="UPL5" s="260"/>
      <c r="UPM5" s="260"/>
      <c r="UPN5" s="260"/>
      <c r="UPO5" s="260"/>
      <c r="UPP5" s="260"/>
      <c r="UPQ5" s="260"/>
      <c r="UPR5" s="260"/>
      <c r="UPS5" s="260"/>
      <c r="UPT5" s="260"/>
      <c r="UPU5" s="260"/>
      <c r="UPV5" s="260"/>
      <c r="UPW5" s="260"/>
      <c r="UPX5" s="260"/>
      <c r="UPY5" s="260"/>
      <c r="UPZ5" s="260"/>
      <c r="UQA5" s="260"/>
      <c r="UQB5" s="260"/>
      <c r="UQC5" s="260"/>
      <c r="UQD5" s="260"/>
      <c r="UQE5" s="260"/>
      <c r="UQF5" s="260"/>
      <c r="UQG5" s="260"/>
      <c r="UQH5" s="260"/>
      <c r="UQI5" s="260"/>
      <c r="UQJ5" s="260"/>
      <c r="UQK5" s="260"/>
      <c r="UQL5" s="260"/>
      <c r="UQM5" s="260"/>
      <c r="UQN5" s="260"/>
      <c r="UQO5" s="260"/>
      <c r="UQP5" s="260"/>
      <c r="UQQ5" s="260"/>
      <c r="UQR5" s="260"/>
      <c r="UQS5" s="260"/>
      <c r="UQT5" s="260"/>
      <c r="UQU5" s="260"/>
      <c r="UQV5" s="260"/>
      <c r="UQW5" s="260"/>
      <c r="UQX5" s="260"/>
      <c r="UQY5" s="260"/>
      <c r="UQZ5" s="260"/>
      <c r="URA5" s="260"/>
      <c r="URB5" s="260"/>
      <c r="URC5" s="260"/>
      <c r="URD5" s="260"/>
      <c r="URE5" s="260"/>
      <c r="URF5" s="260"/>
      <c r="URG5" s="260"/>
      <c r="URH5" s="260"/>
      <c r="URI5" s="260"/>
      <c r="URJ5" s="260"/>
      <c r="URK5" s="260"/>
      <c r="URL5" s="260"/>
      <c r="URM5" s="260"/>
      <c r="URN5" s="260"/>
      <c r="URO5" s="260"/>
      <c r="URP5" s="260"/>
      <c r="URQ5" s="260"/>
      <c r="URR5" s="260"/>
      <c r="URS5" s="260"/>
      <c r="URT5" s="260"/>
      <c r="URU5" s="260"/>
      <c r="URV5" s="260"/>
      <c r="URW5" s="260"/>
      <c r="URX5" s="260"/>
      <c r="URY5" s="260"/>
      <c r="URZ5" s="260"/>
      <c r="USA5" s="260"/>
      <c r="USB5" s="260"/>
      <c r="USC5" s="260"/>
      <c r="USD5" s="260"/>
      <c r="USE5" s="260"/>
      <c r="USF5" s="260"/>
      <c r="USG5" s="260"/>
      <c r="USH5" s="260"/>
      <c r="USI5" s="260"/>
      <c r="USJ5" s="260"/>
      <c r="USK5" s="260"/>
      <c r="USL5" s="260"/>
      <c r="USM5" s="260"/>
      <c r="USN5" s="260"/>
      <c r="USO5" s="260"/>
      <c r="USP5" s="260"/>
      <c r="USQ5" s="260"/>
      <c r="USR5" s="260"/>
      <c r="USS5" s="260"/>
      <c r="UST5" s="260"/>
      <c r="USU5" s="260"/>
      <c r="USV5" s="260"/>
      <c r="USW5" s="260"/>
      <c r="USX5" s="260"/>
      <c r="USY5" s="260"/>
      <c r="USZ5" s="260"/>
      <c r="UTA5" s="260"/>
      <c r="UTB5" s="260"/>
      <c r="UTC5" s="260"/>
      <c r="UTD5" s="260"/>
      <c r="UTE5" s="260"/>
      <c r="UTF5" s="260"/>
      <c r="UTG5" s="260"/>
      <c r="UTH5" s="260"/>
      <c r="UTI5" s="260"/>
      <c r="UTJ5" s="260"/>
      <c r="UTK5" s="260"/>
      <c r="UTL5" s="260"/>
      <c r="UTM5" s="260"/>
      <c r="UTN5" s="260"/>
      <c r="UTO5" s="260"/>
      <c r="UTP5" s="260"/>
      <c r="UTQ5" s="260"/>
      <c r="UTR5" s="260"/>
      <c r="UTS5" s="260"/>
      <c r="UTT5" s="260"/>
      <c r="UTU5" s="260"/>
      <c r="UTV5" s="260"/>
      <c r="UTW5" s="260"/>
      <c r="UTX5" s="260"/>
      <c r="UTY5" s="260"/>
      <c r="UTZ5" s="260"/>
      <c r="UUA5" s="260"/>
      <c r="UUB5" s="260"/>
      <c r="UUC5" s="260"/>
      <c r="UUD5" s="260"/>
      <c r="UUE5" s="260"/>
      <c r="UUF5" s="260"/>
      <c r="UUG5" s="260"/>
      <c r="UUH5" s="260"/>
      <c r="UUI5" s="260"/>
      <c r="UUJ5" s="260"/>
      <c r="UUK5" s="260"/>
      <c r="UUL5" s="260"/>
      <c r="UUM5" s="260"/>
      <c r="UUN5" s="260"/>
      <c r="UUO5" s="260"/>
      <c r="UUP5" s="260"/>
      <c r="UUQ5" s="260"/>
      <c r="UUR5" s="260"/>
      <c r="UUS5" s="260"/>
      <c r="UUT5" s="260"/>
      <c r="UUU5" s="260"/>
      <c r="UUV5" s="260"/>
      <c r="UUW5" s="260"/>
      <c r="UUX5" s="260"/>
      <c r="UUY5" s="260"/>
      <c r="UUZ5" s="260"/>
      <c r="UVA5" s="260"/>
      <c r="UVB5" s="260"/>
      <c r="UVC5" s="260"/>
      <c r="UVD5" s="260"/>
      <c r="UVE5" s="260"/>
      <c r="UVF5" s="260"/>
      <c r="UVG5" s="260"/>
      <c r="UVH5" s="260"/>
      <c r="UVI5" s="260"/>
      <c r="UVJ5" s="260"/>
      <c r="UVK5" s="260"/>
      <c r="UVL5" s="260"/>
      <c r="UVM5" s="260"/>
      <c r="UVN5" s="260"/>
      <c r="UVO5" s="260"/>
      <c r="UVP5" s="260"/>
      <c r="UVQ5" s="260"/>
      <c r="UVR5" s="260"/>
      <c r="UVS5" s="260"/>
      <c r="UVT5" s="260"/>
      <c r="UVU5" s="260"/>
      <c r="UVV5" s="260"/>
      <c r="UVW5" s="260"/>
      <c r="UVX5" s="260"/>
      <c r="UVY5" s="260"/>
      <c r="UVZ5" s="260"/>
      <c r="UWA5" s="260"/>
      <c r="UWB5" s="260"/>
      <c r="UWC5" s="260"/>
      <c r="UWD5" s="260"/>
      <c r="UWE5" s="260"/>
      <c r="UWF5" s="260"/>
      <c r="UWG5" s="260"/>
      <c r="UWH5" s="260"/>
      <c r="UWI5" s="260"/>
      <c r="UWJ5" s="260"/>
      <c r="UWK5" s="260"/>
      <c r="UWL5" s="260"/>
      <c r="UWM5" s="260"/>
      <c r="UWN5" s="260"/>
      <c r="UWO5" s="260"/>
      <c r="UWP5" s="260"/>
      <c r="UWQ5" s="260"/>
      <c r="UWR5" s="260"/>
      <c r="UWS5" s="260"/>
      <c r="UWT5" s="260"/>
      <c r="UWU5" s="260"/>
      <c r="UWV5" s="260"/>
      <c r="UWW5" s="260"/>
      <c r="UWX5" s="260"/>
      <c r="UWY5" s="260"/>
      <c r="UWZ5" s="260"/>
      <c r="UXA5" s="260"/>
      <c r="UXB5" s="260"/>
      <c r="UXC5" s="260"/>
      <c r="UXD5" s="260"/>
      <c r="UXE5" s="260"/>
      <c r="UXF5" s="260"/>
      <c r="UXG5" s="260"/>
      <c r="UXH5" s="260"/>
      <c r="UXI5" s="260"/>
      <c r="UXJ5" s="260"/>
      <c r="UXK5" s="260"/>
      <c r="UXL5" s="260"/>
      <c r="UXM5" s="260"/>
      <c r="UXN5" s="260"/>
      <c r="UXO5" s="260"/>
      <c r="UXP5" s="260"/>
      <c r="UXQ5" s="260"/>
      <c r="UXR5" s="260"/>
      <c r="UXS5" s="260"/>
      <c r="UXT5" s="260"/>
      <c r="UXU5" s="260"/>
      <c r="UXV5" s="260"/>
      <c r="UXW5" s="260"/>
      <c r="UXX5" s="260"/>
      <c r="UXY5" s="260"/>
      <c r="UXZ5" s="260"/>
      <c r="UYA5" s="260"/>
      <c r="UYB5" s="260"/>
      <c r="UYC5" s="260"/>
      <c r="UYD5" s="260"/>
      <c r="UYE5" s="260"/>
      <c r="UYF5" s="260"/>
      <c r="UYG5" s="260"/>
      <c r="UYH5" s="260"/>
      <c r="UYI5" s="260"/>
      <c r="UYJ5" s="260"/>
      <c r="UYK5" s="260"/>
      <c r="UYL5" s="260"/>
      <c r="UYM5" s="260"/>
      <c r="UYN5" s="260"/>
      <c r="UYO5" s="260"/>
      <c r="UYP5" s="260"/>
      <c r="UYQ5" s="260"/>
      <c r="UYR5" s="260"/>
      <c r="UYS5" s="260"/>
      <c r="UYT5" s="260"/>
      <c r="UYU5" s="260"/>
      <c r="UYV5" s="260"/>
      <c r="UYW5" s="260"/>
      <c r="UYX5" s="260"/>
      <c r="UYY5" s="260"/>
      <c r="UYZ5" s="260"/>
      <c r="UZA5" s="260"/>
      <c r="UZB5" s="260"/>
      <c r="UZC5" s="260"/>
      <c r="UZD5" s="260"/>
      <c r="UZE5" s="260"/>
      <c r="UZF5" s="260"/>
      <c r="UZG5" s="260"/>
      <c r="UZH5" s="260"/>
      <c r="UZI5" s="260"/>
      <c r="UZJ5" s="260"/>
      <c r="UZK5" s="260"/>
      <c r="UZL5" s="260"/>
      <c r="UZM5" s="260"/>
      <c r="UZN5" s="260"/>
      <c r="UZO5" s="260"/>
      <c r="UZP5" s="260"/>
      <c r="UZQ5" s="260"/>
      <c r="UZR5" s="260"/>
      <c r="UZS5" s="260"/>
      <c r="UZT5" s="260"/>
      <c r="UZU5" s="260"/>
      <c r="UZV5" s="260"/>
      <c r="UZW5" s="260"/>
      <c r="UZX5" s="260"/>
      <c r="UZY5" s="260"/>
      <c r="UZZ5" s="260"/>
      <c r="VAA5" s="260"/>
      <c r="VAB5" s="260"/>
      <c r="VAC5" s="260"/>
      <c r="VAD5" s="260"/>
      <c r="VAE5" s="260"/>
      <c r="VAF5" s="260"/>
      <c r="VAG5" s="260"/>
      <c r="VAH5" s="260"/>
      <c r="VAI5" s="260"/>
      <c r="VAJ5" s="260"/>
      <c r="VAK5" s="260"/>
      <c r="VAL5" s="260"/>
      <c r="VAM5" s="260"/>
      <c r="VAN5" s="260"/>
      <c r="VAO5" s="260"/>
      <c r="VAP5" s="260"/>
      <c r="VAQ5" s="260"/>
      <c r="VAR5" s="260"/>
      <c r="VAS5" s="260"/>
      <c r="VAT5" s="260"/>
      <c r="VAU5" s="260"/>
      <c r="VAV5" s="260"/>
      <c r="VAW5" s="260"/>
      <c r="VAX5" s="260"/>
      <c r="VAY5" s="260"/>
      <c r="VAZ5" s="260"/>
      <c r="VBA5" s="260"/>
      <c r="VBB5" s="260"/>
      <c r="VBC5" s="260"/>
      <c r="VBD5" s="260"/>
      <c r="VBE5" s="260"/>
      <c r="VBF5" s="260"/>
      <c r="VBG5" s="260"/>
      <c r="VBH5" s="260"/>
      <c r="VBI5" s="260"/>
      <c r="VBJ5" s="260"/>
      <c r="VBK5" s="260"/>
      <c r="VBL5" s="260"/>
      <c r="VBM5" s="260"/>
      <c r="VBN5" s="260"/>
      <c r="VBO5" s="260"/>
      <c r="VBP5" s="260"/>
      <c r="VBQ5" s="260"/>
      <c r="VBR5" s="260"/>
      <c r="VBS5" s="260"/>
      <c r="VBT5" s="260"/>
      <c r="VBU5" s="260"/>
      <c r="VBV5" s="260"/>
      <c r="VBW5" s="260"/>
      <c r="VBX5" s="260"/>
      <c r="VBY5" s="260"/>
      <c r="VBZ5" s="260"/>
      <c r="VCA5" s="260"/>
      <c r="VCB5" s="260"/>
      <c r="VCC5" s="260"/>
      <c r="VCD5" s="260"/>
      <c r="VCE5" s="260"/>
      <c r="VCF5" s="260"/>
      <c r="VCG5" s="260"/>
      <c r="VCH5" s="260"/>
      <c r="VCI5" s="260"/>
      <c r="VCJ5" s="260"/>
      <c r="VCK5" s="260"/>
      <c r="VCL5" s="260"/>
      <c r="VCM5" s="260"/>
      <c r="VCN5" s="260"/>
      <c r="VCO5" s="260"/>
      <c r="VCP5" s="260"/>
      <c r="VCQ5" s="260"/>
      <c r="VCR5" s="260"/>
      <c r="VCS5" s="260"/>
      <c r="VCT5" s="260"/>
      <c r="VCU5" s="260"/>
      <c r="VCV5" s="260"/>
      <c r="VCW5" s="260"/>
      <c r="VCX5" s="260"/>
      <c r="VCY5" s="260"/>
      <c r="VCZ5" s="260"/>
      <c r="VDA5" s="260"/>
      <c r="VDB5" s="260"/>
      <c r="VDC5" s="260"/>
      <c r="VDD5" s="260"/>
      <c r="VDE5" s="260"/>
      <c r="VDF5" s="260"/>
      <c r="VDG5" s="260"/>
      <c r="VDH5" s="260"/>
      <c r="VDI5" s="260"/>
      <c r="VDJ5" s="260"/>
      <c r="VDK5" s="260"/>
      <c r="VDL5" s="260"/>
      <c r="VDM5" s="260"/>
      <c r="VDN5" s="260"/>
      <c r="VDO5" s="260"/>
      <c r="VDP5" s="260"/>
      <c r="VDQ5" s="260"/>
      <c r="VDR5" s="260"/>
      <c r="VDS5" s="260"/>
      <c r="VDT5" s="260"/>
      <c r="VDU5" s="260"/>
      <c r="VDV5" s="260"/>
      <c r="VDW5" s="260"/>
      <c r="VDX5" s="260"/>
      <c r="VDY5" s="260"/>
      <c r="VDZ5" s="260"/>
      <c r="VEA5" s="260"/>
      <c r="VEB5" s="260"/>
      <c r="VEC5" s="260"/>
      <c r="VED5" s="260"/>
      <c r="VEE5" s="260"/>
      <c r="VEF5" s="260"/>
      <c r="VEG5" s="260"/>
      <c r="VEH5" s="260"/>
      <c r="VEI5" s="260"/>
      <c r="VEJ5" s="260"/>
      <c r="VEK5" s="260"/>
      <c r="VEL5" s="260"/>
      <c r="VEM5" s="260"/>
      <c r="VEN5" s="260"/>
      <c r="VEO5" s="260"/>
      <c r="VEP5" s="260"/>
      <c r="VEQ5" s="260"/>
      <c r="VER5" s="260"/>
      <c r="VES5" s="260"/>
      <c r="VET5" s="260"/>
      <c r="VEU5" s="260"/>
      <c r="VEV5" s="260"/>
      <c r="VEW5" s="260"/>
      <c r="VEX5" s="260"/>
      <c r="VEY5" s="260"/>
      <c r="VEZ5" s="260"/>
      <c r="VFA5" s="260"/>
      <c r="VFB5" s="260"/>
      <c r="VFC5" s="260"/>
      <c r="VFD5" s="260"/>
      <c r="VFE5" s="260"/>
      <c r="VFF5" s="260"/>
      <c r="VFG5" s="260"/>
      <c r="VFH5" s="260"/>
      <c r="VFI5" s="260"/>
      <c r="VFJ5" s="260"/>
      <c r="VFK5" s="260"/>
      <c r="VFL5" s="260"/>
      <c r="VFM5" s="260"/>
      <c r="VFN5" s="260"/>
      <c r="VFO5" s="260"/>
      <c r="VFP5" s="260"/>
      <c r="VFQ5" s="260"/>
      <c r="VFR5" s="260"/>
      <c r="VFS5" s="260"/>
      <c r="VFT5" s="260"/>
      <c r="VFU5" s="260"/>
      <c r="VFV5" s="260"/>
      <c r="VFW5" s="260"/>
      <c r="VFX5" s="260"/>
      <c r="VFY5" s="260"/>
      <c r="VFZ5" s="260"/>
      <c r="VGA5" s="260"/>
      <c r="VGB5" s="260"/>
      <c r="VGC5" s="260"/>
      <c r="VGD5" s="260"/>
      <c r="VGE5" s="260"/>
      <c r="VGF5" s="260"/>
      <c r="VGG5" s="260"/>
      <c r="VGH5" s="260"/>
      <c r="VGI5" s="260"/>
      <c r="VGJ5" s="260"/>
      <c r="VGK5" s="260"/>
      <c r="VGL5" s="260"/>
      <c r="VGM5" s="260"/>
      <c r="VGN5" s="260"/>
      <c r="VGO5" s="260"/>
      <c r="VGP5" s="260"/>
      <c r="VGQ5" s="260"/>
      <c r="VGR5" s="260"/>
      <c r="VGS5" s="260"/>
      <c r="VGT5" s="260"/>
      <c r="VGU5" s="260"/>
      <c r="VGV5" s="260"/>
      <c r="VGW5" s="260"/>
      <c r="VGX5" s="260"/>
      <c r="VGY5" s="260"/>
      <c r="VGZ5" s="260"/>
      <c r="VHA5" s="260"/>
      <c r="VHB5" s="260"/>
      <c r="VHC5" s="260"/>
      <c r="VHD5" s="260"/>
      <c r="VHE5" s="260"/>
      <c r="VHF5" s="260"/>
      <c r="VHG5" s="260"/>
      <c r="VHH5" s="260"/>
      <c r="VHI5" s="260"/>
      <c r="VHJ5" s="260"/>
      <c r="VHK5" s="260"/>
      <c r="VHL5" s="260"/>
      <c r="VHM5" s="260"/>
      <c r="VHN5" s="260"/>
      <c r="VHO5" s="260"/>
      <c r="VHP5" s="260"/>
      <c r="VHQ5" s="260"/>
      <c r="VHR5" s="260"/>
      <c r="VHS5" s="260"/>
      <c r="VHT5" s="260"/>
      <c r="VHU5" s="260"/>
      <c r="VHV5" s="260"/>
      <c r="VHW5" s="260"/>
      <c r="VHX5" s="260"/>
      <c r="VHY5" s="260"/>
      <c r="VHZ5" s="260"/>
      <c r="VIA5" s="260"/>
      <c r="VIB5" s="260"/>
      <c r="VIC5" s="260"/>
      <c r="VID5" s="260"/>
      <c r="VIE5" s="260"/>
      <c r="VIF5" s="260"/>
      <c r="VIG5" s="260"/>
      <c r="VIH5" s="260"/>
      <c r="VII5" s="260"/>
      <c r="VIJ5" s="260"/>
      <c r="VIK5" s="260"/>
      <c r="VIL5" s="260"/>
      <c r="VIM5" s="260"/>
      <c r="VIN5" s="260"/>
      <c r="VIO5" s="260"/>
      <c r="VIP5" s="260"/>
      <c r="VIQ5" s="260"/>
      <c r="VIR5" s="260"/>
      <c r="VIS5" s="260"/>
      <c r="VIT5" s="260"/>
      <c r="VIU5" s="260"/>
      <c r="VIV5" s="260"/>
      <c r="VIW5" s="260"/>
      <c r="VIX5" s="260"/>
      <c r="VIY5" s="260"/>
      <c r="VIZ5" s="260"/>
      <c r="VJA5" s="260"/>
      <c r="VJB5" s="260"/>
      <c r="VJC5" s="260"/>
      <c r="VJD5" s="260"/>
      <c r="VJE5" s="260"/>
      <c r="VJF5" s="260"/>
      <c r="VJG5" s="260"/>
      <c r="VJH5" s="260"/>
      <c r="VJI5" s="260"/>
      <c r="VJJ5" s="260"/>
      <c r="VJK5" s="260"/>
      <c r="VJL5" s="260"/>
      <c r="VJM5" s="260"/>
      <c r="VJN5" s="260"/>
      <c r="VJO5" s="260"/>
      <c r="VJP5" s="260"/>
      <c r="VJQ5" s="260"/>
      <c r="VJR5" s="260"/>
      <c r="VJS5" s="260"/>
      <c r="VJT5" s="260"/>
      <c r="VJU5" s="260"/>
      <c r="VJV5" s="260"/>
      <c r="VJW5" s="260"/>
      <c r="VJX5" s="260"/>
      <c r="VJY5" s="260"/>
      <c r="VJZ5" s="260"/>
      <c r="VKA5" s="260"/>
      <c r="VKB5" s="260"/>
      <c r="VKC5" s="260"/>
      <c r="VKD5" s="260"/>
      <c r="VKE5" s="260"/>
      <c r="VKF5" s="260"/>
      <c r="VKG5" s="260"/>
      <c r="VKH5" s="260"/>
      <c r="VKI5" s="260"/>
      <c r="VKJ5" s="260"/>
      <c r="VKK5" s="260"/>
      <c r="VKL5" s="260"/>
      <c r="VKM5" s="260"/>
      <c r="VKN5" s="260"/>
      <c r="VKO5" s="260"/>
      <c r="VKP5" s="260"/>
      <c r="VKQ5" s="260"/>
      <c r="VKR5" s="260"/>
      <c r="VKS5" s="260"/>
      <c r="VKT5" s="260"/>
      <c r="VKU5" s="260"/>
      <c r="VKV5" s="260"/>
      <c r="VKW5" s="260"/>
      <c r="VKX5" s="260"/>
      <c r="VKY5" s="260"/>
      <c r="VKZ5" s="260"/>
      <c r="VLA5" s="260"/>
      <c r="VLB5" s="260"/>
      <c r="VLC5" s="260"/>
      <c r="VLD5" s="260"/>
      <c r="VLE5" s="260"/>
      <c r="VLF5" s="260"/>
      <c r="VLG5" s="260"/>
      <c r="VLH5" s="260"/>
      <c r="VLI5" s="260"/>
      <c r="VLJ5" s="260"/>
      <c r="VLK5" s="260"/>
      <c r="VLL5" s="260"/>
      <c r="VLM5" s="260"/>
      <c r="VLN5" s="260"/>
      <c r="VLO5" s="260"/>
      <c r="VLP5" s="260"/>
      <c r="VLQ5" s="260"/>
      <c r="VLR5" s="260"/>
      <c r="VLS5" s="260"/>
      <c r="VLT5" s="260"/>
      <c r="VLU5" s="260"/>
      <c r="VLV5" s="260"/>
      <c r="VLW5" s="260"/>
      <c r="VLX5" s="260"/>
      <c r="VLY5" s="260"/>
      <c r="VLZ5" s="260"/>
      <c r="VMA5" s="260"/>
      <c r="VMB5" s="260"/>
      <c r="VMC5" s="260"/>
      <c r="VMD5" s="260"/>
      <c r="VME5" s="260"/>
      <c r="VMF5" s="260"/>
      <c r="VMG5" s="260"/>
      <c r="VMH5" s="260"/>
      <c r="VMI5" s="260"/>
      <c r="VMJ5" s="260"/>
      <c r="VMK5" s="260"/>
      <c r="VML5" s="260"/>
      <c r="VMM5" s="260"/>
      <c r="VMN5" s="260"/>
      <c r="VMO5" s="260"/>
      <c r="VMP5" s="260"/>
      <c r="VMQ5" s="260"/>
      <c r="VMR5" s="260"/>
      <c r="VMS5" s="260"/>
      <c r="VMT5" s="260"/>
      <c r="VMU5" s="260"/>
      <c r="VMV5" s="260"/>
      <c r="VMW5" s="260"/>
      <c r="VMX5" s="260"/>
      <c r="VMY5" s="260"/>
      <c r="VMZ5" s="260"/>
      <c r="VNA5" s="260"/>
      <c r="VNB5" s="260"/>
      <c r="VNC5" s="260"/>
      <c r="VND5" s="260"/>
      <c r="VNE5" s="260"/>
      <c r="VNF5" s="260"/>
      <c r="VNG5" s="260"/>
      <c r="VNH5" s="260"/>
      <c r="VNI5" s="260"/>
      <c r="VNJ5" s="260"/>
      <c r="VNK5" s="260"/>
      <c r="VNL5" s="260"/>
      <c r="VNM5" s="260"/>
      <c r="VNN5" s="260"/>
      <c r="VNO5" s="260"/>
      <c r="VNP5" s="260"/>
      <c r="VNQ5" s="260"/>
      <c r="VNR5" s="260"/>
      <c r="VNS5" s="260"/>
      <c r="VNT5" s="260"/>
      <c r="VNU5" s="260"/>
      <c r="VNV5" s="260"/>
      <c r="VNW5" s="260"/>
      <c r="VNX5" s="260"/>
      <c r="VNY5" s="260"/>
      <c r="VNZ5" s="260"/>
      <c r="VOA5" s="260"/>
      <c r="VOB5" s="260"/>
      <c r="VOC5" s="260"/>
      <c r="VOD5" s="260"/>
      <c r="VOE5" s="260"/>
      <c r="VOF5" s="260"/>
      <c r="VOG5" s="260"/>
      <c r="VOH5" s="260"/>
      <c r="VOI5" s="260"/>
      <c r="VOJ5" s="260"/>
      <c r="VOK5" s="260"/>
      <c r="VOL5" s="260"/>
      <c r="VOM5" s="260"/>
      <c r="VON5" s="260"/>
      <c r="VOO5" s="260"/>
      <c r="VOP5" s="260"/>
      <c r="VOQ5" s="260"/>
      <c r="VOR5" s="260"/>
      <c r="VOS5" s="260"/>
      <c r="VOT5" s="260"/>
      <c r="VOU5" s="260"/>
      <c r="VOV5" s="260"/>
      <c r="VOW5" s="260"/>
      <c r="VOX5" s="260"/>
      <c r="VOY5" s="260"/>
      <c r="VOZ5" s="260"/>
      <c r="VPA5" s="260"/>
      <c r="VPB5" s="260"/>
      <c r="VPC5" s="260"/>
      <c r="VPD5" s="260"/>
      <c r="VPE5" s="260"/>
      <c r="VPF5" s="260"/>
      <c r="VPG5" s="260"/>
      <c r="VPH5" s="260"/>
      <c r="VPI5" s="260"/>
      <c r="VPJ5" s="260"/>
      <c r="VPK5" s="260"/>
      <c r="VPL5" s="260"/>
      <c r="VPM5" s="260"/>
      <c r="VPN5" s="260"/>
      <c r="VPO5" s="260"/>
      <c r="VPP5" s="260"/>
      <c r="VPQ5" s="260"/>
      <c r="VPR5" s="260"/>
      <c r="VPS5" s="260"/>
      <c r="VPT5" s="260"/>
      <c r="VPU5" s="260"/>
      <c r="VPV5" s="260"/>
      <c r="VPW5" s="260"/>
      <c r="VPX5" s="260"/>
      <c r="VPY5" s="260"/>
      <c r="VPZ5" s="260"/>
      <c r="VQA5" s="260"/>
      <c r="VQB5" s="260"/>
      <c r="VQC5" s="260"/>
      <c r="VQD5" s="260"/>
      <c r="VQE5" s="260"/>
      <c r="VQF5" s="260"/>
      <c r="VQG5" s="260"/>
      <c r="VQH5" s="260"/>
      <c r="VQI5" s="260"/>
      <c r="VQJ5" s="260"/>
      <c r="VQK5" s="260"/>
      <c r="VQL5" s="260"/>
      <c r="VQM5" s="260"/>
      <c r="VQN5" s="260"/>
      <c r="VQO5" s="260"/>
      <c r="VQP5" s="260"/>
      <c r="VQQ5" s="260"/>
      <c r="VQR5" s="260"/>
      <c r="VQS5" s="260"/>
      <c r="VQT5" s="260"/>
      <c r="VQU5" s="260"/>
      <c r="VQV5" s="260"/>
      <c r="VQW5" s="260"/>
      <c r="VQX5" s="260"/>
      <c r="VQY5" s="260"/>
      <c r="VQZ5" s="260"/>
      <c r="VRA5" s="260"/>
      <c r="VRB5" s="260"/>
      <c r="VRC5" s="260"/>
      <c r="VRD5" s="260"/>
      <c r="VRE5" s="260"/>
      <c r="VRF5" s="260"/>
      <c r="VRG5" s="260"/>
      <c r="VRH5" s="260"/>
      <c r="VRI5" s="260"/>
      <c r="VRJ5" s="260"/>
      <c r="VRK5" s="260"/>
      <c r="VRL5" s="260"/>
      <c r="VRM5" s="260"/>
      <c r="VRN5" s="260"/>
      <c r="VRO5" s="260"/>
      <c r="VRP5" s="260"/>
      <c r="VRQ5" s="260"/>
      <c r="VRR5" s="260"/>
      <c r="VRS5" s="260"/>
      <c r="VRT5" s="260"/>
      <c r="VRU5" s="260"/>
      <c r="VRV5" s="260"/>
      <c r="VRW5" s="260"/>
      <c r="VRX5" s="260"/>
      <c r="VRY5" s="260"/>
      <c r="VRZ5" s="260"/>
      <c r="VSA5" s="260"/>
      <c r="VSB5" s="260"/>
      <c r="VSC5" s="260"/>
      <c r="VSD5" s="260"/>
      <c r="VSE5" s="260"/>
      <c r="VSF5" s="260"/>
      <c r="VSG5" s="260"/>
      <c r="VSH5" s="260"/>
      <c r="VSI5" s="260"/>
      <c r="VSJ5" s="260"/>
      <c r="VSK5" s="260"/>
      <c r="VSL5" s="260"/>
      <c r="VSM5" s="260"/>
      <c r="VSN5" s="260"/>
      <c r="VSO5" s="260"/>
      <c r="VSP5" s="260"/>
      <c r="VSQ5" s="260"/>
      <c r="VSR5" s="260"/>
      <c r="VSS5" s="260"/>
      <c r="VST5" s="260"/>
      <c r="VSU5" s="260"/>
      <c r="VSV5" s="260"/>
      <c r="VSW5" s="260"/>
      <c r="VSX5" s="260"/>
      <c r="VSY5" s="260"/>
      <c r="VSZ5" s="260"/>
      <c r="VTA5" s="260"/>
      <c r="VTB5" s="260"/>
      <c r="VTC5" s="260"/>
      <c r="VTD5" s="260"/>
      <c r="VTE5" s="260"/>
      <c r="VTF5" s="260"/>
      <c r="VTG5" s="260"/>
      <c r="VTH5" s="260"/>
      <c r="VTI5" s="260"/>
      <c r="VTJ5" s="260"/>
      <c r="VTK5" s="260"/>
      <c r="VTL5" s="260"/>
      <c r="VTM5" s="260"/>
      <c r="VTN5" s="260"/>
      <c r="VTO5" s="260"/>
      <c r="VTP5" s="260"/>
      <c r="VTQ5" s="260"/>
      <c r="VTR5" s="260"/>
      <c r="VTS5" s="260"/>
      <c r="VTT5" s="260"/>
      <c r="VTU5" s="260"/>
      <c r="VTV5" s="260"/>
      <c r="VTW5" s="260"/>
      <c r="VTX5" s="260"/>
      <c r="VTY5" s="260"/>
      <c r="VTZ5" s="260"/>
      <c r="VUA5" s="260"/>
      <c r="VUB5" s="260"/>
      <c r="VUC5" s="260"/>
      <c r="VUD5" s="260"/>
      <c r="VUE5" s="260"/>
      <c r="VUF5" s="260"/>
      <c r="VUG5" s="260"/>
      <c r="VUH5" s="260"/>
      <c r="VUI5" s="260"/>
      <c r="VUJ5" s="260"/>
      <c r="VUK5" s="260"/>
      <c r="VUL5" s="260"/>
      <c r="VUM5" s="260"/>
      <c r="VUN5" s="260"/>
      <c r="VUO5" s="260"/>
      <c r="VUP5" s="260"/>
      <c r="VUQ5" s="260"/>
      <c r="VUR5" s="260"/>
      <c r="VUS5" s="260"/>
      <c r="VUT5" s="260"/>
      <c r="VUU5" s="260"/>
      <c r="VUV5" s="260"/>
      <c r="VUW5" s="260"/>
      <c r="VUX5" s="260"/>
      <c r="VUY5" s="260"/>
      <c r="VUZ5" s="260"/>
      <c r="VVA5" s="260"/>
      <c r="VVB5" s="260"/>
      <c r="VVC5" s="260"/>
      <c r="VVD5" s="260"/>
      <c r="VVE5" s="260"/>
      <c r="VVF5" s="260"/>
      <c r="VVG5" s="260"/>
      <c r="VVH5" s="260"/>
      <c r="VVI5" s="260"/>
      <c r="VVJ5" s="260"/>
      <c r="VVK5" s="260"/>
      <c r="VVL5" s="260"/>
      <c r="VVM5" s="260"/>
      <c r="VVN5" s="260"/>
      <c r="VVO5" s="260"/>
      <c r="VVP5" s="260"/>
      <c r="VVQ5" s="260"/>
      <c r="VVR5" s="260"/>
      <c r="VVS5" s="260"/>
      <c r="VVT5" s="260"/>
      <c r="VVU5" s="260"/>
      <c r="VVV5" s="260"/>
      <c r="VVW5" s="260"/>
      <c r="VVX5" s="260"/>
      <c r="VVY5" s="260"/>
      <c r="VVZ5" s="260"/>
      <c r="VWA5" s="260"/>
      <c r="VWB5" s="260"/>
      <c r="VWC5" s="260"/>
      <c r="VWD5" s="260"/>
      <c r="VWE5" s="260"/>
      <c r="VWF5" s="260"/>
      <c r="VWG5" s="260"/>
      <c r="VWH5" s="260"/>
      <c r="VWI5" s="260"/>
      <c r="VWJ5" s="260"/>
      <c r="VWK5" s="260"/>
      <c r="VWL5" s="260"/>
      <c r="VWM5" s="260"/>
      <c r="VWN5" s="260"/>
      <c r="VWO5" s="260"/>
      <c r="VWP5" s="260"/>
      <c r="VWQ5" s="260"/>
      <c r="VWR5" s="260"/>
      <c r="VWS5" s="260"/>
      <c r="VWT5" s="260"/>
      <c r="VWU5" s="260"/>
      <c r="VWV5" s="260"/>
      <c r="VWW5" s="260"/>
      <c r="VWX5" s="260"/>
      <c r="VWY5" s="260"/>
      <c r="VWZ5" s="260"/>
      <c r="VXA5" s="260"/>
      <c r="VXB5" s="260"/>
      <c r="VXC5" s="260"/>
      <c r="VXD5" s="260"/>
      <c r="VXE5" s="260"/>
      <c r="VXF5" s="260"/>
      <c r="VXG5" s="260"/>
      <c r="VXH5" s="260"/>
      <c r="VXI5" s="260"/>
      <c r="VXJ5" s="260"/>
      <c r="VXK5" s="260"/>
      <c r="VXL5" s="260"/>
      <c r="VXM5" s="260"/>
      <c r="VXN5" s="260"/>
      <c r="VXO5" s="260"/>
      <c r="VXP5" s="260"/>
      <c r="VXQ5" s="260"/>
      <c r="VXR5" s="260"/>
      <c r="VXS5" s="260"/>
      <c r="VXT5" s="260"/>
      <c r="VXU5" s="260"/>
      <c r="VXV5" s="260"/>
      <c r="VXW5" s="260"/>
      <c r="VXX5" s="260"/>
      <c r="VXY5" s="260"/>
      <c r="VXZ5" s="260"/>
      <c r="VYA5" s="260"/>
      <c r="VYB5" s="260"/>
      <c r="VYC5" s="260"/>
      <c r="VYD5" s="260"/>
      <c r="VYE5" s="260"/>
      <c r="VYF5" s="260"/>
      <c r="VYG5" s="260"/>
      <c r="VYH5" s="260"/>
      <c r="VYI5" s="260"/>
      <c r="VYJ5" s="260"/>
      <c r="VYK5" s="260"/>
      <c r="VYL5" s="260"/>
      <c r="VYM5" s="260"/>
      <c r="VYN5" s="260"/>
      <c r="VYO5" s="260"/>
      <c r="VYP5" s="260"/>
      <c r="VYQ5" s="260"/>
      <c r="VYR5" s="260"/>
      <c r="VYS5" s="260"/>
      <c r="VYT5" s="260"/>
      <c r="VYU5" s="260"/>
      <c r="VYV5" s="260"/>
      <c r="VYW5" s="260"/>
      <c r="VYX5" s="260"/>
      <c r="VYY5" s="260"/>
      <c r="VYZ5" s="260"/>
      <c r="VZA5" s="260"/>
      <c r="VZB5" s="260"/>
      <c r="VZC5" s="260"/>
      <c r="VZD5" s="260"/>
      <c r="VZE5" s="260"/>
      <c r="VZF5" s="260"/>
      <c r="VZG5" s="260"/>
      <c r="VZH5" s="260"/>
      <c r="VZI5" s="260"/>
      <c r="VZJ5" s="260"/>
      <c r="VZK5" s="260"/>
      <c r="VZL5" s="260"/>
      <c r="VZM5" s="260"/>
      <c r="VZN5" s="260"/>
      <c r="VZO5" s="260"/>
      <c r="VZP5" s="260"/>
      <c r="VZQ5" s="260"/>
      <c r="VZR5" s="260"/>
      <c r="VZS5" s="260"/>
      <c r="VZT5" s="260"/>
      <c r="VZU5" s="260"/>
      <c r="VZV5" s="260"/>
      <c r="VZW5" s="260"/>
      <c r="VZX5" s="260"/>
      <c r="VZY5" s="260"/>
      <c r="VZZ5" s="260"/>
      <c r="WAA5" s="260"/>
      <c r="WAB5" s="260"/>
      <c r="WAC5" s="260"/>
      <c r="WAD5" s="260"/>
      <c r="WAE5" s="260"/>
      <c r="WAF5" s="260"/>
      <c r="WAG5" s="260"/>
      <c r="WAH5" s="260"/>
      <c r="WAI5" s="260"/>
      <c r="WAJ5" s="260"/>
      <c r="WAK5" s="260"/>
      <c r="WAL5" s="260"/>
      <c r="WAM5" s="260"/>
      <c r="WAN5" s="260"/>
      <c r="WAO5" s="260"/>
      <c r="WAP5" s="260"/>
      <c r="WAQ5" s="260"/>
      <c r="WAR5" s="260"/>
      <c r="WAS5" s="260"/>
      <c r="WAT5" s="260"/>
      <c r="WAU5" s="260"/>
      <c r="WAV5" s="260"/>
      <c r="WAW5" s="260"/>
      <c r="WAX5" s="260"/>
      <c r="WAY5" s="260"/>
      <c r="WAZ5" s="260"/>
      <c r="WBA5" s="260"/>
      <c r="WBB5" s="260"/>
      <c r="WBC5" s="260"/>
      <c r="WBD5" s="260"/>
      <c r="WBE5" s="260"/>
      <c r="WBF5" s="260"/>
      <c r="WBG5" s="260"/>
      <c r="WBH5" s="260"/>
      <c r="WBI5" s="260"/>
      <c r="WBJ5" s="260"/>
      <c r="WBK5" s="260"/>
      <c r="WBL5" s="260"/>
      <c r="WBM5" s="260"/>
      <c r="WBN5" s="260"/>
      <c r="WBO5" s="260"/>
      <c r="WBP5" s="260"/>
      <c r="WBQ5" s="260"/>
      <c r="WBR5" s="260"/>
      <c r="WBS5" s="260"/>
      <c r="WBT5" s="260"/>
      <c r="WBU5" s="260"/>
      <c r="WBV5" s="260"/>
      <c r="WBW5" s="260"/>
      <c r="WBX5" s="260"/>
      <c r="WBY5" s="260"/>
      <c r="WBZ5" s="260"/>
      <c r="WCA5" s="260"/>
      <c r="WCB5" s="260"/>
      <c r="WCC5" s="260"/>
      <c r="WCD5" s="260"/>
      <c r="WCE5" s="260"/>
      <c r="WCF5" s="260"/>
      <c r="WCG5" s="260"/>
      <c r="WCH5" s="260"/>
      <c r="WCI5" s="260"/>
      <c r="WCJ5" s="260"/>
      <c r="WCK5" s="260"/>
      <c r="WCL5" s="260"/>
      <c r="WCM5" s="260"/>
      <c r="WCN5" s="260"/>
      <c r="WCO5" s="260"/>
      <c r="WCP5" s="260"/>
      <c r="WCQ5" s="260"/>
      <c r="WCR5" s="260"/>
      <c r="WCS5" s="260"/>
      <c r="WCT5" s="260"/>
      <c r="WCU5" s="260"/>
      <c r="WCV5" s="260"/>
      <c r="WCW5" s="260"/>
      <c r="WCX5" s="260"/>
      <c r="WCY5" s="260"/>
      <c r="WCZ5" s="260"/>
      <c r="WDA5" s="260"/>
      <c r="WDB5" s="260"/>
      <c r="WDC5" s="260"/>
      <c r="WDD5" s="260"/>
      <c r="WDE5" s="260"/>
      <c r="WDF5" s="260"/>
      <c r="WDG5" s="260"/>
      <c r="WDH5" s="260"/>
      <c r="WDI5" s="260"/>
      <c r="WDJ5" s="260"/>
      <c r="WDK5" s="260"/>
      <c r="WDL5" s="260"/>
      <c r="WDM5" s="260"/>
      <c r="WDN5" s="260"/>
      <c r="WDO5" s="260"/>
      <c r="WDP5" s="260"/>
      <c r="WDQ5" s="260"/>
      <c r="WDR5" s="260"/>
      <c r="WDS5" s="260"/>
      <c r="WDT5" s="260"/>
      <c r="WDU5" s="260"/>
      <c r="WDV5" s="260"/>
      <c r="WDW5" s="260"/>
      <c r="WDX5" s="260"/>
      <c r="WDY5" s="260"/>
      <c r="WDZ5" s="260"/>
      <c r="WEA5" s="260"/>
      <c r="WEB5" s="260"/>
      <c r="WEC5" s="260"/>
      <c r="WED5" s="260"/>
      <c r="WEE5" s="260"/>
      <c r="WEF5" s="260"/>
      <c r="WEG5" s="260"/>
      <c r="WEH5" s="260"/>
      <c r="WEI5" s="260"/>
      <c r="WEJ5" s="260"/>
      <c r="WEK5" s="260"/>
      <c r="WEL5" s="260"/>
      <c r="WEM5" s="260"/>
      <c r="WEN5" s="260"/>
      <c r="WEO5" s="260"/>
      <c r="WEP5" s="260"/>
      <c r="WEQ5" s="260"/>
      <c r="WER5" s="260"/>
      <c r="WES5" s="260"/>
      <c r="WET5" s="260"/>
      <c r="WEU5" s="260"/>
      <c r="WEV5" s="260"/>
      <c r="WEW5" s="260"/>
      <c r="WEX5" s="260"/>
      <c r="WEY5" s="260"/>
      <c r="WEZ5" s="260"/>
      <c r="WFA5" s="260"/>
      <c r="WFB5" s="260"/>
      <c r="WFC5" s="260"/>
      <c r="WFD5" s="260"/>
      <c r="WFE5" s="260"/>
      <c r="WFF5" s="260"/>
      <c r="WFG5" s="260"/>
      <c r="WFH5" s="260"/>
      <c r="WFI5" s="260"/>
      <c r="WFJ5" s="260"/>
      <c r="WFK5" s="260"/>
      <c r="WFL5" s="260"/>
      <c r="WFM5" s="260"/>
      <c r="WFN5" s="260"/>
      <c r="WFO5" s="260"/>
      <c r="WFP5" s="260"/>
      <c r="WFQ5" s="260"/>
      <c r="WFR5" s="260"/>
      <c r="WFS5" s="260"/>
      <c r="WFT5" s="260"/>
      <c r="WFU5" s="260"/>
      <c r="WFV5" s="260"/>
      <c r="WFW5" s="260"/>
      <c r="WFX5" s="260"/>
      <c r="WFY5" s="260"/>
      <c r="WFZ5" s="260"/>
      <c r="WGA5" s="260"/>
      <c r="WGB5" s="260"/>
      <c r="WGC5" s="260"/>
      <c r="WGD5" s="260"/>
      <c r="WGE5" s="260"/>
      <c r="WGF5" s="260"/>
      <c r="WGG5" s="260"/>
      <c r="WGH5" s="260"/>
      <c r="WGI5" s="260"/>
      <c r="WGJ5" s="260"/>
      <c r="WGK5" s="260"/>
      <c r="WGL5" s="260"/>
      <c r="WGM5" s="260"/>
      <c r="WGN5" s="260"/>
      <c r="WGO5" s="260"/>
      <c r="WGP5" s="260"/>
      <c r="WGQ5" s="260"/>
      <c r="WGR5" s="260"/>
      <c r="WGS5" s="260"/>
      <c r="WGT5" s="260"/>
      <c r="WGU5" s="260"/>
      <c r="WGV5" s="260"/>
      <c r="WGW5" s="260"/>
      <c r="WGX5" s="260"/>
      <c r="WGY5" s="260"/>
      <c r="WGZ5" s="260"/>
      <c r="WHA5" s="260"/>
      <c r="WHB5" s="260"/>
      <c r="WHC5" s="260"/>
      <c r="WHD5" s="260"/>
      <c r="WHE5" s="260"/>
      <c r="WHF5" s="260"/>
      <c r="WHG5" s="260"/>
      <c r="WHH5" s="260"/>
      <c r="WHI5" s="260"/>
      <c r="WHJ5" s="260"/>
      <c r="WHK5" s="260"/>
      <c r="WHL5" s="260"/>
      <c r="WHM5" s="260"/>
      <c r="WHN5" s="260"/>
      <c r="WHO5" s="260"/>
      <c r="WHP5" s="260"/>
      <c r="WHQ5" s="260"/>
      <c r="WHR5" s="260"/>
      <c r="WHS5" s="260"/>
      <c r="WHT5" s="260"/>
      <c r="WHU5" s="260"/>
      <c r="WHV5" s="260"/>
      <c r="WHW5" s="260"/>
      <c r="WHX5" s="260"/>
      <c r="WHY5" s="260"/>
      <c r="WHZ5" s="260"/>
      <c r="WIA5" s="260"/>
      <c r="WIB5" s="260"/>
      <c r="WIC5" s="260"/>
      <c r="WID5" s="260"/>
      <c r="WIE5" s="260"/>
      <c r="WIF5" s="260"/>
      <c r="WIG5" s="260"/>
      <c r="WIH5" s="260"/>
      <c r="WII5" s="260"/>
      <c r="WIJ5" s="260"/>
      <c r="WIK5" s="260"/>
      <c r="WIL5" s="260"/>
      <c r="WIM5" s="260"/>
      <c r="WIN5" s="260"/>
      <c r="WIO5" s="260"/>
      <c r="WIP5" s="260"/>
      <c r="WIQ5" s="260"/>
      <c r="WIR5" s="260"/>
      <c r="WIS5" s="260"/>
      <c r="WIT5" s="260"/>
      <c r="WIU5" s="260"/>
      <c r="WIV5" s="260"/>
      <c r="WIW5" s="260"/>
      <c r="WIX5" s="260"/>
      <c r="WIY5" s="260"/>
      <c r="WIZ5" s="260"/>
      <c r="WJA5" s="260"/>
      <c r="WJB5" s="260"/>
      <c r="WJC5" s="260"/>
      <c r="WJD5" s="260"/>
      <c r="WJE5" s="260"/>
      <c r="WJF5" s="260"/>
      <c r="WJG5" s="260"/>
      <c r="WJH5" s="260"/>
      <c r="WJI5" s="260"/>
      <c r="WJJ5" s="260"/>
      <c r="WJK5" s="260"/>
      <c r="WJL5" s="260"/>
      <c r="WJM5" s="260"/>
      <c r="WJN5" s="260"/>
      <c r="WJO5" s="260"/>
      <c r="WJP5" s="260"/>
      <c r="WJQ5" s="260"/>
      <c r="WJR5" s="260"/>
      <c r="WJS5" s="260"/>
      <c r="WJT5" s="260"/>
      <c r="WJU5" s="260"/>
      <c r="WJV5" s="260"/>
      <c r="WJW5" s="260"/>
      <c r="WJX5" s="260"/>
      <c r="WJY5" s="260"/>
      <c r="WJZ5" s="260"/>
      <c r="WKA5" s="260"/>
      <c r="WKB5" s="260"/>
      <c r="WKC5" s="260"/>
      <c r="WKD5" s="260"/>
      <c r="WKE5" s="260"/>
      <c r="WKF5" s="260"/>
      <c r="WKG5" s="260"/>
      <c r="WKH5" s="260"/>
      <c r="WKI5" s="260"/>
      <c r="WKJ5" s="260"/>
      <c r="WKK5" s="260"/>
      <c r="WKL5" s="260"/>
      <c r="WKM5" s="260"/>
      <c r="WKN5" s="260"/>
      <c r="WKO5" s="260"/>
      <c r="WKP5" s="260"/>
      <c r="WKQ5" s="260"/>
      <c r="WKR5" s="260"/>
      <c r="WKS5" s="260"/>
      <c r="WKT5" s="260"/>
      <c r="WKU5" s="260"/>
      <c r="WKV5" s="260"/>
      <c r="WKW5" s="260"/>
      <c r="WKX5" s="260"/>
      <c r="WKY5" s="260"/>
      <c r="WKZ5" s="260"/>
      <c r="WLA5" s="260"/>
      <c r="WLB5" s="260"/>
      <c r="WLC5" s="260"/>
      <c r="WLD5" s="260"/>
      <c r="WLE5" s="260"/>
      <c r="WLF5" s="260"/>
      <c r="WLG5" s="260"/>
      <c r="WLH5" s="260"/>
      <c r="WLI5" s="260"/>
      <c r="WLJ5" s="260"/>
      <c r="WLK5" s="260"/>
      <c r="WLL5" s="260"/>
      <c r="WLM5" s="260"/>
      <c r="WLN5" s="260"/>
      <c r="WLO5" s="260"/>
      <c r="WLP5" s="260"/>
      <c r="WLQ5" s="260"/>
      <c r="WLR5" s="260"/>
      <c r="WLS5" s="260"/>
      <c r="WLT5" s="260"/>
      <c r="WLU5" s="260"/>
      <c r="WLV5" s="260"/>
      <c r="WLW5" s="260"/>
      <c r="WLX5" s="260"/>
      <c r="WLY5" s="260"/>
      <c r="WLZ5" s="260"/>
      <c r="WMA5" s="260"/>
      <c r="WMB5" s="260"/>
      <c r="WMC5" s="260"/>
      <c r="WMD5" s="260"/>
      <c r="WME5" s="260"/>
      <c r="WMF5" s="260"/>
      <c r="WMG5" s="260"/>
      <c r="WMH5" s="260"/>
      <c r="WMI5" s="260"/>
      <c r="WMJ5" s="260"/>
      <c r="WMK5" s="260"/>
      <c r="WML5" s="260"/>
      <c r="WMM5" s="260"/>
      <c r="WMN5" s="260"/>
      <c r="WMO5" s="260"/>
      <c r="WMP5" s="260"/>
      <c r="WMQ5" s="260"/>
      <c r="WMR5" s="260"/>
      <c r="WMS5" s="260"/>
      <c r="WMT5" s="260"/>
      <c r="WMU5" s="260"/>
      <c r="WMV5" s="260"/>
      <c r="WMW5" s="260"/>
      <c r="WMX5" s="260"/>
      <c r="WMY5" s="260"/>
      <c r="WMZ5" s="260"/>
      <c r="WNA5" s="260"/>
      <c r="WNB5" s="260"/>
      <c r="WNC5" s="260"/>
      <c r="WND5" s="260"/>
      <c r="WNE5" s="260"/>
      <c r="WNF5" s="260"/>
      <c r="WNG5" s="260"/>
      <c r="WNH5" s="260"/>
      <c r="WNI5" s="260"/>
      <c r="WNJ5" s="260"/>
      <c r="WNK5" s="260"/>
      <c r="WNL5" s="260"/>
      <c r="WNM5" s="260"/>
      <c r="WNN5" s="260"/>
      <c r="WNO5" s="260"/>
      <c r="WNP5" s="260"/>
      <c r="WNQ5" s="260"/>
      <c r="WNR5" s="260"/>
      <c r="WNS5" s="260"/>
      <c r="WNT5" s="260"/>
      <c r="WNU5" s="260"/>
      <c r="WNV5" s="260"/>
      <c r="WNW5" s="260"/>
      <c r="WNX5" s="260"/>
      <c r="WNY5" s="260"/>
      <c r="WNZ5" s="260"/>
      <c r="WOA5" s="260"/>
      <c r="WOB5" s="260"/>
      <c r="WOC5" s="260"/>
      <c r="WOD5" s="260"/>
      <c r="WOE5" s="260"/>
      <c r="WOF5" s="260"/>
      <c r="WOG5" s="260"/>
      <c r="WOH5" s="260"/>
      <c r="WOI5" s="260"/>
      <c r="WOJ5" s="260"/>
      <c r="WOK5" s="260"/>
      <c r="WOL5" s="260"/>
      <c r="WOM5" s="260"/>
      <c r="WON5" s="260"/>
      <c r="WOO5" s="260"/>
      <c r="WOP5" s="260"/>
      <c r="WOQ5" s="260"/>
      <c r="WOR5" s="260"/>
      <c r="WOS5" s="260"/>
      <c r="WOT5" s="260"/>
      <c r="WOU5" s="260"/>
      <c r="WOV5" s="260"/>
      <c r="WOW5" s="260"/>
      <c r="WOX5" s="260"/>
      <c r="WOY5" s="260"/>
      <c r="WOZ5" s="260"/>
      <c r="WPA5" s="260"/>
      <c r="WPB5" s="260"/>
      <c r="WPC5" s="260"/>
      <c r="WPD5" s="260"/>
      <c r="WPE5" s="260"/>
      <c r="WPF5" s="260"/>
      <c r="WPG5" s="260"/>
      <c r="WPH5" s="260"/>
      <c r="WPI5" s="260"/>
      <c r="WPJ5" s="260"/>
      <c r="WPK5" s="260"/>
      <c r="WPL5" s="260"/>
      <c r="WPM5" s="260"/>
      <c r="WPN5" s="260"/>
      <c r="WPO5" s="260"/>
      <c r="WPP5" s="260"/>
      <c r="WPQ5" s="260"/>
      <c r="WPR5" s="260"/>
      <c r="WPS5" s="260"/>
      <c r="WPT5" s="260"/>
      <c r="WPU5" s="260"/>
      <c r="WPV5" s="260"/>
      <c r="WPW5" s="260"/>
      <c r="WPX5" s="260"/>
      <c r="WPY5" s="260"/>
      <c r="WPZ5" s="260"/>
      <c r="WQA5" s="260"/>
      <c r="WQB5" s="260"/>
      <c r="WQC5" s="260"/>
      <c r="WQD5" s="260"/>
      <c r="WQE5" s="260"/>
      <c r="WQF5" s="260"/>
      <c r="WQG5" s="260"/>
      <c r="WQH5" s="260"/>
      <c r="WQI5" s="260"/>
      <c r="WQJ5" s="260"/>
      <c r="WQK5" s="260"/>
      <c r="WQL5" s="260"/>
      <c r="WQM5" s="260"/>
      <c r="WQN5" s="260"/>
      <c r="WQO5" s="260"/>
      <c r="WQP5" s="260"/>
      <c r="WQQ5" s="260"/>
      <c r="WQR5" s="260"/>
      <c r="WQS5" s="260"/>
      <c r="WQT5" s="260"/>
      <c r="WQU5" s="260"/>
      <c r="WQV5" s="260"/>
      <c r="WQW5" s="260"/>
      <c r="WQX5" s="260"/>
      <c r="WQY5" s="260"/>
      <c r="WQZ5" s="260"/>
      <c r="WRA5" s="260"/>
      <c r="WRB5" s="260"/>
      <c r="WRC5" s="260"/>
      <c r="WRD5" s="260"/>
      <c r="WRE5" s="260"/>
      <c r="WRF5" s="260"/>
      <c r="WRG5" s="260"/>
      <c r="WRH5" s="260"/>
      <c r="WRI5" s="260"/>
      <c r="WRJ5" s="260"/>
      <c r="WRK5" s="260"/>
      <c r="WRL5" s="260"/>
      <c r="WRM5" s="260"/>
      <c r="WRN5" s="260"/>
      <c r="WRO5" s="260"/>
      <c r="WRP5" s="260"/>
      <c r="WRQ5" s="260"/>
      <c r="WRR5" s="260"/>
      <c r="WRS5" s="260"/>
      <c r="WRT5" s="260"/>
      <c r="WRU5" s="260"/>
      <c r="WRV5" s="260"/>
      <c r="WRW5" s="260"/>
      <c r="WRX5" s="260"/>
      <c r="WRY5" s="260"/>
      <c r="WRZ5" s="260"/>
      <c r="WSA5" s="260"/>
      <c r="WSB5" s="260"/>
      <c r="WSC5" s="260"/>
      <c r="WSD5" s="260"/>
      <c r="WSE5" s="260"/>
      <c r="WSF5" s="260"/>
      <c r="WSG5" s="260"/>
      <c r="WSH5" s="260"/>
      <c r="WSI5" s="260"/>
      <c r="WSJ5" s="260"/>
      <c r="WSK5" s="260"/>
      <c r="WSL5" s="260"/>
      <c r="WSM5" s="260"/>
      <c r="WSN5" s="260"/>
      <c r="WSO5" s="260"/>
      <c r="WSP5" s="260"/>
      <c r="WSQ5" s="260"/>
      <c r="WSR5" s="260"/>
      <c r="WSS5" s="260"/>
      <c r="WST5" s="260"/>
      <c r="WSU5" s="260"/>
      <c r="WSV5" s="260"/>
      <c r="WSW5" s="260"/>
      <c r="WSX5" s="260"/>
      <c r="WSY5" s="260"/>
      <c r="WSZ5" s="260"/>
      <c r="WTA5" s="260"/>
      <c r="WTB5" s="260"/>
      <c r="WTC5" s="260"/>
      <c r="WTD5" s="260"/>
      <c r="WTE5" s="260"/>
      <c r="WTF5" s="260"/>
      <c r="WTG5" s="260"/>
      <c r="WTH5" s="260"/>
      <c r="WTI5" s="260"/>
      <c r="WTJ5" s="260"/>
      <c r="WTK5" s="260"/>
      <c r="WTL5" s="260"/>
      <c r="WTM5" s="260"/>
      <c r="WTN5" s="260"/>
      <c r="WTO5" s="260"/>
      <c r="WTP5" s="260"/>
      <c r="WTQ5" s="260"/>
      <c r="WTR5" s="260"/>
      <c r="WTS5" s="260"/>
      <c r="WTT5" s="260"/>
      <c r="WTU5" s="260"/>
      <c r="WTV5" s="260"/>
      <c r="WTW5" s="260"/>
      <c r="WTX5" s="260"/>
      <c r="WTY5" s="260"/>
      <c r="WTZ5" s="260"/>
      <c r="WUA5" s="260"/>
      <c r="WUB5" s="260"/>
      <c r="WUC5" s="260"/>
      <c r="WUD5" s="260"/>
      <c r="WUE5" s="260"/>
      <c r="WUF5" s="260"/>
      <c r="WUG5" s="260"/>
      <c r="WUH5" s="260"/>
      <c r="WUI5" s="260"/>
      <c r="WUJ5" s="260"/>
      <c r="WUK5" s="260"/>
      <c r="WUL5" s="260"/>
      <c r="WUM5" s="260"/>
      <c r="WUN5" s="260"/>
      <c r="WUO5" s="260"/>
      <c r="WUP5" s="260"/>
      <c r="WUQ5" s="260"/>
      <c r="WUR5" s="260"/>
      <c r="WUS5" s="260"/>
      <c r="WUT5" s="260"/>
      <c r="WUU5" s="260"/>
      <c r="WUV5" s="260"/>
      <c r="WUW5" s="260"/>
      <c r="WUX5" s="260"/>
      <c r="WUY5" s="260"/>
      <c r="WUZ5" s="260"/>
      <c r="WVA5" s="260"/>
      <c r="WVB5" s="260"/>
      <c r="WVC5" s="260"/>
      <c r="WVD5" s="260"/>
      <c r="WVE5" s="260"/>
      <c r="WVF5" s="260"/>
      <c r="WVG5" s="260"/>
      <c r="WVH5" s="260"/>
      <c r="WVI5" s="260"/>
      <c r="WVJ5" s="260"/>
      <c r="WVK5" s="260"/>
      <c r="WVL5" s="260"/>
      <c r="WVM5" s="260"/>
      <c r="WVN5" s="260"/>
      <c r="WVO5" s="260"/>
      <c r="WVP5" s="260"/>
      <c r="WVQ5" s="260"/>
      <c r="WVR5" s="260"/>
      <c r="WVS5" s="260"/>
      <c r="WVT5" s="260"/>
      <c r="WVU5" s="260"/>
      <c r="WVV5" s="260"/>
      <c r="WVW5" s="260"/>
      <c r="WVX5" s="260"/>
      <c r="WVY5" s="260"/>
      <c r="WVZ5" s="260"/>
      <c r="WWA5" s="260"/>
      <c r="WWB5" s="260"/>
      <c r="WWC5" s="260"/>
      <c r="WWD5" s="260"/>
      <c r="WWE5" s="260"/>
      <c r="WWF5" s="260"/>
      <c r="WWG5" s="260"/>
      <c r="WWH5" s="260"/>
      <c r="WWI5" s="260"/>
      <c r="WWJ5" s="260"/>
      <c r="WWK5" s="260"/>
      <c r="WWL5" s="260"/>
      <c r="WWM5" s="260"/>
      <c r="WWN5" s="260"/>
      <c r="WWO5" s="260"/>
      <c r="WWP5" s="260"/>
      <c r="WWQ5" s="260"/>
      <c r="WWR5" s="260"/>
      <c r="WWS5" s="260"/>
      <c r="WWT5" s="260"/>
      <c r="WWU5" s="260"/>
      <c r="WWV5" s="260"/>
      <c r="WWW5" s="260"/>
      <c r="WWX5" s="260"/>
      <c r="WWY5" s="260"/>
      <c r="WWZ5" s="260"/>
      <c r="WXA5" s="260"/>
      <c r="WXB5" s="260"/>
      <c r="WXC5" s="260"/>
      <c r="WXD5" s="260"/>
      <c r="WXE5" s="260"/>
      <c r="WXF5" s="260"/>
      <c r="WXG5" s="260"/>
      <c r="WXH5" s="260"/>
      <c r="WXI5" s="260"/>
      <c r="WXJ5" s="260"/>
      <c r="WXK5" s="260"/>
      <c r="WXL5" s="260"/>
      <c r="WXM5" s="260"/>
      <c r="WXN5" s="260"/>
      <c r="WXO5" s="260"/>
      <c r="WXP5" s="260"/>
      <c r="WXQ5" s="260"/>
      <c r="WXR5" s="260"/>
      <c r="WXS5" s="260"/>
      <c r="WXT5" s="260"/>
      <c r="WXU5" s="260"/>
      <c r="WXV5" s="260"/>
      <c r="WXW5" s="260"/>
      <c r="WXX5" s="260"/>
      <c r="WXY5" s="260"/>
      <c r="WXZ5" s="260"/>
      <c r="WYA5" s="260"/>
      <c r="WYB5" s="260"/>
      <c r="WYC5" s="260"/>
      <c r="WYD5" s="260"/>
      <c r="WYE5" s="260"/>
      <c r="WYF5" s="260"/>
      <c r="WYG5" s="260"/>
      <c r="WYH5" s="260"/>
      <c r="WYI5" s="260"/>
      <c r="WYJ5" s="260"/>
      <c r="WYK5" s="260"/>
      <c r="WYL5" s="260"/>
      <c r="WYM5" s="260"/>
      <c r="WYN5" s="260"/>
      <c r="WYO5" s="260"/>
      <c r="WYP5" s="260"/>
      <c r="WYQ5" s="260"/>
      <c r="WYR5" s="260"/>
      <c r="WYS5" s="260"/>
      <c r="WYT5" s="260"/>
      <c r="WYU5" s="260"/>
      <c r="WYV5" s="260"/>
      <c r="WYW5" s="260"/>
      <c r="WYX5" s="260"/>
      <c r="WYY5" s="260"/>
      <c r="WYZ5" s="260"/>
      <c r="WZA5" s="260"/>
      <c r="WZB5" s="260"/>
      <c r="WZC5" s="260"/>
      <c r="WZD5" s="260"/>
      <c r="WZE5" s="260"/>
      <c r="WZF5" s="260"/>
      <c r="WZG5" s="260"/>
      <c r="WZH5" s="260"/>
      <c r="WZI5" s="260"/>
      <c r="WZJ5" s="260"/>
      <c r="WZK5" s="260"/>
      <c r="WZL5" s="260"/>
      <c r="WZM5" s="260"/>
      <c r="WZN5" s="260"/>
      <c r="WZO5" s="260"/>
      <c r="WZP5" s="260"/>
      <c r="WZQ5" s="260"/>
      <c r="WZR5" s="260"/>
      <c r="WZS5" s="260"/>
      <c r="WZT5" s="260"/>
      <c r="WZU5" s="260"/>
      <c r="WZV5" s="260"/>
      <c r="WZW5" s="260"/>
      <c r="WZX5" s="260"/>
      <c r="WZY5" s="260"/>
      <c r="WZZ5" s="260"/>
      <c r="XAA5" s="260"/>
      <c r="XAB5" s="260"/>
      <c r="XAC5" s="260"/>
      <c r="XAD5" s="260"/>
      <c r="XAE5" s="260"/>
      <c r="XAF5" s="260"/>
      <c r="XAG5" s="260"/>
      <c r="XAH5" s="260"/>
      <c r="XAI5" s="260"/>
      <c r="XAJ5" s="260"/>
      <c r="XAK5" s="260"/>
      <c r="XAL5" s="260"/>
      <c r="XAM5" s="260"/>
      <c r="XAN5" s="260"/>
      <c r="XAO5" s="260"/>
      <c r="XAP5" s="260"/>
      <c r="XAQ5" s="260"/>
      <c r="XAR5" s="260"/>
      <c r="XAS5" s="260"/>
      <c r="XAT5" s="260"/>
      <c r="XAU5" s="260"/>
      <c r="XAV5" s="260"/>
      <c r="XAW5" s="260"/>
      <c r="XAX5" s="260"/>
      <c r="XAY5" s="260"/>
      <c r="XAZ5" s="260"/>
      <c r="XBA5" s="260"/>
      <c r="XBB5" s="260"/>
      <c r="XBC5" s="260"/>
      <c r="XBD5" s="260"/>
      <c r="XBE5" s="260"/>
      <c r="XBF5" s="260"/>
      <c r="XBG5" s="260"/>
      <c r="XBH5" s="260"/>
      <c r="XBI5" s="260"/>
      <c r="XBJ5" s="260"/>
      <c r="XBK5" s="260"/>
      <c r="XBL5" s="260"/>
      <c r="XBM5" s="260"/>
      <c r="XBN5" s="260"/>
      <c r="XBO5" s="260"/>
      <c r="XBP5" s="260"/>
      <c r="XBQ5" s="260"/>
      <c r="XBR5" s="260"/>
      <c r="XBS5" s="260"/>
      <c r="XBT5" s="260"/>
      <c r="XBU5" s="260"/>
      <c r="XBV5" s="260"/>
      <c r="XBW5" s="260"/>
      <c r="XBX5" s="260"/>
      <c r="XBY5" s="260"/>
      <c r="XBZ5" s="260"/>
      <c r="XCA5" s="260"/>
      <c r="XCB5" s="260"/>
      <c r="XCC5" s="260"/>
      <c r="XCD5" s="260"/>
      <c r="XCE5" s="260"/>
      <c r="XCF5" s="260"/>
      <c r="XCG5" s="260"/>
      <c r="XCH5" s="260"/>
      <c r="XCI5" s="260"/>
      <c r="XCJ5" s="260"/>
      <c r="XCK5" s="260"/>
      <c r="XCL5" s="260"/>
      <c r="XCM5" s="260"/>
      <c r="XCN5" s="260"/>
      <c r="XCO5" s="260"/>
      <c r="XCP5" s="260"/>
      <c r="XCQ5" s="260"/>
      <c r="XCR5" s="260"/>
      <c r="XCS5" s="260"/>
      <c r="XCT5" s="260"/>
      <c r="XCU5" s="260"/>
      <c r="XCV5" s="260"/>
      <c r="XCW5" s="260"/>
      <c r="XCX5" s="260"/>
      <c r="XCY5" s="260"/>
      <c r="XCZ5" s="260"/>
      <c r="XDA5" s="260"/>
      <c r="XDB5" s="260"/>
      <c r="XDC5" s="260"/>
      <c r="XDD5" s="260"/>
      <c r="XDE5" s="260"/>
      <c r="XDF5" s="260"/>
      <c r="XDG5" s="260"/>
      <c r="XDH5" s="260"/>
      <c r="XDI5" s="260"/>
      <c r="XDJ5" s="260"/>
      <c r="XDK5" s="260"/>
      <c r="XDL5" s="260"/>
      <c r="XDM5" s="260"/>
      <c r="XDN5" s="260"/>
      <c r="XDO5" s="260"/>
      <c r="XDP5" s="260"/>
      <c r="XDQ5" s="260"/>
      <c r="XDR5" s="260"/>
      <c r="XDS5" s="260"/>
      <c r="XDT5" s="260"/>
      <c r="XDU5" s="260"/>
      <c r="XDV5" s="260"/>
      <c r="XDW5" s="260"/>
      <c r="XDX5" s="260"/>
      <c r="XDY5" s="260"/>
      <c r="XDZ5" s="260"/>
      <c r="XEA5" s="260"/>
      <c r="XEB5" s="260"/>
      <c r="XEC5" s="260"/>
      <c r="XED5" s="260"/>
      <c r="XEE5" s="260"/>
      <c r="XEF5" s="260"/>
      <c r="XEG5" s="260"/>
      <c r="XEH5" s="260"/>
      <c r="XEI5" s="260"/>
      <c r="XEJ5" s="260"/>
      <c r="XEK5" s="260"/>
      <c r="XEL5" s="260"/>
      <c r="XEM5" s="260"/>
      <c r="XEN5" s="260"/>
      <c r="XEO5" s="260"/>
      <c r="XEP5" s="260"/>
      <c r="XEQ5" s="260"/>
      <c r="XER5" s="260"/>
      <c r="XES5" s="260"/>
      <c r="XET5" s="260"/>
      <c r="XEU5" s="260"/>
      <c r="XEV5" s="260"/>
      <c r="XEW5" s="260"/>
      <c r="XEX5" s="260"/>
      <c r="XEY5" s="260"/>
      <c r="XEZ5" s="260"/>
      <c r="XFA5" s="260"/>
      <c r="XFB5" s="260"/>
      <c r="XFC5" s="260"/>
      <c r="XFD5" s="260"/>
    </row>
    <row r="6" spans="1:16384" s="263" customFormat="1" ht="9.9499999999999993" customHeight="1">
      <c r="A6" s="277"/>
      <c r="B6" s="278" t="str">
        <f>Personal_Plan!B39</f>
        <v>Soft Skills</v>
      </c>
      <c r="C6" s="269"/>
      <c r="D6" s="267"/>
      <c r="E6" s="271"/>
      <c r="F6" s="268"/>
      <c r="G6" s="265"/>
      <c r="H6" s="265"/>
      <c r="I6" s="265"/>
      <c r="J6" s="265"/>
      <c r="K6" s="273"/>
      <c r="L6" s="274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75"/>
      <c r="AJ6" s="275"/>
      <c r="AK6" s="275"/>
      <c r="AL6" s="275"/>
      <c r="AM6" s="275"/>
      <c r="AN6" s="275"/>
      <c r="AO6" s="275"/>
      <c r="AP6" s="275"/>
      <c r="AQ6" s="275"/>
      <c r="AR6" s="275"/>
      <c r="AS6" s="275"/>
      <c r="AT6" s="275"/>
      <c r="AU6" s="275"/>
      <c r="AV6" s="275"/>
      <c r="AW6" s="275"/>
      <c r="AX6" s="275"/>
      <c r="AY6" s="275"/>
      <c r="AZ6" s="275"/>
      <c r="BA6" s="275"/>
      <c r="BB6" s="275"/>
      <c r="BC6" s="275"/>
      <c r="BD6" s="275"/>
      <c r="BE6" s="275"/>
      <c r="BF6" s="275"/>
      <c r="BG6" s="275"/>
      <c r="BH6" s="275"/>
      <c r="BI6" s="275"/>
      <c r="BJ6" s="275"/>
      <c r="BK6" s="275"/>
      <c r="BL6" s="275"/>
      <c r="BM6" s="275"/>
      <c r="BN6" s="275"/>
      <c r="BO6" s="275"/>
      <c r="BP6" s="275"/>
      <c r="BQ6" s="275"/>
      <c r="BR6" s="275"/>
      <c r="BS6" s="275"/>
      <c r="BT6" s="275"/>
      <c r="BU6" s="275"/>
      <c r="BV6" s="275"/>
      <c r="BW6" s="275"/>
      <c r="BX6" s="275"/>
      <c r="BY6" s="275"/>
      <c r="BZ6" s="275"/>
      <c r="CA6" s="275"/>
      <c r="CB6" s="275"/>
      <c r="CC6" s="275"/>
      <c r="CD6" s="275"/>
      <c r="CE6" s="275"/>
      <c r="CF6" s="275"/>
      <c r="CG6" s="275"/>
      <c r="CH6" s="275"/>
      <c r="CI6" s="275"/>
      <c r="CJ6" s="275"/>
      <c r="CK6" s="275"/>
      <c r="CL6" s="275"/>
      <c r="CM6" s="275"/>
      <c r="CN6" s="275"/>
      <c r="CO6" s="275"/>
      <c r="CP6" s="275"/>
      <c r="CQ6" s="275"/>
      <c r="CR6" s="275"/>
      <c r="CS6" s="275"/>
      <c r="CT6" s="275"/>
      <c r="CU6" s="275"/>
      <c r="CV6" s="275"/>
      <c r="CW6" s="275"/>
      <c r="CX6" s="276"/>
      <c r="CY6" s="276"/>
      <c r="CZ6" s="276"/>
      <c r="DA6" s="276"/>
      <c r="DB6" s="276"/>
    </row>
    <row r="7" spans="1:16384" s="263" customFormat="1" ht="9.9499999999999993" customHeight="1">
      <c r="A7" s="272"/>
      <c r="B7" s="270"/>
      <c r="C7" s="269"/>
      <c r="D7" s="267"/>
      <c r="E7" s="271"/>
      <c r="F7" s="268"/>
      <c r="G7" s="265"/>
      <c r="H7" s="265"/>
      <c r="I7" s="265"/>
      <c r="J7" s="265"/>
      <c r="K7" s="273"/>
      <c r="L7" s="274"/>
      <c r="M7" s="27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  <c r="AC7" s="275"/>
      <c r="AD7" s="275"/>
      <c r="AE7" s="275"/>
      <c r="AF7" s="275"/>
      <c r="AG7" s="275"/>
      <c r="AH7" s="275"/>
      <c r="AI7" s="275"/>
      <c r="AJ7" s="275"/>
      <c r="AK7" s="275"/>
      <c r="AL7" s="275"/>
      <c r="AM7" s="275"/>
      <c r="AN7" s="275"/>
      <c r="AO7" s="275"/>
      <c r="AP7" s="275"/>
      <c r="AQ7" s="275"/>
      <c r="AR7" s="275"/>
      <c r="AS7" s="275"/>
      <c r="AT7" s="275"/>
      <c r="AU7" s="275"/>
      <c r="AV7" s="275"/>
      <c r="AW7" s="275"/>
      <c r="AX7" s="275"/>
      <c r="AY7" s="275"/>
      <c r="AZ7" s="275"/>
      <c r="BA7" s="275"/>
      <c r="BB7" s="275"/>
      <c r="BC7" s="275"/>
      <c r="BD7" s="275"/>
      <c r="BE7" s="275"/>
      <c r="BF7" s="275"/>
      <c r="BG7" s="275"/>
      <c r="BH7" s="275"/>
      <c r="BI7" s="275"/>
      <c r="BJ7" s="275"/>
      <c r="BK7" s="275"/>
      <c r="BL7" s="275"/>
      <c r="BM7" s="275"/>
      <c r="BN7" s="275"/>
      <c r="BO7" s="275"/>
      <c r="BP7" s="275"/>
      <c r="BQ7" s="275"/>
      <c r="BR7" s="275"/>
      <c r="BS7" s="275"/>
      <c r="BT7" s="275"/>
      <c r="BU7" s="275"/>
      <c r="BV7" s="275"/>
      <c r="BW7" s="275"/>
      <c r="BX7" s="275"/>
      <c r="BY7" s="275"/>
      <c r="BZ7" s="275"/>
      <c r="CA7" s="275"/>
      <c r="CB7" s="275"/>
      <c r="CC7" s="275"/>
      <c r="CD7" s="275"/>
      <c r="CE7" s="275"/>
      <c r="CF7" s="275"/>
      <c r="CG7" s="275"/>
      <c r="CH7" s="275"/>
      <c r="CI7" s="275"/>
      <c r="CJ7" s="275"/>
      <c r="CK7" s="275"/>
      <c r="CL7" s="275"/>
      <c r="CM7" s="275"/>
      <c r="CN7" s="275"/>
      <c r="CO7" s="275"/>
      <c r="CP7" s="275"/>
      <c r="CQ7" s="275"/>
      <c r="CR7" s="275"/>
      <c r="CS7" s="275"/>
      <c r="CT7" s="275"/>
      <c r="CU7" s="275"/>
      <c r="CV7" s="275"/>
      <c r="CW7" s="275"/>
      <c r="CX7" s="276"/>
      <c r="CY7" s="276"/>
      <c r="CZ7" s="276"/>
      <c r="DA7" s="276"/>
      <c r="DB7" s="276"/>
    </row>
    <row r="8" spans="1:16384" s="263" customFormat="1" ht="9.9499999999999993" customHeight="1">
      <c r="A8" s="272"/>
      <c r="B8" s="270" t="str">
        <f>Personal_Plan!C40</f>
        <v>[Communication]</v>
      </c>
      <c r="C8" s="269"/>
      <c r="D8" s="267"/>
      <c r="E8" s="271" t="s">
        <v>1</v>
      </c>
      <c r="F8" s="268"/>
      <c r="G8" s="265">
        <f>Personal_Plan!R5</f>
        <v>43409</v>
      </c>
      <c r="H8" s="265">
        <f>Personal_Plan!S5</f>
        <v>43470</v>
      </c>
      <c r="I8" s="265"/>
      <c r="J8" s="265"/>
      <c r="K8" s="273"/>
      <c r="L8" s="274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275"/>
      <c r="AN8" s="275"/>
      <c r="AO8" s="275"/>
      <c r="AP8" s="275"/>
      <c r="AQ8" s="275"/>
      <c r="AR8" s="275"/>
      <c r="AS8" s="275"/>
      <c r="AT8" s="275"/>
      <c r="AU8" s="275"/>
      <c r="AV8" s="275"/>
      <c r="AW8" s="275"/>
      <c r="AX8" s="275"/>
      <c r="AY8" s="275"/>
      <c r="AZ8" s="275"/>
      <c r="BA8" s="275"/>
      <c r="BB8" s="275"/>
      <c r="BC8" s="275"/>
      <c r="BD8" s="275"/>
      <c r="BE8" s="275"/>
      <c r="BF8" s="275"/>
      <c r="BG8" s="275"/>
      <c r="BH8" s="275"/>
      <c r="BI8" s="275"/>
      <c r="BJ8" s="275"/>
      <c r="BK8" s="275"/>
      <c r="BL8" s="275"/>
      <c r="BM8" s="275"/>
      <c r="BN8" s="275"/>
      <c r="BO8" s="275"/>
      <c r="BP8" s="275"/>
      <c r="BQ8" s="275"/>
      <c r="BR8" s="275"/>
      <c r="BS8" s="275"/>
      <c r="BT8" s="275"/>
      <c r="BU8" s="275"/>
      <c r="BV8" s="275"/>
      <c r="BW8" s="275"/>
      <c r="BX8" s="275"/>
      <c r="BY8" s="275"/>
      <c r="BZ8" s="275"/>
      <c r="CA8" s="275"/>
      <c r="CB8" s="275"/>
      <c r="CC8" s="275"/>
      <c r="CD8" s="275"/>
      <c r="CE8" s="275"/>
      <c r="CF8" s="275"/>
      <c r="CG8" s="275"/>
      <c r="CH8" s="275"/>
      <c r="CI8" s="275"/>
      <c r="CJ8" s="275"/>
      <c r="CK8" s="275"/>
      <c r="CL8" s="275"/>
      <c r="CM8" s="275"/>
      <c r="CN8" s="275"/>
      <c r="CO8" s="275"/>
      <c r="CP8" s="275"/>
      <c r="CQ8" s="275"/>
      <c r="CR8" s="275"/>
      <c r="CS8" s="275"/>
      <c r="CT8" s="275"/>
      <c r="CU8" s="275"/>
      <c r="CV8" s="275"/>
      <c r="CW8" s="275"/>
      <c r="CX8" s="276"/>
      <c r="CY8" s="276"/>
      <c r="CZ8" s="276"/>
      <c r="DA8" s="276"/>
      <c r="DB8" s="276"/>
    </row>
    <row r="9" spans="1:16384" s="263" customFormat="1" ht="9.9499999999999993" customHeight="1">
      <c r="A9" s="272"/>
      <c r="B9" s="270"/>
      <c r="C9" s="269" t="str">
        <f>Personal_Plan!D40</f>
        <v>Improve funny talking</v>
      </c>
      <c r="D9" s="267"/>
      <c r="E9" s="271" t="s">
        <v>1</v>
      </c>
      <c r="F9" s="268"/>
      <c r="G9" s="265">
        <f>Personal_Plan!F40</f>
        <v>43409</v>
      </c>
      <c r="H9" s="265">
        <f>Personal_Plan!G40</f>
        <v>43470</v>
      </c>
      <c r="I9" s="265"/>
      <c r="J9" s="265"/>
      <c r="K9" s="273" t="s">
        <v>645</v>
      </c>
      <c r="L9" s="274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  <c r="AE9" s="275"/>
      <c r="AF9" s="275"/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275"/>
      <c r="AR9" s="275"/>
      <c r="AS9" s="275"/>
      <c r="AT9" s="275"/>
      <c r="AU9" s="275"/>
      <c r="AV9" s="275"/>
      <c r="AW9" s="275"/>
      <c r="AX9" s="275"/>
      <c r="AY9" s="275"/>
      <c r="AZ9" s="275"/>
      <c r="BA9" s="275"/>
      <c r="BB9" s="275"/>
      <c r="BC9" s="275"/>
      <c r="BD9" s="275"/>
      <c r="BE9" s="275"/>
      <c r="BF9" s="275"/>
      <c r="BG9" s="275"/>
      <c r="BH9" s="275"/>
      <c r="BI9" s="275"/>
      <c r="BJ9" s="275"/>
      <c r="BK9" s="275"/>
      <c r="BL9" s="275"/>
      <c r="BM9" s="275"/>
      <c r="BN9" s="275"/>
      <c r="BO9" s="275"/>
      <c r="BP9" s="275"/>
      <c r="BQ9" s="275"/>
      <c r="BR9" s="275"/>
      <c r="BS9" s="275"/>
      <c r="BT9" s="275"/>
      <c r="BU9" s="275"/>
      <c r="BV9" s="275"/>
      <c r="BW9" s="275"/>
      <c r="BX9" s="275"/>
      <c r="BY9" s="275"/>
      <c r="BZ9" s="275"/>
      <c r="CA9" s="275"/>
      <c r="CB9" s="275"/>
      <c r="CC9" s="275"/>
      <c r="CD9" s="275"/>
      <c r="CE9" s="275"/>
      <c r="CF9" s="275"/>
      <c r="CG9" s="275"/>
      <c r="CH9" s="275"/>
      <c r="CI9" s="275"/>
      <c r="CJ9" s="275"/>
      <c r="CK9" s="275"/>
      <c r="CL9" s="275"/>
      <c r="CM9" s="275"/>
      <c r="CN9" s="275"/>
      <c r="CO9" s="275"/>
      <c r="CP9" s="275"/>
      <c r="CQ9" s="275"/>
      <c r="CR9" s="275"/>
      <c r="CS9" s="275"/>
      <c r="CT9" s="275"/>
      <c r="CU9" s="275"/>
      <c r="CV9" s="275"/>
      <c r="CW9" s="275"/>
      <c r="CX9" s="276"/>
      <c r="CY9" s="276"/>
      <c r="CZ9" s="276"/>
      <c r="DA9" s="276"/>
      <c r="DB9" s="276"/>
    </row>
    <row r="10" spans="1:16384" s="263" customFormat="1" ht="9.9499999999999993" customHeight="1">
      <c r="A10" s="272"/>
      <c r="B10" s="270"/>
      <c r="C10" s="269"/>
      <c r="D10" s="267"/>
      <c r="E10" s="271"/>
      <c r="F10" s="268"/>
      <c r="G10" s="265"/>
      <c r="H10" s="265"/>
      <c r="I10" s="265"/>
      <c r="J10" s="265"/>
      <c r="K10" s="273"/>
      <c r="L10" s="274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  <c r="AE10" s="275"/>
      <c r="AF10" s="275"/>
      <c r="AG10" s="275"/>
      <c r="AH10" s="275"/>
      <c r="AI10" s="275"/>
      <c r="AJ10" s="275"/>
      <c r="AK10" s="275"/>
      <c r="AL10" s="275"/>
      <c r="AM10" s="275"/>
      <c r="AN10" s="275"/>
      <c r="AO10" s="275"/>
      <c r="AP10" s="275"/>
      <c r="AQ10" s="275"/>
      <c r="AR10" s="275"/>
      <c r="AS10" s="275"/>
      <c r="AT10" s="275"/>
      <c r="AU10" s="275"/>
      <c r="AV10" s="275"/>
      <c r="AW10" s="275"/>
      <c r="AX10" s="275"/>
      <c r="AY10" s="275"/>
      <c r="AZ10" s="275"/>
      <c r="BA10" s="275"/>
      <c r="BB10" s="275"/>
      <c r="BC10" s="275"/>
      <c r="BD10" s="275"/>
      <c r="BE10" s="275"/>
      <c r="BF10" s="275"/>
      <c r="BG10" s="275"/>
      <c r="BH10" s="275"/>
      <c r="BI10" s="275"/>
      <c r="BJ10" s="275"/>
      <c r="BK10" s="275"/>
      <c r="BL10" s="275"/>
      <c r="BM10" s="275"/>
      <c r="BN10" s="275"/>
      <c r="BO10" s="275"/>
      <c r="BP10" s="275"/>
      <c r="BQ10" s="275"/>
      <c r="BR10" s="275"/>
      <c r="BS10" s="275"/>
      <c r="BT10" s="275"/>
      <c r="BU10" s="275"/>
      <c r="BV10" s="275"/>
      <c r="BW10" s="275"/>
      <c r="BX10" s="275"/>
      <c r="BY10" s="275"/>
      <c r="BZ10" s="275"/>
      <c r="CA10" s="275"/>
      <c r="CB10" s="275"/>
      <c r="CC10" s="275"/>
      <c r="CD10" s="275"/>
      <c r="CE10" s="275"/>
      <c r="CF10" s="275"/>
      <c r="CG10" s="275"/>
      <c r="CH10" s="275"/>
      <c r="CI10" s="275"/>
      <c r="CJ10" s="275"/>
      <c r="CK10" s="275"/>
      <c r="CL10" s="275"/>
      <c r="CM10" s="275"/>
      <c r="CN10" s="275"/>
      <c r="CO10" s="275"/>
      <c r="CP10" s="275"/>
      <c r="CQ10" s="275"/>
      <c r="CR10" s="275"/>
      <c r="CS10" s="275"/>
      <c r="CT10" s="275"/>
      <c r="CU10" s="275"/>
      <c r="CV10" s="275"/>
      <c r="CW10" s="275"/>
      <c r="CX10" s="276"/>
      <c r="CY10" s="276"/>
      <c r="CZ10" s="276"/>
      <c r="DA10" s="276"/>
      <c r="DB10" s="276"/>
    </row>
    <row r="11" spans="1:16384" s="263" customFormat="1" ht="9.9499999999999993" customHeight="1">
      <c r="A11" s="272"/>
      <c r="B11" s="270"/>
      <c r="C11" s="269"/>
      <c r="D11" s="267"/>
      <c r="E11" s="271"/>
      <c r="F11" s="268"/>
      <c r="G11" s="265"/>
      <c r="H11" s="265"/>
      <c r="I11" s="265"/>
      <c r="J11" s="265"/>
      <c r="K11" s="273"/>
      <c r="L11" s="274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  <c r="AE11" s="275"/>
      <c r="AF11" s="275"/>
      <c r="AG11" s="275"/>
      <c r="AH11" s="275"/>
      <c r="AI11" s="275"/>
      <c r="AJ11" s="275"/>
      <c r="AK11" s="275"/>
      <c r="AL11" s="275"/>
      <c r="AM11" s="275"/>
      <c r="AN11" s="275"/>
      <c r="AO11" s="275"/>
      <c r="AP11" s="275"/>
      <c r="AQ11" s="275"/>
      <c r="AR11" s="275"/>
      <c r="AS11" s="275"/>
      <c r="AT11" s="275"/>
      <c r="AU11" s="275"/>
      <c r="AV11" s="275"/>
      <c r="AW11" s="275"/>
      <c r="AX11" s="275"/>
      <c r="AY11" s="275"/>
      <c r="AZ11" s="275"/>
      <c r="BA11" s="275"/>
      <c r="BB11" s="275"/>
      <c r="BC11" s="275"/>
      <c r="BD11" s="275"/>
      <c r="BE11" s="275"/>
      <c r="BF11" s="275"/>
      <c r="BG11" s="275"/>
      <c r="BH11" s="275"/>
      <c r="BI11" s="275"/>
      <c r="BJ11" s="275"/>
      <c r="BK11" s="275"/>
      <c r="BL11" s="275"/>
      <c r="BM11" s="275"/>
      <c r="BN11" s="275"/>
      <c r="BO11" s="275"/>
      <c r="BP11" s="275"/>
      <c r="BQ11" s="275"/>
      <c r="BR11" s="275"/>
      <c r="BS11" s="275"/>
      <c r="BT11" s="275"/>
      <c r="BU11" s="275"/>
      <c r="BV11" s="275"/>
      <c r="BW11" s="275"/>
      <c r="BX11" s="275"/>
      <c r="BY11" s="275"/>
      <c r="BZ11" s="275"/>
      <c r="CA11" s="275"/>
      <c r="CB11" s="275"/>
      <c r="CC11" s="275"/>
      <c r="CD11" s="275"/>
      <c r="CE11" s="275"/>
      <c r="CF11" s="275"/>
      <c r="CG11" s="275"/>
      <c r="CH11" s="275"/>
      <c r="CI11" s="275"/>
      <c r="CJ11" s="275"/>
      <c r="CK11" s="275"/>
      <c r="CL11" s="275"/>
      <c r="CM11" s="275"/>
      <c r="CN11" s="275"/>
      <c r="CO11" s="275"/>
      <c r="CP11" s="275"/>
      <c r="CQ11" s="275"/>
      <c r="CR11" s="275"/>
      <c r="CS11" s="275"/>
      <c r="CT11" s="275"/>
      <c r="CU11" s="275"/>
      <c r="CV11" s="275"/>
      <c r="CW11" s="275"/>
      <c r="CX11" s="276"/>
      <c r="CY11" s="276"/>
      <c r="CZ11" s="276"/>
      <c r="DA11" s="276"/>
      <c r="DB11" s="276"/>
    </row>
    <row r="12" spans="1:16384" s="263" customFormat="1" ht="9.9499999999999993" customHeight="1">
      <c r="A12" s="272"/>
      <c r="B12" s="270"/>
      <c r="C12" s="269"/>
      <c r="D12" s="267"/>
      <c r="E12" s="271"/>
      <c r="F12" s="268"/>
      <c r="G12" s="265"/>
      <c r="H12" s="265"/>
      <c r="I12" s="265"/>
      <c r="J12" s="265"/>
      <c r="K12" s="273"/>
      <c r="L12" s="274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275"/>
      <c r="AP12" s="275"/>
      <c r="AQ12" s="275"/>
      <c r="AR12" s="275"/>
      <c r="AS12" s="275"/>
      <c r="AT12" s="275"/>
      <c r="AU12" s="275"/>
      <c r="AV12" s="275"/>
      <c r="AW12" s="275"/>
      <c r="AX12" s="275"/>
      <c r="AY12" s="275"/>
      <c r="AZ12" s="275"/>
      <c r="BA12" s="275"/>
      <c r="BB12" s="275"/>
      <c r="BC12" s="275"/>
      <c r="BD12" s="275"/>
      <c r="BE12" s="275"/>
      <c r="BF12" s="275"/>
      <c r="BG12" s="275"/>
      <c r="BH12" s="275"/>
      <c r="BI12" s="275"/>
      <c r="BJ12" s="275"/>
      <c r="BK12" s="275"/>
      <c r="BL12" s="275"/>
      <c r="BM12" s="275"/>
      <c r="BN12" s="275"/>
      <c r="BO12" s="275"/>
      <c r="BP12" s="275"/>
      <c r="BQ12" s="275"/>
      <c r="BR12" s="275"/>
      <c r="BS12" s="275"/>
      <c r="BT12" s="275"/>
      <c r="BU12" s="275"/>
      <c r="BV12" s="275"/>
      <c r="BW12" s="275"/>
      <c r="BX12" s="275"/>
      <c r="BY12" s="275"/>
      <c r="BZ12" s="275"/>
      <c r="CA12" s="275"/>
      <c r="CB12" s="275"/>
      <c r="CC12" s="275"/>
      <c r="CD12" s="275"/>
      <c r="CE12" s="275"/>
      <c r="CF12" s="275"/>
      <c r="CG12" s="275"/>
      <c r="CH12" s="275"/>
      <c r="CI12" s="275"/>
      <c r="CJ12" s="275"/>
      <c r="CK12" s="275"/>
      <c r="CL12" s="275"/>
      <c r="CM12" s="275"/>
      <c r="CN12" s="275"/>
      <c r="CO12" s="275"/>
      <c r="CP12" s="275"/>
      <c r="CQ12" s="275"/>
      <c r="CR12" s="275"/>
      <c r="CS12" s="275"/>
      <c r="CT12" s="275"/>
      <c r="CU12" s="275"/>
      <c r="CV12" s="275"/>
      <c r="CW12" s="275"/>
      <c r="CX12" s="276"/>
      <c r="CY12" s="276"/>
      <c r="CZ12" s="276"/>
      <c r="DA12" s="276"/>
      <c r="DB12" s="276"/>
    </row>
    <row r="13" spans="1:16384" s="263" customFormat="1" ht="9.9499999999999993" customHeight="1">
      <c r="A13" s="272"/>
      <c r="B13" s="270"/>
      <c r="C13" s="269"/>
      <c r="D13" s="267"/>
      <c r="E13" s="271"/>
      <c r="F13" s="268"/>
      <c r="G13" s="265"/>
      <c r="H13" s="265"/>
      <c r="I13" s="265"/>
      <c r="J13" s="265"/>
      <c r="K13" s="273"/>
      <c r="L13" s="274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75"/>
      <c r="AG13" s="275"/>
      <c r="AH13" s="275"/>
      <c r="AI13" s="275"/>
      <c r="AJ13" s="275"/>
      <c r="AK13" s="275"/>
      <c r="AL13" s="275"/>
      <c r="AM13" s="275"/>
      <c r="AN13" s="275"/>
      <c r="AO13" s="275"/>
      <c r="AP13" s="275"/>
      <c r="AQ13" s="275"/>
      <c r="AR13" s="275"/>
      <c r="AS13" s="275"/>
      <c r="AT13" s="275"/>
      <c r="AU13" s="275"/>
      <c r="AV13" s="275"/>
      <c r="AW13" s="275"/>
      <c r="AX13" s="275"/>
      <c r="AY13" s="275"/>
      <c r="AZ13" s="275"/>
      <c r="BA13" s="275"/>
      <c r="BB13" s="275"/>
      <c r="BC13" s="275"/>
      <c r="BD13" s="275"/>
      <c r="BE13" s="275"/>
      <c r="BF13" s="275"/>
      <c r="BG13" s="275"/>
      <c r="BH13" s="275"/>
      <c r="BI13" s="275"/>
      <c r="BJ13" s="275"/>
      <c r="BK13" s="275"/>
      <c r="BL13" s="275"/>
      <c r="BM13" s="275"/>
      <c r="BN13" s="275"/>
      <c r="BO13" s="275"/>
      <c r="BP13" s="275"/>
      <c r="BQ13" s="275"/>
      <c r="BR13" s="275"/>
      <c r="BS13" s="275"/>
      <c r="BT13" s="275"/>
      <c r="BU13" s="275"/>
      <c r="BV13" s="275"/>
      <c r="BW13" s="275"/>
      <c r="BX13" s="275"/>
      <c r="BY13" s="275"/>
      <c r="BZ13" s="275"/>
      <c r="CA13" s="275"/>
      <c r="CB13" s="275"/>
      <c r="CC13" s="275"/>
      <c r="CD13" s="275"/>
      <c r="CE13" s="275"/>
      <c r="CF13" s="275"/>
      <c r="CG13" s="275"/>
      <c r="CH13" s="275"/>
      <c r="CI13" s="275"/>
      <c r="CJ13" s="275"/>
      <c r="CK13" s="275"/>
      <c r="CL13" s="275"/>
      <c r="CM13" s="275"/>
      <c r="CN13" s="275"/>
      <c r="CO13" s="275"/>
      <c r="CP13" s="275"/>
      <c r="CQ13" s="275"/>
      <c r="CR13" s="275"/>
      <c r="CS13" s="275"/>
      <c r="CT13" s="275"/>
      <c r="CU13" s="275"/>
      <c r="CV13" s="275"/>
      <c r="CW13" s="275"/>
      <c r="CX13" s="276"/>
      <c r="CY13" s="276"/>
      <c r="CZ13" s="276"/>
      <c r="DA13" s="276"/>
      <c r="DB13" s="276"/>
    </row>
    <row r="14" spans="1:16384" s="263" customFormat="1" ht="9.9499999999999993" customHeight="1">
      <c r="A14" s="272"/>
      <c r="B14" s="270"/>
      <c r="C14" s="269"/>
      <c r="D14" s="267"/>
      <c r="E14" s="271"/>
      <c r="F14" s="268"/>
      <c r="G14" s="265"/>
      <c r="H14" s="265"/>
      <c r="I14" s="265"/>
      <c r="J14" s="265"/>
      <c r="K14" s="273"/>
      <c r="L14" s="274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75"/>
      <c r="AJ14" s="275"/>
      <c r="AK14" s="275"/>
      <c r="AL14" s="275"/>
      <c r="AM14" s="275"/>
      <c r="AN14" s="275"/>
      <c r="AO14" s="275"/>
      <c r="AP14" s="275"/>
      <c r="AQ14" s="275"/>
      <c r="AR14" s="275"/>
      <c r="AS14" s="275"/>
      <c r="AT14" s="275"/>
      <c r="AU14" s="275"/>
      <c r="AV14" s="275"/>
      <c r="AW14" s="275"/>
      <c r="AX14" s="275"/>
      <c r="AY14" s="275"/>
      <c r="AZ14" s="275"/>
      <c r="BA14" s="275"/>
      <c r="BB14" s="275"/>
      <c r="BC14" s="275"/>
      <c r="BD14" s="275"/>
      <c r="BE14" s="275"/>
      <c r="BF14" s="275"/>
      <c r="BG14" s="275"/>
      <c r="BH14" s="275"/>
      <c r="BI14" s="275"/>
      <c r="BJ14" s="275"/>
      <c r="BK14" s="275"/>
      <c r="BL14" s="275"/>
      <c r="BM14" s="275"/>
      <c r="BN14" s="275"/>
      <c r="BO14" s="275"/>
      <c r="BP14" s="275"/>
      <c r="BQ14" s="275"/>
      <c r="BR14" s="275"/>
      <c r="BS14" s="275"/>
      <c r="BT14" s="275"/>
      <c r="BU14" s="275"/>
      <c r="BV14" s="275"/>
      <c r="BW14" s="275"/>
      <c r="BX14" s="275"/>
      <c r="BY14" s="275"/>
      <c r="BZ14" s="275"/>
      <c r="CA14" s="275"/>
      <c r="CB14" s="275"/>
      <c r="CC14" s="275"/>
      <c r="CD14" s="275"/>
      <c r="CE14" s="275"/>
      <c r="CF14" s="275"/>
      <c r="CG14" s="275"/>
      <c r="CH14" s="275"/>
      <c r="CI14" s="275"/>
      <c r="CJ14" s="275"/>
      <c r="CK14" s="275"/>
      <c r="CL14" s="275"/>
      <c r="CM14" s="275"/>
      <c r="CN14" s="275"/>
      <c r="CO14" s="275"/>
      <c r="CP14" s="275"/>
      <c r="CQ14" s="275"/>
      <c r="CR14" s="275"/>
      <c r="CS14" s="275"/>
      <c r="CT14" s="275"/>
      <c r="CU14" s="275"/>
      <c r="CV14" s="275"/>
      <c r="CW14" s="275"/>
      <c r="CX14" s="276"/>
      <c r="CY14" s="276"/>
      <c r="CZ14" s="276"/>
      <c r="DA14" s="276"/>
      <c r="DB14" s="276"/>
    </row>
    <row r="15" spans="1:16384" s="263" customFormat="1" ht="9.9499999999999993" customHeight="1">
      <c r="A15" s="272"/>
      <c r="B15" s="270" t="str">
        <f>Personal_Plan!P7</f>
        <v>[Knowledge]</v>
      </c>
      <c r="C15" s="269"/>
      <c r="D15" s="267"/>
      <c r="E15" s="271"/>
      <c r="F15" s="268"/>
      <c r="G15" s="265"/>
      <c r="H15" s="265"/>
      <c r="I15" s="265"/>
      <c r="J15" s="265"/>
      <c r="K15" s="273"/>
      <c r="L15" s="274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5"/>
      <c r="AL15" s="275"/>
      <c r="AM15" s="275"/>
      <c r="AN15" s="275"/>
      <c r="AO15" s="275"/>
      <c r="AP15" s="275"/>
      <c r="AQ15" s="275"/>
      <c r="AR15" s="275"/>
      <c r="AS15" s="275"/>
      <c r="AT15" s="275"/>
      <c r="AU15" s="275"/>
      <c r="AV15" s="275"/>
      <c r="AW15" s="275"/>
      <c r="AX15" s="275"/>
      <c r="AY15" s="275"/>
      <c r="AZ15" s="275"/>
      <c r="BA15" s="275"/>
      <c r="BB15" s="275"/>
      <c r="BC15" s="275"/>
      <c r="BD15" s="275"/>
      <c r="BE15" s="275"/>
      <c r="BF15" s="275"/>
      <c r="BG15" s="275"/>
      <c r="BH15" s="275"/>
      <c r="BI15" s="275"/>
      <c r="BJ15" s="275"/>
      <c r="BK15" s="275"/>
      <c r="BL15" s="275"/>
      <c r="BM15" s="275"/>
      <c r="BN15" s="275"/>
      <c r="BO15" s="275"/>
      <c r="BP15" s="275"/>
      <c r="BQ15" s="275"/>
      <c r="BR15" s="275"/>
      <c r="BS15" s="275"/>
      <c r="BT15" s="275"/>
      <c r="BU15" s="275"/>
      <c r="BV15" s="275"/>
      <c r="BW15" s="275"/>
      <c r="BX15" s="275"/>
      <c r="BY15" s="275"/>
      <c r="BZ15" s="275"/>
      <c r="CA15" s="275"/>
      <c r="CB15" s="275"/>
      <c r="CC15" s="275"/>
      <c r="CD15" s="275"/>
      <c r="CE15" s="275"/>
      <c r="CF15" s="275"/>
      <c r="CG15" s="275"/>
      <c r="CH15" s="275"/>
      <c r="CI15" s="275"/>
      <c r="CJ15" s="275"/>
      <c r="CK15" s="275"/>
      <c r="CL15" s="275"/>
      <c r="CM15" s="275"/>
      <c r="CN15" s="275"/>
      <c r="CO15" s="275"/>
      <c r="CP15" s="275"/>
      <c r="CQ15" s="275"/>
      <c r="CR15" s="275"/>
      <c r="CS15" s="275"/>
      <c r="CT15" s="275"/>
      <c r="CU15" s="275"/>
      <c r="CV15" s="275"/>
      <c r="CW15" s="275"/>
      <c r="CX15" s="276"/>
      <c r="CY15" s="276"/>
      <c r="CZ15" s="276"/>
      <c r="DA15" s="276"/>
      <c r="DB15" s="276"/>
    </row>
    <row r="16" spans="1:16384" s="263" customFormat="1" ht="9.9499999999999993" customHeight="1">
      <c r="A16" s="272"/>
      <c r="B16" s="270"/>
      <c r="C16" s="269" t="str">
        <f>Personal_Plan!D43</f>
        <v>Reading Books</v>
      </c>
      <c r="D16" s="267"/>
      <c r="E16" s="271"/>
      <c r="F16" s="268"/>
      <c r="G16" s="265">
        <f>Personal_Plan!F43</f>
        <v>43409</v>
      </c>
      <c r="H16" s="265">
        <f>Personal_Plan!G43</f>
        <v>43589</v>
      </c>
      <c r="I16" s="265"/>
      <c r="J16" s="265"/>
      <c r="K16" s="273" t="s">
        <v>645</v>
      </c>
      <c r="L16" s="274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75"/>
      <c r="AJ16" s="275"/>
      <c r="AK16" s="275"/>
      <c r="AL16" s="275"/>
      <c r="AM16" s="275"/>
      <c r="AN16" s="275"/>
      <c r="AO16" s="275"/>
      <c r="AP16" s="275"/>
      <c r="AQ16" s="275"/>
      <c r="AR16" s="275"/>
      <c r="AS16" s="275"/>
      <c r="AT16" s="275"/>
      <c r="AU16" s="275"/>
      <c r="AV16" s="275"/>
      <c r="AW16" s="275"/>
      <c r="AX16" s="275"/>
      <c r="AY16" s="275"/>
      <c r="AZ16" s="275"/>
      <c r="BA16" s="275"/>
      <c r="BB16" s="275"/>
      <c r="BC16" s="275"/>
      <c r="BD16" s="275"/>
      <c r="BE16" s="275"/>
      <c r="BF16" s="275"/>
      <c r="BG16" s="275"/>
      <c r="BH16" s="275"/>
      <c r="BI16" s="275"/>
      <c r="BJ16" s="275"/>
      <c r="BK16" s="275"/>
      <c r="BL16" s="275"/>
      <c r="BM16" s="275"/>
      <c r="BN16" s="275"/>
      <c r="BO16" s="275"/>
      <c r="BP16" s="275"/>
      <c r="BQ16" s="275"/>
      <c r="BR16" s="275"/>
      <c r="BS16" s="275"/>
      <c r="BT16" s="275"/>
      <c r="BU16" s="275"/>
      <c r="BV16" s="275"/>
      <c r="BW16" s="275"/>
      <c r="BX16" s="275"/>
      <c r="BY16" s="275"/>
      <c r="BZ16" s="275"/>
      <c r="CA16" s="275"/>
      <c r="CB16" s="275"/>
      <c r="CC16" s="275"/>
      <c r="CD16" s="275"/>
      <c r="CE16" s="275"/>
      <c r="CF16" s="275"/>
      <c r="CG16" s="275"/>
      <c r="CH16" s="275"/>
      <c r="CI16" s="275"/>
      <c r="CJ16" s="275"/>
      <c r="CK16" s="275"/>
      <c r="CL16" s="275"/>
      <c r="CM16" s="275"/>
      <c r="CN16" s="275"/>
      <c r="CO16" s="275"/>
      <c r="CP16" s="275"/>
      <c r="CQ16" s="275"/>
      <c r="CR16" s="275"/>
      <c r="CS16" s="275"/>
      <c r="CT16" s="275"/>
      <c r="CU16" s="275"/>
      <c r="CV16" s="275"/>
      <c r="CW16" s="275"/>
      <c r="CX16" s="276"/>
      <c r="CY16" s="276"/>
      <c r="CZ16" s="276"/>
      <c r="DA16" s="276"/>
      <c r="DB16" s="276"/>
    </row>
    <row r="17" spans="1:106" s="263" customFormat="1" ht="9.9499999999999993" customHeight="1">
      <c r="A17" s="272"/>
      <c r="B17" s="270"/>
      <c r="C17" s="269" t="str">
        <f>Personal_Plan!D44</f>
        <v>Give up watching Video/Youtube</v>
      </c>
      <c r="D17" s="267"/>
      <c r="E17" s="271"/>
      <c r="F17" s="268"/>
      <c r="G17" s="265">
        <f>Personal_Plan!F44</f>
        <v>43407</v>
      </c>
      <c r="H17" s="265">
        <f>Personal_Plan!G44</f>
        <v>43437</v>
      </c>
      <c r="I17" s="265"/>
      <c r="J17" s="265"/>
      <c r="K17" s="273" t="s">
        <v>646</v>
      </c>
      <c r="L17" s="274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5"/>
      <c r="AJ17" s="275"/>
      <c r="AK17" s="275"/>
      <c r="AL17" s="275"/>
      <c r="AM17" s="275"/>
      <c r="AN17" s="275"/>
      <c r="AO17" s="275"/>
      <c r="AP17" s="275"/>
      <c r="AQ17" s="275"/>
      <c r="AR17" s="275"/>
      <c r="AS17" s="275"/>
      <c r="AT17" s="275"/>
      <c r="AU17" s="275"/>
      <c r="AV17" s="275"/>
      <c r="AW17" s="275"/>
      <c r="AX17" s="275"/>
      <c r="AY17" s="275"/>
      <c r="AZ17" s="275"/>
      <c r="BA17" s="275"/>
      <c r="BB17" s="275"/>
      <c r="BC17" s="275"/>
      <c r="BD17" s="275"/>
      <c r="BE17" s="275"/>
      <c r="BF17" s="275"/>
      <c r="BG17" s="275"/>
      <c r="BH17" s="275"/>
      <c r="BI17" s="275"/>
      <c r="BJ17" s="275"/>
      <c r="BK17" s="275"/>
      <c r="BL17" s="275"/>
      <c r="BM17" s="275"/>
      <c r="BN17" s="275"/>
      <c r="BO17" s="275"/>
      <c r="BP17" s="275"/>
      <c r="BQ17" s="275"/>
      <c r="BR17" s="275"/>
      <c r="BS17" s="275"/>
      <c r="BT17" s="275"/>
      <c r="BU17" s="275"/>
      <c r="BV17" s="275"/>
      <c r="BW17" s="275"/>
      <c r="BX17" s="275"/>
      <c r="BY17" s="275"/>
      <c r="BZ17" s="275"/>
      <c r="CA17" s="275"/>
      <c r="CB17" s="275"/>
      <c r="CC17" s="275"/>
      <c r="CD17" s="275"/>
      <c r="CE17" s="275"/>
      <c r="CF17" s="275"/>
      <c r="CG17" s="275"/>
      <c r="CH17" s="275"/>
      <c r="CI17" s="275"/>
      <c r="CJ17" s="275"/>
      <c r="CK17" s="275"/>
      <c r="CL17" s="275"/>
      <c r="CM17" s="275"/>
      <c r="CN17" s="275"/>
      <c r="CO17" s="275"/>
      <c r="CP17" s="275"/>
      <c r="CQ17" s="275"/>
      <c r="CR17" s="275"/>
      <c r="CS17" s="275"/>
      <c r="CT17" s="275"/>
      <c r="CU17" s="275"/>
      <c r="CV17" s="275"/>
      <c r="CW17" s="275"/>
      <c r="CX17" s="276"/>
      <c r="CY17" s="276"/>
      <c r="CZ17" s="276"/>
      <c r="DA17" s="276"/>
      <c r="DB17" s="276"/>
    </row>
    <row r="18" spans="1:106" s="263" customFormat="1" ht="9.9499999999999993" customHeight="1">
      <c r="A18" s="272"/>
      <c r="B18" s="270"/>
      <c r="C18" s="269" t="str">
        <f>Personal_Plan!D45</f>
        <v>Give up Playing game</v>
      </c>
      <c r="D18" s="267"/>
      <c r="E18" s="271"/>
      <c r="F18" s="268"/>
      <c r="G18" s="265">
        <f>Personal_Plan!F45</f>
        <v>43407</v>
      </c>
      <c r="H18" s="265">
        <f>Personal_Plan!G45</f>
        <v>43467</v>
      </c>
      <c r="I18" s="265"/>
      <c r="J18" s="265"/>
      <c r="K18" s="273" t="s">
        <v>646</v>
      </c>
      <c r="L18" s="274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5"/>
      <c r="AJ18" s="275"/>
      <c r="AK18" s="275"/>
      <c r="AL18" s="275"/>
      <c r="AM18" s="275"/>
      <c r="AN18" s="275"/>
      <c r="AO18" s="275"/>
      <c r="AP18" s="275"/>
      <c r="AQ18" s="275"/>
      <c r="AR18" s="275"/>
      <c r="AS18" s="275"/>
      <c r="AT18" s="275"/>
      <c r="AU18" s="275"/>
      <c r="AV18" s="275"/>
      <c r="AW18" s="275"/>
      <c r="AX18" s="275"/>
      <c r="AY18" s="275"/>
      <c r="AZ18" s="275"/>
      <c r="BA18" s="275"/>
      <c r="BB18" s="275"/>
      <c r="BC18" s="275"/>
      <c r="BD18" s="275"/>
      <c r="BE18" s="275"/>
      <c r="BF18" s="275"/>
      <c r="BG18" s="275"/>
      <c r="BH18" s="275"/>
      <c r="BI18" s="275"/>
      <c r="BJ18" s="275"/>
      <c r="BK18" s="275"/>
      <c r="BL18" s="275"/>
      <c r="BM18" s="275"/>
      <c r="BN18" s="275"/>
      <c r="BO18" s="275"/>
      <c r="BP18" s="275"/>
      <c r="BQ18" s="275"/>
      <c r="BR18" s="275"/>
      <c r="BS18" s="275"/>
      <c r="BT18" s="275"/>
      <c r="BU18" s="275"/>
      <c r="BV18" s="275"/>
      <c r="BW18" s="275"/>
      <c r="BX18" s="275"/>
      <c r="BY18" s="275"/>
      <c r="BZ18" s="275"/>
      <c r="CA18" s="275"/>
      <c r="CB18" s="275"/>
      <c r="CC18" s="275"/>
      <c r="CD18" s="275"/>
      <c r="CE18" s="275"/>
      <c r="CF18" s="275"/>
      <c r="CG18" s="275"/>
      <c r="CH18" s="275"/>
      <c r="CI18" s="275"/>
      <c r="CJ18" s="275"/>
      <c r="CK18" s="275"/>
      <c r="CL18" s="275"/>
      <c r="CM18" s="275"/>
      <c r="CN18" s="275"/>
      <c r="CO18" s="275"/>
      <c r="CP18" s="275"/>
      <c r="CQ18" s="275"/>
      <c r="CR18" s="275"/>
      <c r="CS18" s="275"/>
      <c r="CT18" s="275"/>
      <c r="CU18" s="275"/>
      <c r="CV18" s="275"/>
      <c r="CW18" s="275"/>
      <c r="CX18" s="276"/>
      <c r="CY18" s="276"/>
      <c r="CZ18" s="276"/>
      <c r="DA18" s="276"/>
      <c r="DB18" s="276"/>
    </row>
    <row r="19" spans="1:106" s="263" customFormat="1" ht="9.9499999999999993" customHeight="1">
      <c r="A19" s="272"/>
      <c r="B19" s="270"/>
      <c r="C19" s="269"/>
      <c r="D19" s="267"/>
      <c r="E19" s="271"/>
      <c r="F19" s="268"/>
      <c r="G19" s="265"/>
      <c r="H19" s="265"/>
      <c r="I19" s="265"/>
      <c r="J19" s="265"/>
      <c r="K19" s="273"/>
      <c r="L19" s="274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  <c r="AE19" s="275"/>
      <c r="AF19" s="275"/>
      <c r="AG19" s="275"/>
      <c r="AH19" s="275"/>
      <c r="AI19" s="275"/>
      <c r="AJ19" s="275"/>
      <c r="AK19" s="275"/>
      <c r="AL19" s="275"/>
      <c r="AM19" s="275"/>
      <c r="AN19" s="275"/>
      <c r="AO19" s="275"/>
      <c r="AP19" s="275"/>
      <c r="AQ19" s="275"/>
      <c r="AR19" s="275"/>
      <c r="AS19" s="275"/>
      <c r="AT19" s="275"/>
      <c r="AU19" s="275"/>
      <c r="AV19" s="275"/>
      <c r="AW19" s="275"/>
      <c r="AX19" s="275"/>
      <c r="AY19" s="275"/>
      <c r="AZ19" s="275"/>
      <c r="BA19" s="275"/>
      <c r="BB19" s="275"/>
      <c r="BC19" s="275"/>
      <c r="BD19" s="275"/>
      <c r="BE19" s="275"/>
      <c r="BF19" s="275"/>
      <c r="BG19" s="275"/>
      <c r="BH19" s="275"/>
      <c r="BI19" s="275"/>
      <c r="BJ19" s="275"/>
      <c r="BK19" s="275"/>
      <c r="BL19" s="275"/>
      <c r="BM19" s="275"/>
      <c r="BN19" s="275"/>
      <c r="BO19" s="275"/>
      <c r="BP19" s="275"/>
      <c r="BQ19" s="275"/>
      <c r="BR19" s="275"/>
      <c r="BS19" s="275"/>
      <c r="BT19" s="275"/>
      <c r="BU19" s="275"/>
      <c r="BV19" s="275"/>
      <c r="BW19" s="275"/>
      <c r="BX19" s="275"/>
      <c r="BY19" s="275"/>
      <c r="BZ19" s="275"/>
      <c r="CA19" s="275"/>
      <c r="CB19" s="275"/>
      <c r="CC19" s="275"/>
      <c r="CD19" s="275"/>
      <c r="CE19" s="275"/>
      <c r="CF19" s="275"/>
      <c r="CG19" s="275"/>
      <c r="CH19" s="275"/>
      <c r="CI19" s="275"/>
      <c r="CJ19" s="275"/>
      <c r="CK19" s="275"/>
      <c r="CL19" s="275"/>
      <c r="CM19" s="275"/>
      <c r="CN19" s="275"/>
      <c r="CO19" s="275"/>
      <c r="CP19" s="275"/>
      <c r="CQ19" s="275"/>
      <c r="CR19" s="275"/>
      <c r="CS19" s="275"/>
      <c r="CT19" s="275"/>
      <c r="CU19" s="275"/>
      <c r="CV19" s="275"/>
      <c r="CW19" s="275"/>
      <c r="CX19" s="276"/>
      <c r="CY19" s="276"/>
      <c r="CZ19" s="276"/>
      <c r="DA19" s="276"/>
      <c r="DB19" s="276"/>
    </row>
    <row r="20" spans="1:106" s="263" customFormat="1" ht="9.9499999999999993" customHeight="1">
      <c r="A20" s="272"/>
      <c r="B20" s="270"/>
      <c r="C20" s="269"/>
      <c r="D20" s="267"/>
      <c r="E20" s="271"/>
      <c r="F20" s="268"/>
      <c r="G20" s="265"/>
      <c r="H20" s="265"/>
      <c r="I20" s="265"/>
      <c r="J20" s="265"/>
      <c r="K20" s="273"/>
      <c r="L20" s="274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  <c r="AE20" s="275"/>
      <c r="AF20" s="275"/>
      <c r="AG20" s="275"/>
      <c r="AH20" s="275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75"/>
      <c r="AW20" s="275"/>
      <c r="AX20" s="275"/>
      <c r="AY20" s="275"/>
      <c r="AZ20" s="275"/>
      <c r="BA20" s="275"/>
      <c r="BB20" s="275"/>
      <c r="BC20" s="275"/>
      <c r="BD20" s="275"/>
      <c r="BE20" s="275"/>
      <c r="BF20" s="275"/>
      <c r="BG20" s="275"/>
      <c r="BH20" s="275"/>
      <c r="BI20" s="275"/>
      <c r="BJ20" s="275"/>
      <c r="BK20" s="275"/>
      <c r="BL20" s="275"/>
      <c r="BM20" s="275"/>
      <c r="BN20" s="275"/>
      <c r="BO20" s="275"/>
      <c r="BP20" s="275"/>
      <c r="BQ20" s="275"/>
      <c r="BR20" s="275"/>
      <c r="BS20" s="275"/>
      <c r="BT20" s="275"/>
      <c r="BU20" s="275"/>
      <c r="BV20" s="275"/>
      <c r="BW20" s="275"/>
      <c r="BX20" s="275"/>
      <c r="BY20" s="275"/>
      <c r="BZ20" s="275"/>
      <c r="CA20" s="275"/>
      <c r="CB20" s="275"/>
      <c r="CC20" s="275"/>
      <c r="CD20" s="275"/>
      <c r="CE20" s="275"/>
      <c r="CF20" s="275"/>
      <c r="CG20" s="275"/>
      <c r="CH20" s="275"/>
      <c r="CI20" s="275"/>
      <c r="CJ20" s="275"/>
      <c r="CK20" s="275"/>
      <c r="CL20" s="275"/>
      <c r="CM20" s="275"/>
      <c r="CN20" s="275"/>
      <c r="CO20" s="275"/>
      <c r="CP20" s="275"/>
      <c r="CQ20" s="275"/>
      <c r="CR20" s="275"/>
      <c r="CS20" s="275"/>
      <c r="CT20" s="275"/>
      <c r="CU20" s="275"/>
      <c r="CV20" s="275"/>
      <c r="CW20" s="275"/>
      <c r="CX20" s="276"/>
      <c r="CY20" s="276"/>
      <c r="CZ20" s="276"/>
      <c r="DA20" s="276"/>
      <c r="DB20" s="276"/>
    </row>
    <row r="21" spans="1:106" s="263" customFormat="1" ht="9.9499999999999993" customHeight="1">
      <c r="A21" s="272"/>
      <c r="B21" s="278"/>
      <c r="C21" s="269"/>
      <c r="D21" s="267"/>
      <c r="E21" s="271"/>
      <c r="F21" s="268"/>
      <c r="G21" s="265"/>
      <c r="H21" s="265"/>
      <c r="I21" s="265"/>
      <c r="J21" s="265"/>
      <c r="K21" s="273"/>
      <c r="L21" s="274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  <c r="AH21" s="275"/>
      <c r="AI21" s="275"/>
      <c r="AJ21" s="275"/>
      <c r="AK21" s="275"/>
      <c r="AL21" s="275"/>
      <c r="AM21" s="275"/>
      <c r="AN21" s="275"/>
      <c r="AO21" s="275"/>
      <c r="AP21" s="275"/>
      <c r="AQ21" s="275"/>
      <c r="AR21" s="275"/>
      <c r="AS21" s="275"/>
      <c r="AT21" s="275"/>
      <c r="AU21" s="275"/>
      <c r="AV21" s="275"/>
      <c r="AW21" s="275"/>
      <c r="AX21" s="275"/>
      <c r="AY21" s="275"/>
      <c r="AZ21" s="275"/>
      <c r="BA21" s="275"/>
      <c r="BB21" s="275"/>
      <c r="BC21" s="275"/>
      <c r="BD21" s="275"/>
      <c r="BE21" s="275"/>
      <c r="BF21" s="275"/>
      <c r="BG21" s="275"/>
      <c r="BH21" s="275"/>
      <c r="BI21" s="275"/>
      <c r="BJ21" s="275"/>
      <c r="BK21" s="275"/>
      <c r="BL21" s="275"/>
      <c r="BM21" s="275"/>
      <c r="BN21" s="275"/>
      <c r="BO21" s="275"/>
      <c r="BP21" s="275"/>
      <c r="BQ21" s="275"/>
      <c r="BR21" s="275"/>
      <c r="BS21" s="275"/>
      <c r="BT21" s="275"/>
      <c r="BU21" s="275"/>
      <c r="BV21" s="275"/>
      <c r="BW21" s="275"/>
      <c r="BX21" s="275"/>
      <c r="BY21" s="275"/>
      <c r="BZ21" s="275"/>
      <c r="CA21" s="275"/>
      <c r="CB21" s="275"/>
      <c r="CC21" s="275"/>
      <c r="CD21" s="275"/>
      <c r="CE21" s="275"/>
      <c r="CF21" s="275"/>
      <c r="CG21" s="275"/>
      <c r="CH21" s="275"/>
      <c r="CI21" s="275"/>
      <c r="CJ21" s="275"/>
      <c r="CK21" s="275"/>
      <c r="CL21" s="275"/>
      <c r="CM21" s="275"/>
      <c r="CN21" s="275"/>
      <c r="CO21" s="275"/>
      <c r="CP21" s="275"/>
      <c r="CQ21" s="275"/>
      <c r="CR21" s="275"/>
      <c r="CS21" s="275"/>
      <c r="CT21" s="275"/>
      <c r="CU21" s="275"/>
      <c r="CV21" s="275"/>
      <c r="CW21" s="275"/>
      <c r="CX21" s="276"/>
      <c r="CY21" s="276"/>
      <c r="CZ21" s="276"/>
      <c r="DA21" s="276"/>
      <c r="DB21" s="276"/>
    </row>
    <row r="22" spans="1:106" s="263" customFormat="1" ht="9.9499999999999993" customHeight="1">
      <c r="A22" s="272"/>
      <c r="B22" s="278" t="str">
        <f>Personal_Plan!B48</f>
        <v>IT</v>
      </c>
      <c r="C22" s="269"/>
      <c r="D22" s="267"/>
      <c r="E22" s="271"/>
      <c r="F22" s="268"/>
      <c r="G22" s="265"/>
      <c r="H22" s="265"/>
      <c r="I22" s="265"/>
      <c r="J22" s="265"/>
      <c r="K22" s="273"/>
      <c r="L22" s="274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5"/>
      <c r="AJ22" s="275"/>
      <c r="AK22" s="275"/>
      <c r="AL22" s="275"/>
      <c r="AM22" s="275"/>
      <c r="AN22" s="275"/>
      <c r="AO22" s="275"/>
      <c r="AP22" s="275"/>
      <c r="AQ22" s="275"/>
      <c r="AR22" s="275"/>
      <c r="AS22" s="275"/>
      <c r="AT22" s="275"/>
      <c r="AU22" s="275"/>
      <c r="AV22" s="275"/>
      <c r="AW22" s="275"/>
      <c r="AX22" s="275"/>
      <c r="AY22" s="275"/>
      <c r="AZ22" s="275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75"/>
      <c r="BP22" s="275"/>
      <c r="BQ22" s="275"/>
      <c r="BR22" s="275"/>
      <c r="BS22" s="275"/>
      <c r="BT22" s="275"/>
      <c r="BU22" s="275"/>
      <c r="BV22" s="275"/>
      <c r="BW22" s="275"/>
      <c r="BX22" s="275"/>
      <c r="BY22" s="275"/>
      <c r="BZ22" s="275"/>
      <c r="CA22" s="275"/>
      <c r="CB22" s="275"/>
      <c r="CC22" s="275"/>
      <c r="CD22" s="275"/>
      <c r="CE22" s="275"/>
      <c r="CF22" s="275"/>
      <c r="CG22" s="275"/>
      <c r="CH22" s="275"/>
      <c r="CI22" s="275"/>
      <c r="CJ22" s="275"/>
      <c r="CK22" s="275"/>
      <c r="CL22" s="275"/>
      <c r="CM22" s="275"/>
      <c r="CN22" s="275"/>
      <c r="CO22" s="275"/>
      <c r="CP22" s="275"/>
      <c r="CQ22" s="275"/>
      <c r="CR22" s="275"/>
      <c r="CS22" s="275"/>
      <c r="CT22" s="275"/>
      <c r="CU22" s="275"/>
      <c r="CV22" s="275"/>
      <c r="CW22" s="275"/>
      <c r="CX22" s="276"/>
      <c r="CY22" s="276"/>
      <c r="CZ22" s="276"/>
      <c r="DA22" s="276"/>
      <c r="DB22" s="276"/>
    </row>
    <row r="23" spans="1:106" s="263" customFormat="1" ht="9.9499999999999993" customHeight="1">
      <c r="A23" s="272"/>
      <c r="B23" s="270"/>
      <c r="C23" s="269"/>
      <c r="D23" s="267"/>
      <c r="E23" s="271"/>
      <c r="F23" s="268"/>
      <c r="G23" s="265"/>
      <c r="H23" s="265"/>
      <c r="I23" s="265"/>
      <c r="J23" s="265"/>
      <c r="K23" s="273"/>
      <c r="L23" s="274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5"/>
      <c r="AJ23" s="275"/>
      <c r="AK23" s="275"/>
      <c r="AL23" s="275"/>
      <c r="AM23" s="275"/>
      <c r="AN23" s="275"/>
      <c r="AO23" s="275"/>
      <c r="AP23" s="275"/>
      <c r="AQ23" s="275"/>
      <c r="AR23" s="275"/>
      <c r="AS23" s="275"/>
      <c r="AT23" s="275"/>
      <c r="AU23" s="275"/>
      <c r="AV23" s="275"/>
      <c r="AW23" s="275"/>
      <c r="AX23" s="275"/>
      <c r="AY23" s="275"/>
      <c r="AZ23" s="275"/>
      <c r="BA23" s="275"/>
      <c r="BB23" s="275"/>
      <c r="BC23" s="275"/>
      <c r="BD23" s="275"/>
      <c r="BE23" s="275"/>
      <c r="BF23" s="275"/>
      <c r="BG23" s="275"/>
      <c r="BH23" s="275"/>
      <c r="BI23" s="275"/>
      <c r="BJ23" s="275"/>
      <c r="BK23" s="275"/>
      <c r="BL23" s="275"/>
      <c r="BM23" s="275"/>
      <c r="BN23" s="275"/>
      <c r="BO23" s="275"/>
      <c r="BP23" s="275"/>
      <c r="BQ23" s="275"/>
      <c r="BR23" s="275"/>
      <c r="BS23" s="275"/>
      <c r="BT23" s="275"/>
      <c r="BU23" s="275"/>
      <c r="BV23" s="275"/>
      <c r="BW23" s="275"/>
      <c r="BX23" s="275"/>
      <c r="BY23" s="275"/>
      <c r="BZ23" s="275"/>
      <c r="CA23" s="275"/>
      <c r="CB23" s="275"/>
      <c r="CC23" s="275"/>
      <c r="CD23" s="275"/>
      <c r="CE23" s="275"/>
      <c r="CF23" s="275"/>
      <c r="CG23" s="275"/>
      <c r="CH23" s="275"/>
      <c r="CI23" s="275"/>
      <c r="CJ23" s="275"/>
      <c r="CK23" s="275"/>
      <c r="CL23" s="275"/>
      <c r="CM23" s="275"/>
      <c r="CN23" s="275"/>
      <c r="CO23" s="275"/>
      <c r="CP23" s="275"/>
      <c r="CQ23" s="275"/>
      <c r="CR23" s="275"/>
      <c r="CS23" s="275"/>
      <c r="CT23" s="275"/>
      <c r="CU23" s="275"/>
      <c r="CV23" s="275"/>
      <c r="CW23" s="275"/>
      <c r="CX23" s="276"/>
      <c r="CY23" s="276"/>
      <c r="CZ23" s="276"/>
      <c r="DA23" s="276"/>
      <c r="DB23" s="276"/>
    </row>
    <row r="24" spans="1:106" s="263" customFormat="1" ht="9.9499999999999993" customHeight="1">
      <c r="A24" s="272"/>
      <c r="B24" s="270" t="str">
        <f>Personal_Plan!P11</f>
        <v>[Improve Technical ]</v>
      </c>
      <c r="C24" s="269"/>
      <c r="D24" s="267"/>
      <c r="E24" s="271"/>
      <c r="F24" s="268"/>
      <c r="G24" s="265"/>
      <c r="H24" s="265"/>
      <c r="I24" s="265"/>
      <c r="J24" s="265"/>
      <c r="K24" s="273"/>
      <c r="L24" s="274"/>
      <c r="M24" s="27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  <c r="AC24" s="275"/>
      <c r="AD24" s="275"/>
      <c r="AE24" s="275"/>
      <c r="AF24" s="275"/>
      <c r="AG24" s="275"/>
      <c r="AH24" s="275"/>
      <c r="AI24" s="275"/>
      <c r="AJ24" s="275"/>
      <c r="AK24" s="275"/>
      <c r="AL24" s="275"/>
      <c r="AM24" s="275"/>
      <c r="AN24" s="275"/>
      <c r="AO24" s="275"/>
      <c r="AP24" s="275"/>
      <c r="AQ24" s="275"/>
      <c r="AR24" s="275"/>
      <c r="AS24" s="275"/>
      <c r="AT24" s="275"/>
      <c r="AU24" s="275"/>
      <c r="AV24" s="275"/>
      <c r="AW24" s="275"/>
      <c r="AX24" s="275"/>
      <c r="AY24" s="275"/>
      <c r="AZ24" s="275"/>
      <c r="BA24" s="275"/>
      <c r="BB24" s="275"/>
      <c r="BC24" s="275"/>
      <c r="BD24" s="275"/>
      <c r="BE24" s="275"/>
      <c r="BF24" s="275"/>
      <c r="BG24" s="275"/>
      <c r="BH24" s="275"/>
      <c r="BI24" s="275"/>
      <c r="BJ24" s="275"/>
      <c r="BK24" s="275"/>
      <c r="BL24" s="275"/>
      <c r="BM24" s="275"/>
      <c r="BN24" s="275"/>
      <c r="BO24" s="275"/>
      <c r="BP24" s="275"/>
      <c r="BQ24" s="275"/>
      <c r="BR24" s="275"/>
      <c r="BS24" s="275"/>
      <c r="BT24" s="275"/>
      <c r="BU24" s="275"/>
      <c r="BV24" s="275"/>
      <c r="BW24" s="275"/>
      <c r="BX24" s="275"/>
      <c r="BY24" s="275"/>
      <c r="BZ24" s="275"/>
      <c r="CA24" s="275"/>
      <c r="CB24" s="275"/>
      <c r="CC24" s="275"/>
      <c r="CD24" s="275"/>
      <c r="CE24" s="275"/>
      <c r="CF24" s="275"/>
      <c r="CG24" s="275"/>
      <c r="CH24" s="275"/>
      <c r="CI24" s="275"/>
      <c r="CJ24" s="275"/>
      <c r="CK24" s="275"/>
      <c r="CL24" s="275"/>
      <c r="CM24" s="275"/>
      <c r="CN24" s="275"/>
      <c r="CO24" s="275"/>
      <c r="CP24" s="275"/>
      <c r="CQ24" s="275"/>
      <c r="CR24" s="275"/>
      <c r="CS24" s="275"/>
      <c r="CT24" s="275"/>
      <c r="CU24" s="275"/>
      <c r="CV24" s="275"/>
      <c r="CW24" s="275"/>
      <c r="CX24" s="276"/>
      <c r="CY24" s="276"/>
      <c r="CZ24" s="276"/>
      <c r="DA24" s="276"/>
      <c r="DB24" s="276"/>
    </row>
    <row r="25" spans="1:106" s="263" customFormat="1" ht="9.9499999999999993" customHeight="1">
      <c r="A25" s="272"/>
      <c r="B25" s="270"/>
      <c r="C25" s="269" t="str">
        <f>Personal_Plan!D48</f>
        <v>Python Basic</v>
      </c>
      <c r="D25" s="267"/>
      <c r="E25" s="271"/>
      <c r="F25" s="268"/>
      <c r="G25" s="265">
        <f>Personal_Plan!F48</f>
        <v>43409</v>
      </c>
      <c r="H25" s="265">
        <f>Personal_Plan!G48</f>
        <v>43424</v>
      </c>
      <c r="I25" s="265"/>
      <c r="J25" s="265"/>
      <c r="K25" s="273" t="s">
        <v>645</v>
      </c>
      <c r="L25" s="274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  <c r="AC25" s="275"/>
      <c r="AD25" s="275"/>
      <c r="AE25" s="275"/>
      <c r="AF25" s="275"/>
      <c r="AG25" s="275"/>
      <c r="AH25" s="275"/>
      <c r="AI25" s="275"/>
      <c r="AJ25" s="275"/>
      <c r="AK25" s="275"/>
      <c r="AL25" s="275"/>
      <c r="AM25" s="275"/>
      <c r="AN25" s="275"/>
      <c r="AO25" s="275"/>
      <c r="AP25" s="275"/>
      <c r="AQ25" s="275"/>
      <c r="AR25" s="275"/>
      <c r="AS25" s="275"/>
      <c r="AT25" s="275"/>
      <c r="AU25" s="275"/>
      <c r="AV25" s="275"/>
      <c r="AW25" s="275"/>
      <c r="AX25" s="275"/>
      <c r="AY25" s="275"/>
      <c r="AZ25" s="275"/>
      <c r="BA25" s="275"/>
      <c r="BB25" s="275"/>
      <c r="BC25" s="275"/>
      <c r="BD25" s="275"/>
      <c r="BE25" s="275"/>
      <c r="BF25" s="275"/>
      <c r="BG25" s="275"/>
      <c r="BH25" s="275"/>
      <c r="BI25" s="275"/>
      <c r="BJ25" s="275"/>
      <c r="BK25" s="275"/>
      <c r="BL25" s="275"/>
      <c r="BM25" s="275"/>
      <c r="BN25" s="275"/>
      <c r="BO25" s="275"/>
      <c r="BP25" s="275"/>
      <c r="BQ25" s="275"/>
      <c r="BR25" s="275"/>
      <c r="BS25" s="275"/>
      <c r="BT25" s="275"/>
      <c r="BU25" s="275"/>
      <c r="BV25" s="275"/>
      <c r="BW25" s="275"/>
      <c r="BX25" s="275"/>
      <c r="BY25" s="275"/>
      <c r="BZ25" s="275"/>
      <c r="CA25" s="275"/>
      <c r="CB25" s="275"/>
      <c r="CC25" s="275"/>
      <c r="CD25" s="275"/>
      <c r="CE25" s="275"/>
      <c r="CF25" s="275"/>
      <c r="CG25" s="275"/>
      <c r="CH25" s="275"/>
      <c r="CI25" s="275"/>
      <c r="CJ25" s="275"/>
      <c r="CK25" s="275"/>
      <c r="CL25" s="275"/>
      <c r="CM25" s="275"/>
      <c r="CN25" s="275"/>
      <c r="CO25" s="275"/>
      <c r="CP25" s="275"/>
      <c r="CQ25" s="275"/>
      <c r="CR25" s="275"/>
      <c r="CS25" s="275"/>
      <c r="CT25" s="275"/>
      <c r="CU25" s="275"/>
      <c r="CV25" s="275"/>
      <c r="CW25" s="275"/>
      <c r="CX25" s="276"/>
      <c r="CY25" s="276"/>
      <c r="CZ25" s="276"/>
      <c r="DA25" s="276"/>
      <c r="DB25" s="276"/>
    </row>
    <row r="26" spans="1:106" s="263" customFormat="1" ht="9.9499999999999993" customHeight="1">
      <c r="A26" s="272"/>
      <c r="B26" s="270"/>
      <c r="C26" s="269" t="str">
        <f>Personal_Plan!D49</f>
        <v>Python Advance</v>
      </c>
      <c r="D26" s="267"/>
      <c r="E26" s="271"/>
      <c r="F26" s="268"/>
      <c r="G26" s="265">
        <f>Personal_Plan!F49</f>
        <v>43425</v>
      </c>
      <c r="H26" s="265">
        <f>Personal_Plan!G49</f>
        <v>43455</v>
      </c>
      <c r="I26" s="265"/>
      <c r="J26" s="265"/>
      <c r="K26" s="273" t="s">
        <v>645</v>
      </c>
      <c r="L26" s="274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  <c r="AC26" s="275"/>
      <c r="AD26" s="275"/>
      <c r="AE26" s="275"/>
      <c r="AF26" s="275"/>
      <c r="AG26" s="275"/>
      <c r="AH26" s="275"/>
      <c r="AI26" s="275"/>
      <c r="AJ26" s="275"/>
      <c r="AK26" s="275"/>
      <c r="AL26" s="275"/>
      <c r="AM26" s="275"/>
      <c r="AN26" s="275"/>
      <c r="AO26" s="275"/>
      <c r="AP26" s="275"/>
      <c r="AQ26" s="275"/>
      <c r="AR26" s="275"/>
      <c r="AS26" s="275"/>
      <c r="AT26" s="275"/>
      <c r="AU26" s="275"/>
      <c r="AV26" s="275"/>
      <c r="AW26" s="275"/>
      <c r="AX26" s="275"/>
      <c r="AY26" s="275"/>
      <c r="AZ26" s="275"/>
      <c r="BA26" s="275"/>
      <c r="BB26" s="275"/>
      <c r="BC26" s="275"/>
      <c r="BD26" s="275"/>
      <c r="BE26" s="275"/>
      <c r="BF26" s="275"/>
      <c r="BG26" s="275"/>
      <c r="BH26" s="275"/>
      <c r="BI26" s="275"/>
      <c r="BJ26" s="275"/>
      <c r="BK26" s="275"/>
      <c r="BL26" s="275"/>
      <c r="BM26" s="275"/>
      <c r="BN26" s="275"/>
      <c r="BO26" s="275"/>
      <c r="BP26" s="275"/>
      <c r="BQ26" s="275"/>
      <c r="BR26" s="275"/>
      <c r="BS26" s="275"/>
      <c r="BT26" s="275"/>
      <c r="BU26" s="275"/>
      <c r="BV26" s="275"/>
      <c r="BW26" s="275"/>
      <c r="BX26" s="275"/>
      <c r="BY26" s="275"/>
      <c r="BZ26" s="275"/>
      <c r="CA26" s="275"/>
      <c r="CB26" s="275"/>
      <c r="CC26" s="275"/>
      <c r="CD26" s="275"/>
      <c r="CE26" s="275"/>
      <c r="CF26" s="275"/>
      <c r="CG26" s="275"/>
      <c r="CH26" s="275"/>
      <c r="CI26" s="275"/>
      <c r="CJ26" s="275"/>
      <c r="CK26" s="275"/>
      <c r="CL26" s="275"/>
      <c r="CM26" s="275"/>
      <c r="CN26" s="275"/>
      <c r="CO26" s="275"/>
      <c r="CP26" s="275"/>
      <c r="CQ26" s="275"/>
      <c r="CR26" s="275"/>
      <c r="CS26" s="275"/>
      <c r="CT26" s="275"/>
      <c r="CU26" s="275"/>
      <c r="CV26" s="275"/>
      <c r="CW26" s="275"/>
      <c r="CX26" s="276"/>
      <c r="CY26" s="276"/>
      <c r="CZ26" s="276"/>
      <c r="DA26" s="276"/>
      <c r="DB26" s="276"/>
    </row>
    <row r="27" spans="1:106" s="263" customFormat="1" ht="9.9499999999999993" customHeight="1">
      <c r="A27" s="272"/>
      <c r="B27" s="270"/>
      <c r="C27" s="269" t="str">
        <f>Personal_Plan!D50</f>
        <v>Investigate AI</v>
      </c>
      <c r="D27" s="267"/>
      <c r="E27" s="271"/>
      <c r="F27" s="268"/>
      <c r="G27" s="265">
        <f>Personal_Plan!F50</f>
        <v>43456</v>
      </c>
      <c r="H27" s="265">
        <f>Personal_Plan!G50</f>
        <v>43486</v>
      </c>
      <c r="I27" s="265"/>
      <c r="J27" s="265"/>
      <c r="K27" s="273" t="s">
        <v>645</v>
      </c>
      <c r="L27" s="274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  <c r="AC27" s="275"/>
      <c r="AD27" s="275"/>
      <c r="AE27" s="275"/>
      <c r="AF27" s="275"/>
      <c r="AG27" s="275"/>
      <c r="AH27" s="275"/>
      <c r="AI27" s="275"/>
      <c r="AJ27" s="275"/>
      <c r="AK27" s="275"/>
      <c r="AL27" s="275"/>
      <c r="AM27" s="275"/>
      <c r="AN27" s="275"/>
      <c r="AO27" s="275"/>
      <c r="AP27" s="275"/>
      <c r="AQ27" s="275"/>
      <c r="AR27" s="275"/>
      <c r="AS27" s="275"/>
      <c r="AT27" s="275"/>
      <c r="AU27" s="275"/>
      <c r="AV27" s="275"/>
      <c r="AW27" s="275"/>
      <c r="AX27" s="275"/>
      <c r="AY27" s="275"/>
      <c r="AZ27" s="275"/>
      <c r="BA27" s="275"/>
      <c r="BB27" s="275"/>
      <c r="BC27" s="275"/>
      <c r="BD27" s="275"/>
      <c r="BE27" s="275"/>
      <c r="BF27" s="275"/>
      <c r="BG27" s="275"/>
      <c r="BH27" s="275"/>
      <c r="BI27" s="275"/>
      <c r="BJ27" s="275"/>
      <c r="BK27" s="275"/>
      <c r="BL27" s="275"/>
      <c r="BM27" s="275"/>
      <c r="BN27" s="275"/>
      <c r="BO27" s="275"/>
      <c r="BP27" s="275"/>
      <c r="BQ27" s="275"/>
      <c r="BR27" s="275"/>
      <c r="BS27" s="275"/>
      <c r="BT27" s="275"/>
      <c r="BU27" s="275"/>
      <c r="BV27" s="275"/>
      <c r="BW27" s="275"/>
      <c r="BX27" s="275"/>
      <c r="BY27" s="275"/>
      <c r="BZ27" s="275"/>
      <c r="CA27" s="275"/>
      <c r="CB27" s="275"/>
      <c r="CC27" s="275"/>
      <c r="CD27" s="275"/>
      <c r="CE27" s="275"/>
      <c r="CF27" s="275"/>
      <c r="CG27" s="275"/>
      <c r="CH27" s="275"/>
      <c r="CI27" s="275"/>
      <c r="CJ27" s="275"/>
      <c r="CK27" s="275"/>
      <c r="CL27" s="275"/>
      <c r="CM27" s="275"/>
      <c r="CN27" s="275"/>
      <c r="CO27" s="275"/>
      <c r="CP27" s="275"/>
      <c r="CQ27" s="275"/>
      <c r="CR27" s="275"/>
      <c r="CS27" s="275"/>
      <c r="CT27" s="275"/>
      <c r="CU27" s="275"/>
      <c r="CV27" s="275"/>
      <c r="CW27" s="275"/>
      <c r="CX27" s="276"/>
      <c r="CY27" s="276"/>
      <c r="CZ27" s="276"/>
      <c r="DA27" s="276"/>
      <c r="DB27" s="276"/>
    </row>
    <row r="28" spans="1:106" s="263" customFormat="1" ht="9.9499999999999993" customHeight="1">
      <c r="A28" s="272"/>
      <c r="B28" s="270"/>
      <c r="C28" s="269" t="str">
        <f>Personal_Plan!D51</f>
        <v>Concept of AI and Python</v>
      </c>
      <c r="D28" s="267"/>
      <c r="E28" s="271"/>
      <c r="F28" s="268"/>
      <c r="G28" s="265">
        <f>Personal_Plan!F51</f>
        <v>43487</v>
      </c>
      <c r="H28" s="265">
        <f>Personal_Plan!G51</f>
        <v>43547</v>
      </c>
      <c r="I28" s="265"/>
      <c r="J28" s="265"/>
      <c r="K28" s="273" t="s">
        <v>645</v>
      </c>
      <c r="L28" s="274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  <c r="AC28" s="275"/>
      <c r="AD28" s="275"/>
      <c r="AE28" s="275"/>
      <c r="AF28" s="275"/>
      <c r="AG28" s="275"/>
      <c r="AH28" s="275"/>
      <c r="AI28" s="275"/>
      <c r="AJ28" s="275"/>
      <c r="AK28" s="275"/>
      <c r="AL28" s="275"/>
      <c r="AM28" s="275"/>
      <c r="AN28" s="275"/>
      <c r="AO28" s="275"/>
      <c r="AP28" s="275"/>
      <c r="AQ28" s="275"/>
      <c r="AR28" s="275"/>
      <c r="AS28" s="275"/>
      <c r="AT28" s="275"/>
      <c r="AU28" s="275"/>
      <c r="AV28" s="275"/>
      <c r="AW28" s="275"/>
      <c r="AX28" s="275"/>
      <c r="AY28" s="275"/>
      <c r="AZ28" s="275"/>
      <c r="BA28" s="275"/>
      <c r="BB28" s="275"/>
      <c r="BC28" s="275"/>
      <c r="BD28" s="275"/>
      <c r="BE28" s="275"/>
      <c r="BF28" s="275"/>
      <c r="BG28" s="275"/>
      <c r="BH28" s="275"/>
      <c r="BI28" s="275"/>
      <c r="BJ28" s="275"/>
      <c r="BK28" s="275"/>
      <c r="BL28" s="275"/>
      <c r="BM28" s="275"/>
      <c r="BN28" s="275"/>
      <c r="BO28" s="275"/>
      <c r="BP28" s="275"/>
      <c r="BQ28" s="275"/>
      <c r="BR28" s="275"/>
      <c r="BS28" s="275"/>
      <c r="BT28" s="275"/>
      <c r="BU28" s="275"/>
      <c r="BV28" s="275"/>
      <c r="BW28" s="275"/>
      <c r="BX28" s="275"/>
      <c r="BY28" s="275"/>
      <c r="BZ28" s="275"/>
      <c r="CA28" s="275"/>
      <c r="CB28" s="275"/>
      <c r="CC28" s="275"/>
      <c r="CD28" s="275"/>
      <c r="CE28" s="275"/>
      <c r="CF28" s="275"/>
      <c r="CG28" s="275"/>
      <c r="CH28" s="275"/>
      <c r="CI28" s="275"/>
      <c r="CJ28" s="275"/>
      <c r="CK28" s="275"/>
      <c r="CL28" s="275"/>
      <c r="CM28" s="275"/>
      <c r="CN28" s="275"/>
      <c r="CO28" s="275"/>
      <c r="CP28" s="275"/>
      <c r="CQ28" s="275"/>
      <c r="CR28" s="275"/>
      <c r="CS28" s="275"/>
      <c r="CT28" s="275"/>
      <c r="CU28" s="275"/>
      <c r="CV28" s="275"/>
      <c r="CW28" s="275"/>
      <c r="CX28" s="276"/>
      <c r="CY28" s="276"/>
      <c r="CZ28" s="276"/>
      <c r="DA28" s="276"/>
      <c r="DB28" s="276"/>
    </row>
    <row r="29" spans="1:106" s="263" customFormat="1" ht="9.9499999999999993" customHeight="1">
      <c r="A29" s="272"/>
      <c r="B29" s="270"/>
      <c r="C29" s="269"/>
      <c r="D29" s="267"/>
      <c r="E29" s="271"/>
      <c r="F29" s="268"/>
      <c r="G29" s="265"/>
      <c r="H29" s="265"/>
      <c r="I29" s="265"/>
      <c r="J29" s="265"/>
      <c r="K29" s="273"/>
      <c r="L29" s="274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  <c r="AE29" s="275"/>
      <c r="AF29" s="275"/>
      <c r="AG29" s="275"/>
      <c r="AH29" s="275"/>
      <c r="AI29" s="275"/>
      <c r="AJ29" s="275"/>
      <c r="AK29" s="275"/>
      <c r="AL29" s="275"/>
      <c r="AM29" s="275"/>
      <c r="AN29" s="275"/>
      <c r="AO29" s="275"/>
      <c r="AP29" s="275"/>
      <c r="AQ29" s="275"/>
      <c r="AR29" s="275"/>
      <c r="AS29" s="275"/>
      <c r="AT29" s="275"/>
      <c r="AU29" s="275"/>
      <c r="AV29" s="275"/>
      <c r="AW29" s="275"/>
      <c r="AX29" s="275"/>
      <c r="AY29" s="275"/>
      <c r="AZ29" s="275"/>
      <c r="BA29" s="275"/>
      <c r="BB29" s="275"/>
      <c r="BC29" s="275"/>
      <c r="BD29" s="275"/>
      <c r="BE29" s="275"/>
      <c r="BF29" s="275"/>
      <c r="BG29" s="275"/>
      <c r="BH29" s="275"/>
      <c r="BI29" s="275"/>
      <c r="BJ29" s="275"/>
      <c r="BK29" s="275"/>
      <c r="BL29" s="275"/>
      <c r="BM29" s="275"/>
      <c r="BN29" s="275"/>
      <c r="BO29" s="275"/>
      <c r="BP29" s="275"/>
      <c r="BQ29" s="275"/>
      <c r="BR29" s="275"/>
      <c r="BS29" s="275"/>
      <c r="BT29" s="275"/>
      <c r="BU29" s="275"/>
      <c r="BV29" s="275"/>
      <c r="BW29" s="275"/>
      <c r="BX29" s="275"/>
      <c r="BY29" s="275"/>
      <c r="BZ29" s="275"/>
      <c r="CA29" s="275"/>
      <c r="CB29" s="275"/>
      <c r="CC29" s="275"/>
      <c r="CD29" s="275"/>
      <c r="CE29" s="275"/>
      <c r="CF29" s="275"/>
      <c r="CG29" s="275"/>
      <c r="CH29" s="275"/>
      <c r="CI29" s="275"/>
      <c r="CJ29" s="275"/>
      <c r="CK29" s="275"/>
      <c r="CL29" s="275"/>
      <c r="CM29" s="275"/>
      <c r="CN29" s="275"/>
      <c r="CO29" s="275"/>
      <c r="CP29" s="275"/>
      <c r="CQ29" s="275"/>
      <c r="CR29" s="275"/>
      <c r="CS29" s="275"/>
      <c r="CT29" s="275"/>
      <c r="CU29" s="275"/>
      <c r="CV29" s="275"/>
      <c r="CW29" s="275"/>
      <c r="CX29" s="276"/>
      <c r="CY29" s="276"/>
      <c r="CZ29" s="276"/>
      <c r="DA29" s="276"/>
      <c r="DB29" s="276"/>
    </row>
    <row r="30" spans="1:106" s="263" customFormat="1" ht="9.9499999999999993" customHeight="1">
      <c r="A30" s="272"/>
      <c r="B30" s="270"/>
      <c r="C30" s="269"/>
      <c r="D30" s="267"/>
      <c r="E30" s="271"/>
      <c r="F30" s="268"/>
      <c r="G30" s="265"/>
      <c r="H30" s="265"/>
      <c r="I30" s="265"/>
      <c r="J30" s="265"/>
      <c r="K30" s="273"/>
      <c r="L30" s="274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  <c r="AC30" s="275"/>
      <c r="AD30" s="275"/>
      <c r="AE30" s="275"/>
      <c r="AF30" s="275"/>
      <c r="AG30" s="275"/>
      <c r="AH30" s="275"/>
      <c r="AI30" s="275"/>
      <c r="AJ30" s="275"/>
      <c r="AK30" s="275"/>
      <c r="AL30" s="275"/>
      <c r="AM30" s="275"/>
      <c r="AN30" s="275"/>
      <c r="AO30" s="275"/>
      <c r="AP30" s="275"/>
      <c r="AQ30" s="275"/>
      <c r="AR30" s="275"/>
      <c r="AS30" s="275"/>
      <c r="AT30" s="275"/>
      <c r="AU30" s="275"/>
      <c r="AV30" s="275"/>
      <c r="AW30" s="275"/>
      <c r="AX30" s="275"/>
      <c r="AY30" s="275"/>
      <c r="AZ30" s="275"/>
      <c r="BA30" s="275"/>
      <c r="BB30" s="275"/>
      <c r="BC30" s="275"/>
      <c r="BD30" s="275"/>
      <c r="BE30" s="275"/>
      <c r="BF30" s="275"/>
      <c r="BG30" s="275"/>
      <c r="BH30" s="275"/>
      <c r="BI30" s="275"/>
      <c r="BJ30" s="275"/>
      <c r="BK30" s="275"/>
      <c r="BL30" s="275"/>
      <c r="BM30" s="275"/>
      <c r="BN30" s="275"/>
      <c r="BO30" s="275"/>
      <c r="BP30" s="275"/>
      <c r="BQ30" s="275"/>
      <c r="BR30" s="275"/>
      <c r="BS30" s="275"/>
      <c r="BT30" s="275"/>
      <c r="BU30" s="275"/>
      <c r="BV30" s="275"/>
      <c r="BW30" s="275"/>
      <c r="BX30" s="275"/>
      <c r="BY30" s="275"/>
      <c r="BZ30" s="275"/>
      <c r="CA30" s="275"/>
      <c r="CB30" s="275"/>
      <c r="CC30" s="275"/>
      <c r="CD30" s="275"/>
      <c r="CE30" s="275"/>
      <c r="CF30" s="275"/>
      <c r="CG30" s="275"/>
      <c r="CH30" s="275"/>
      <c r="CI30" s="275"/>
      <c r="CJ30" s="275"/>
      <c r="CK30" s="275"/>
      <c r="CL30" s="275"/>
      <c r="CM30" s="275"/>
      <c r="CN30" s="275"/>
      <c r="CO30" s="275"/>
      <c r="CP30" s="275"/>
      <c r="CQ30" s="275"/>
      <c r="CR30" s="275"/>
      <c r="CS30" s="275"/>
      <c r="CT30" s="275"/>
      <c r="CU30" s="275"/>
      <c r="CV30" s="275"/>
      <c r="CW30" s="275"/>
      <c r="CX30" s="276"/>
      <c r="CY30" s="276"/>
      <c r="CZ30" s="276"/>
      <c r="DA30" s="276"/>
      <c r="DB30" s="276"/>
    </row>
    <row r="31" spans="1:106" s="263" customFormat="1" ht="9.9499999999999993" customHeight="1">
      <c r="A31" s="272"/>
      <c r="B31" s="270"/>
      <c r="C31" s="269"/>
      <c r="D31" s="267"/>
      <c r="E31" s="271"/>
      <c r="F31" s="268"/>
      <c r="G31" s="265"/>
      <c r="H31" s="265"/>
      <c r="I31" s="265"/>
      <c r="J31" s="265"/>
      <c r="K31" s="273"/>
      <c r="L31" s="274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275"/>
      <c r="AD31" s="275"/>
      <c r="AE31" s="275"/>
      <c r="AF31" s="275"/>
      <c r="AG31" s="275"/>
      <c r="AH31" s="275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75"/>
      <c r="AW31" s="275"/>
      <c r="AX31" s="275"/>
      <c r="AY31" s="275"/>
      <c r="AZ31" s="275"/>
      <c r="BA31" s="275"/>
      <c r="BB31" s="275"/>
      <c r="BC31" s="275"/>
      <c r="BD31" s="275"/>
      <c r="BE31" s="275"/>
      <c r="BF31" s="275"/>
      <c r="BG31" s="275"/>
      <c r="BH31" s="275"/>
      <c r="BI31" s="275"/>
      <c r="BJ31" s="275"/>
      <c r="BK31" s="275"/>
      <c r="BL31" s="275"/>
      <c r="BM31" s="275"/>
      <c r="BN31" s="275"/>
      <c r="BO31" s="275"/>
      <c r="BP31" s="275"/>
      <c r="BQ31" s="275"/>
      <c r="BR31" s="275"/>
      <c r="BS31" s="275"/>
      <c r="BT31" s="275"/>
      <c r="BU31" s="275"/>
      <c r="BV31" s="275"/>
      <c r="BW31" s="275"/>
      <c r="BX31" s="275"/>
      <c r="BY31" s="275"/>
      <c r="BZ31" s="275"/>
      <c r="CA31" s="275"/>
      <c r="CB31" s="275"/>
      <c r="CC31" s="275"/>
      <c r="CD31" s="275"/>
      <c r="CE31" s="275"/>
      <c r="CF31" s="275"/>
      <c r="CG31" s="275"/>
      <c r="CH31" s="275"/>
      <c r="CI31" s="275"/>
      <c r="CJ31" s="275"/>
      <c r="CK31" s="275"/>
      <c r="CL31" s="275"/>
      <c r="CM31" s="275"/>
      <c r="CN31" s="275"/>
      <c r="CO31" s="275"/>
      <c r="CP31" s="275"/>
      <c r="CQ31" s="275"/>
      <c r="CR31" s="275"/>
      <c r="CS31" s="275"/>
      <c r="CT31" s="275"/>
      <c r="CU31" s="275"/>
      <c r="CV31" s="275"/>
      <c r="CW31" s="275"/>
      <c r="CX31" s="276"/>
      <c r="CY31" s="276"/>
      <c r="CZ31" s="276"/>
      <c r="DA31" s="276"/>
      <c r="DB31" s="276"/>
    </row>
    <row r="32" spans="1:106" s="263" customFormat="1" ht="9.9499999999999993" customHeight="1">
      <c r="A32" s="272"/>
      <c r="B32" s="278" t="str">
        <f>Personal_Plan!B30</f>
        <v>English</v>
      </c>
      <c r="C32" s="269"/>
      <c r="D32" s="267"/>
      <c r="E32" s="271"/>
      <c r="F32" s="268"/>
      <c r="G32" s="265"/>
      <c r="H32" s="265"/>
      <c r="I32" s="265"/>
      <c r="J32" s="265"/>
      <c r="K32" s="273"/>
      <c r="L32" s="274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5"/>
      <c r="AC32" s="275"/>
      <c r="AD32" s="275"/>
      <c r="AE32" s="275"/>
      <c r="AF32" s="275"/>
      <c r="AG32" s="275"/>
      <c r="AH32" s="275"/>
      <c r="AI32" s="275"/>
      <c r="AJ32" s="275"/>
      <c r="AK32" s="275"/>
      <c r="AL32" s="275"/>
      <c r="AM32" s="275"/>
      <c r="AN32" s="275"/>
      <c r="AO32" s="275"/>
      <c r="AP32" s="275"/>
      <c r="AQ32" s="275"/>
      <c r="AR32" s="275"/>
      <c r="AS32" s="275"/>
      <c r="AT32" s="275"/>
      <c r="AU32" s="275"/>
      <c r="AV32" s="275"/>
      <c r="AW32" s="275"/>
      <c r="AX32" s="275"/>
      <c r="AY32" s="275"/>
      <c r="AZ32" s="275"/>
      <c r="BA32" s="275"/>
      <c r="BB32" s="275"/>
      <c r="BC32" s="275"/>
      <c r="BD32" s="275"/>
      <c r="BE32" s="275"/>
      <c r="BF32" s="275"/>
      <c r="BG32" s="275"/>
      <c r="BH32" s="275"/>
      <c r="BI32" s="275"/>
      <c r="BJ32" s="275"/>
      <c r="BK32" s="275"/>
      <c r="BL32" s="275"/>
      <c r="BM32" s="275"/>
      <c r="BN32" s="275"/>
      <c r="BO32" s="275"/>
      <c r="BP32" s="275"/>
      <c r="BQ32" s="275"/>
      <c r="BR32" s="275"/>
      <c r="BS32" s="275"/>
      <c r="BT32" s="275"/>
      <c r="BU32" s="275"/>
      <c r="BV32" s="275"/>
      <c r="BW32" s="275"/>
      <c r="BX32" s="275"/>
      <c r="BY32" s="275"/>
      <c r="BZ32" s="275"/>
      <c r="CA32" s="275"/>
      <c r="CB32" s="275"/>
      <c r="CC32" s="275"/>
      <c r="CD32" s="275"/>
      <c r="CE32" s="275"/>
      <c r="CF32" s="275"/>
      <c r="CG32" s="275"/>
      <c r="CH32" s="275"/>
      <c r="CI32" s="275"/>
      <c r="CJ32" s="275"/>
      <c r="CK32" s="275"/>
      <c r="CL32" s="275"/>
      <c r="CM32" s="275"/>
      <c r="CN32" s="275"/>
      <c r="CO32" s="275"/>
      <c r="CP32" s="275"/>
      <c r="CQ32" s="275"/>
      <c r="CR32" s="275"/>
      <c r="CS32" s="275"/>
      <c r="CT32" s="275"/>
      <c r="CU32" s="275"/>
      <c r="CV32" s="275"/>
      <c r="CW32" s="275"/>
      <c r="CX32" s="276"/>
      <c r="CY32" s="276"/>
      <c r="CZ32" s="276"/>
      <c r="DA32" s="276"/>
      <c r="DB32" s="276"/>
    </row>
    <row r="33" spans="1:106" s="263" customFormat="1" ht="9.9499999999999993" customHeight="1">
      <c r="A33" s="272"/>
      <c r="B33" s="270"/>
      <c r="C33" s="269"/>
      <c r="D33" s="267"/>
      <c r="E33" s="271"/>
      <c r="F33" s="268"/>
      <c r="G33" s="265"/>
      <c r="H33" s="265"/>
      <c r="I33" s="265"/>
      <c r="J33" s="265"/>
      <c r="K33" s="273"/>
      <c r="L33" s="274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  <c r="AA33" s="275"/>
      <c r="AB33" s="275"/>
      <c r="AC33" s="275"/>
      <c r="AD33" s="275"/>
      <c r="AE33" s="275"/>
      <c r="AF33" s="275"/>
      <c r="AG33" s="275"/>
      <c r="AH33" s="275"/>
      <c r="AI33" s="275"/>
      <c r="AJ33" s="275"/>
      <c r="AK33" s="275"/>
      <c r="AL33" s="275"/>
      <c r="AM33" s="275"/>
      <c r="AN33" s="275"/>
      <c r="AO33" s="275"/>
      <c r="AP33" s="275"/>
      <c r="AQ33" s="275"/>
      <c r="AR33" s="275"/>
      <c r="AS33" s="275"/>
      <c r="AT33" s="275"/>
      <c r="AU33" s="275"/>
      <c r="AV33" s="275"/>
      <c r="AW33" s="275"/>
      <c r="AX33" s="275"/>
      <c r="AY33" s="275"/>
      <c r="AZ33" s="275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75"/>
      <c r="BP33" s="275"/>
      <c r="BQ33" s="275"/>
      <c r="BR33" s="275"/>
      <c r="BS33" s="275"/>
      <c r="BT33" s="275"/>
      <c r="BU33" s="275"/>
      <c r="BV33" s="275"/>
      <c r="BW33" s="275"/>
      <c r="BX33" s="275"/>
      <c r="BY33" s="275"/>
      <c r="BZ33" s="275"/>
      <c r="CA33" s="275"/>
      <c r="CB33" s="275"/>
      <c r="CC33" s="275"/>
      <c r="CD33" s="275"/>
      <c r="CE33" s="275"/>
      <c r="CF33" s="275"/>
      <c r="CG33" s="275"/>
      <c r="CH33" s="275"/>
      <c r="CI33" s="275"/>
      <c r="CJ33" s="275"/>
      <c r="CK33" s="275"/>
      <c r="CL33" s="275"/>
      <c r="CM33" s="275"/>
      <c r="CN33" s="275"/>
      <c r="CO33" s="275"/>
      <c r="CP33" s="275"/>
      <c r="CQ33" s="275"/>
      <c r="CR33" s="275"/>
      <c r="CS33" s="275"/>
      <c r="CT33" s="275"/>
      <c r="CU33" s="275"/>
      <c r="CV33" s="275"/>
      <c r="CW33" s="275"/>
      <c r="CX33" s="276"/>
      <c r="CY33" s="276"/>
      <c r="CZ33" s="276"/>
      <c r="DA33" s="276"/>
      <c r="DB33" s="276"/>
    </row>
    <row r="34" spans="1:106" s="263" customFormat="1" ht="9.9499999999999993" customHeight="1">
      <c r="A34" s="272"/>
      <c r="B34" s="270" t="str">
        <f>Personal_Plan!P9</f>
        <v>[TOEIC 700]</v>
      </c>
      <c r="C34" s="269"/>
      <c r="D34" s="267"/>
      <c r="E34" s="271"/>
      <c r="F34" s="268"/>
      <c r="G34" s="265"/>
      <c r="H34" s="265"/>
      <c r="I34" s="265"/>
      <c r="J34" s="265"/>
      <c r="K34" s="273"/>
      <c r="L34" s="274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5"/>
      <c r="AA34" s="275"/>
      <c r="AB34" s="275"/>
      <c r="AC34" s="275"/>
      <c r="AD34" s="275"/>
      <c r="AE34" s="275"/>
      <c r="AF34" s="275"/>
      <c r="AG34" s="275"/>
      <c r="AH34" s="275"/>
      <c r="AI34" s="275"/>
      <c r="AJ34" s="275"/>
      <c r="AK34" s="275"/>
      <c r="AL34" s="275"/>
      <c r="AM34" s="275"/>
      <c r="AN34" s="275"/>
      <c r="AO34" s="275"/>
      <c r="AP34" s="275"/>
      <c r="AQ34" s="275"/>
      <c r="AR34" s="275"/>
      <c r="AS34" s="275"/>
      <c r="AT34" s="275"/>
      <c r="AU34" s="275"/>
      <c r="AV34" s="275"/>
      <c r="AW34" s="275"/>
      <c r="AX34" s="275"/>
      <c r="AY34" s="275"/>
      <c r="AZ34" s="275"/>
      <c r="BA34" s="275"/>
      <c r="BB34" s="275"/>
      <c r="BC34" s="275"/>
      <c r="BD34" s="275"/>
      <c r="BE34" s="275"/>
      <c r="BF34" s="275"/>
      <c r="BG34" s="275"/>
      <c r="BH34" s="275"/>
      <c r="BI34" s="275"/>
      <c r="BJ34" s="275"/>
      <c r="BK34" s="275"/>
      <c r="BL34" s="275"/>
      <c r="BM34" s="275"/>
      <c r="BN34" s="275"/>
      <c r="BO34" s="275"/>
      <c r="BP34" s="275"/>
      <c r="BQ34" s="275"/>
      <c r="BR34" s="275"/>
      <c r="BS34" s="275"/>
      <c r="BT34" s="275"/>
      <c r="BU34" s="275"/>
      <c r="BV34" s="275"/>
      <c r="BW34" s="275"/>
      <c r="BX34" s="275"/>
      <c r="BY34" s="275"/>
      <c r="BZ34" s="275"/>
      <c r="CA34" s="275"/>
      <c r="CB34" s="275"/>
      <c r="CC34" s="275"/>
      <c r="CD34" s="275"/>
      <c r="CE34" s="275"/>
      <c r="CF34" s="275"/>
      <c r="CG34" s="275"/>
      <c r="CH34" s="275"/>
      <c r="CI34" s="275"/>
      <c r="CJ34" s="275"/>
      <c r="CK34" s="275"/>
      <c r="CL34" s="275"/>
      <c r="CM34" s="275"/>
      <c r="CN34" s="275"/>
      <c r="CO34" s="275"/>
      <c r="CP34" s="275"/>
      <c r="CQ34" s="275"/>
      <c r="CR34" s="275"/>
      <c r="CS34" s="275"/>
      <c r="CT34" s="275"/>
      <c r="CU34" s="275"/>
      <c r="CV34" s="275"/>
      <c r="CW34" s="275"/>
      <c r="CX34" s="276"/>
      <c r="CY34" s="276"/>
      <c r="CZ34" s="276"/>
      <c r="DA34" s="276"/>
      <c r="DB34" s="276"/>
    </row>
    <row r="35" spans="1:106" s="263" customFormat="1" ht="9.9499999999999993" customHeight="1">
      <c r="A35" s="272"/>
      <c r="B35" s="270"/>
      <c r="C35" s="269" t="str">
        <f>Personal_Plan!D30</f>
        <v>Pronunciation</v>
      </c>
      <c r="D35" s="267"/>
      <c r="E35" s="271"/>
      <c r="F35" s="268"/>
      <c r="G35" s="265">
        <f>Personal_Plan!F30</f>
        <v>43409</v>
      </c>
      <c r="H35" s="265">
        <f>Personal_Plan!G30</f>
        <v>43439</v>
      </c>
      <c r="I35" s="265"/>
      <c r="J35" s="265"/>
      <c r="K35" s="273" t="s">
        <v>645</v>
      </c>
      <c r="L35" s="274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  <c r="AA35" s="275"/>
      <c r="AB35" s="275"/>
      <c r="AC35" s="275"/>
      <c r="AD35" s="275"/>
      <c r="AE35" s="275"/>
      <c r="AF35" s="275"/>
      <c r="AG35" s="275"/>
      <c r="AH35" s="275"/>
      <c r="AI35" s="275"/>
      <c r="AJ35" s="275"/>
      <c r="AK35" s="275"/>
      <c r="AL35" s="275"/>
      <c r="AM35" s="275"/>
      <c r="AN35" s="275"/>
      <c r="AO35" s="275"/>
      <c r="AP35" s="275"/>
      <c r="AQ35" s="275"/>
      <c r="AR35" s="275"/>
      <c r="AS35" s="275"/>
      <c r="AT35" s="275"/>
      <c r="AU35" s="275"/>
      <c r="AV35" s="275"/>
      <c r="AW35" s="275"/>
      <c r="AX35" s="275"/>
      <c r="AY35" s="275"/>
      <c r="AZ35" s="275"/>
      <c r="BA35" s="275"/>
      <c r="BB35" s="275"/>
      <c r="BC35" s="275"/>
      <c r="BD35" s="275"/>
      <c r="BE35" s="275"/>
      <c r="BF35" s="275"/>
      <c r="BG35" s="275"/>
      <c r="BH35" s="275"/>
      <c r="BI35" s="275"/>
      <c r="BJ35" s="275"/>
      <c r="BK35" s="275"/>
      <c r="BL35" s="275"/>
      <c r="BM35" s="275"/>
      <c r="BN35" s="275"/>
      <c r="BO35" s="275"/>
      <c r="BP35" s="275"/>
      <c r="BQ35" s="275"/>
      <c r="BR35" s="275"/>
      <c r="BS35" s="275"/>
      <c r="BT35" s="275"/>
      <c r="BU35" s="275"/>
      <c r="BV35" s="275"/>
      <c r="BW35" s="275"/>
      <c r="BX35" s="275"/>
      <c r="BY35" s="275"/>
      <c r="BZ35" s="275"/>
      <c r="CA35" s="275"/>
      <c r="CB35" s="275"/>
      <c r="CC35" s="275"/>
      <c r="CD35" s="275"/>
      <c r="CE35" s="275"/>
      <c r="CF35" s="275"/>
      <c r="CG35" s="275"/>
      <c r="CH35" s="275"/>
      <c r="CI35" s="275"/>
      <c r="CJ35" s="275"/>
      <c r="CK35" s="275"/>
      <c r="CL35" s="275"/>
      <c r="CM35" s="275"/>
      <c r="CN35" s="275"/>
      <c r="CO35" s="275"/>
      <c r="CP35" s="275"/>
      <c r="CQ35" s="275"/>
      <c r="CR35" s="275"/>
      <c r="CS35" s="275"/>
      <c r="CT35" s="275"/>
      <c r="CU35" s="275"/>
      <c r="CV35" s="275"/>
      <c r="CW35" s="275"/>
      <c r="CX35" s="276"/>
      <c r="CY35" s="276"/>
      <c r="CZ35" s="276"/>
      <c r="DA35" s="276"/>
      <c r="DB35" s="276"/>
    </row>
    <row r="36" spans="1:106" s="263" customFormat="1" ht="9.9499999999999993" customHeight="1">
      <c r="A36" s="272"/>
      <c r="B36" s="270"/>
      <c r="C36" s="269" t="str">
        <f>Personal_Plan!D31</f>
        <v>Speaking</v>
      </c>
      <c r="D36" s="267"/>
      <c r="E36" s="271"/>
      <c r="F36" s="268"/>
      <c r="G36" s="265">
        <f>Personal_Plan!F31</f>
        <v>43440</v>
      </c>
      <c r="H36" s="265">
        <f>Personal_Plan!G31</f>
        <v>43500</v>
      </c>
      <c r="I36" s="265"/>
      <c r="J36" s="265"/>
      <c r="K36" s="273" t="s">
        <v>645</v>
      </c>
      <c r="L36" s="274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  <c r="AE36" s="275"/>
      <c r="AF36" s="275"/>
      <c r="AG36" s="275"/>
      <c r="AH36" s="275"/>
      <c r="AI36" s="275"/>
      <c r="AJ36" s="275"/>
      <c r="AK36" s="275"/>
      <c r="AL36" s="275"/>
      <c r="AM36" s="275"/>
      <c r="AN36" s="275"/>
      <c r="AO36" s="275"/>
      <c r="AP36" s="275"/>
      <c r="AQ36" s="275"/>
      <c r="AR36" s="275"/>
      <c r="AS36" s="275"/>
      <c r="AT36" s="275"/>
      <c r="AU36" s="275"/>
      <c r="AV36" s="275"/>
      <c r="AW36" s="275"/>
      <c r="AX36" s="275"/>
      <c r="AY36" s="275"/>
      <c r="AZ36" s="275"/>
      <c r="BA36" s="275"/>
      <c r="BB36" s="275"/>
      <c r="BC36" s="275"/>
      <c r="BD36" s="275"/>
      <c r="BE36" s="275"/>
      <c r="BF36" s="275"/>
      <c r="BG36" s="275"/>
      <c r="BH36" s="275"/>
      <c r="BI36" s="275"/>
      <c r="BJ36" s="275"/>
      <c r="BK36" s="275"/>
      <c r="BL36" s="275"/>
      <c r="BM36" s="275"/>
      <c r="BN36" s="275"/>
      <c r="BO36" s="275"/>
      <c r="BP36" s="275"/>
      <c r="BQ36" s="275"/>
      <c r="BR36" s="275"/>
      <c r="BS36" s="275"/>
      <c r="BT36" s="275"/>
      <c r="BU36" s="275"/>
      <c r="BV36" s="275"/>
      <c r="BW36" s="275"/>
      <c r="BX36" s="275"/>
      <c r="BY36" s="275"/>
      <c r="BZ36" s="275"/>
      <c r="CA36" s="275"/>
      <c r="CB36" s="275"/>
      <c r="CC36" s="275"/>
      <c r="CD36" s="275"/>
      <c r="CE36" s="275"/>
      <c r="CF36" s="275"/>
      <c r="CG36" s="275"/>
      <c r="CH36" s="275"/>
      <c r="CI36" s="275"/>
      <c r="CJ36" s="275"/>
      <c r="CK36" s="275"/>
      <c r="CL36" s="275"/>
      <c r="CM36" s="275"/>
      <c r="CN36" s="275"/>
      <c r="CO36" s="275"/>
      <c r="CP36" s="275"/>
      <c r="CQ36" s="275"/>
      <c r="CR36" s="275"/>
      <c r="CS36" s="275"/>
      <c r="CT36" s="275"/>
      <c r="CU36" s="275"/>
      <c r="CV36" s="275"/>
      <c r="CW36" s="275"/>
      <c r="CX36" s="276"/>
      <c r="CY36" s="276"/>
      <c r="CZ36" s="276"/>
      <c r="DA36" s="276"/>
      <c r="DB36" s="276"/>
    </row>
    <row r="37" spans="1:106" s="263" customFormat="1" ht="9.9499999999999993" customHeight="1">
      <c r="A37" s="272"/>
      <c r="B37" s="270"/>
      <c r="C37" s="269" t="str">
        <f>Personal_Plan!D32</f>
        <v>Listening</v>
      </c>
      <c r="D37" s="267"/>
      <c r="E37" s="271"/>
      <c r="F37" s="268"/>
      <c r="G37" s="265">
        <f>Personal_Plan!F32</f>
        <v>43440</v>
      </c>
      <c r="H37" s="265">
        <f>Personal_Plan!G32</f>
        <v>43500</v>
      </c>
      <c r="I37" s="265"/>
      <c r="J37" s="265"/>
      <c r="K37" s="273" t="s">
        <v>645</v>
      </c>
      <c r="L37" s="274"/>
      <c r="M37" s="275"/>
      <c r="N37" s="275"/>
      <c r="O37" s="275"/>
      <c r="P37" s="275"/>
      <c r="Q37" s="275"/>
      <c r="R37" s="275"/>
      <c r="S37" s="275"/>
      <c r="T37" s="275"/>
      <c r="U37" s="275"/>
      <c r="V37" s="275"/>
      <c r="W37" s="275"/>
      <c r="X37" s="275"/>
      <c r="Y37" s="275"/>
      <c r="Z37" s="275"/>
      <c r="AA37" s="275"/>
      <c r="AB37" s="275"/>
      <c r="AC37" s="275"/>
      <c r="AD37" s="275"/>
      <c r="AE37" s="275"/>
      <c r="AF37" s="275"/>
      <c r="AG37" s="275"/>
      <c r="AH37" s="275"/>
      <c r="AI37" s="275"/>
      <c r="AJ37" s="275"/>
      <c r="AK37" s="275"/>
      <c r="AL37" s="275"/>
      <c r="AM37" s="275"/>
      <c r="AN37" s="275"/>
      <c r="AO37" s="275"/>
      <c r="AP37" s="275"/>
      <c r="AQ37" s="275"/>
      <c r="AR37" s="275"/>
      <c r="AS37" s="275"/>
      <c r="AT37" s="275"/>
      <c r="AU37" s="275"/>
      <c r="AV37" s="275"/>
      <c r="AW37" s="275"/>
      <c r="AX37" s="275"/>
      <c r="AY37" s="275"/>
      <c r="AZ37" s="275"/>
      <c r="BA37" s="275"/>
      <c r="BB37" s="275"/>
      <c r="BC37" s="275"/>
      <c r="BD37" s="275"/>
      <c r="BE37" s="275"/>
      <c r="BF37" s="275"/>
      <c r="BG37" s="275"/>
      <c r="BH37" s="275"/>
      <c r="BI37" s="275"/>
      <c r="BJ37" s="275"/>
      <c r="BK37" s="275"/>
      <c r="BL37" s="275"/>
      <c r="BM37" s="275"/>
      <c r="BN37" s="275"/>
      <c r="BO37" s="275"/>
      <c r="BP37" s="275"/>
      <c r="BQ37" s="275"/>
      <c r="BR37" s="275"/>
      <c r="BS37" s="275"/>
      <c r="BT37" s="275"/>
      <c r="BU37" s="275"/>
      <c r="BV37" s="275"/>
      <c r="BW37" s="275"/>
      <c r="BX37" s="275"/>
      <c r="BY37" s="275"/>
      <c r="BZ37" s="275"/>
      <c r="CA37" s="275"/>
      <c r="CB37" s="275"/>
      <c r="CC37" s="275"/>
      <c r="CD37" s="275"/>
      <c r="CE37" s="275"/>
      <c r="CF37" s="275"/>
      <c r="CG37" s="275"/>
      <c r="CH37" s="275"/>
      <c r="CI37" s="275"/>
      <c r="CJ37" s="275"/>
      <c r="CK37" s="275"/>
      <c r="CL37" s="275"/>
      <c r="CM37" s="275"/>
      <c r="CN37" s="275"/>
      <c r="CO37" s="275"/>
      <c r="CP37" s="275"/>
      <c r="CQ37" s="275"/>
      <c r="CR37" s="275"/>
      <c r="CS37" s="275"/>
      <c r="CT37" s="275"/>
      <c r="CU37" s="275"/>
      <c r="CV37" s="275"/>
      <c r="CW37" s="275"/>
      <c r="CX37" s="276"/>
      <c r="CY37" s="276"/>
      <c r="CZ37" s="276"/>
      <c r="DA37" s="276"/>
      <c r="DB37" s="276"/>
    </row>
    <row r="38" spans="1:106" s="263" customFormat="1" ht="9.9499999999999993" customHeight="1">
      <c r="A38" s="272"/>
      <c r="B38" s="270"/>
      <c r="C38" s="269" t="str">
        <f>Personal_Plan!D33</f>
        <v>Writing</v>
      </c>
      <c r="D38" s="267"/>
      <c r="E38" s="271"/>
      <c r="F38" s="268"/>
      <c r="G38" s="265">
        <f>Personal_Plan!F33</f>
        <v>43501</v>
      </c>
      <c r="H38" s="265">
        <f>Personal_Plan!G33</f>
        <v>43561</v>
      </c>
      <c r="I38" s="265"/>
      <c r="J38" s="265"/>
      <c r="K38" s="273" t="s">
        <v>645</v>
      </c>
      <c r="L38" s="274"/>
      <c r="M38" s="275"/>
      <c r="N38" s="275"/>
      <c r="O38" s="275"/>
      <c r="P38" s="275"/>
      <c r="Q38" s="275"/>
      <c r="R38" s="275"/>
      <c r="S38" s="275"/>
      <c r="T38" s="275"/>
      <c r="U38" s="275"/>
      <c r="V38" s="275"/>
      <c r="W38" s="275"/>
      <c r="X38" s="275"/>
      <c r="Y38" s="275"/>
      <c r="Z38" s="275"/>
      <c r="AA38" s="275"/>
      <c r="AB38" s="275"/>
      <c r="AC38" s="275"/>
      <c r="AD38" s="275"/>
      <c r="AE38" s="275"/>
      <c r="AF38" s="275"/>
      <c r="AG38" s="275"/>
      <c r="AH38" s="275"/>
      <c r="AI38" s="275"/>
      <c r="AJ38" s="275"/>
      <c r="AK38" s="275"/>
      <c r="AL38" s="275"/>
      <c r="AM38" s="275"/>
      <c r="AN38" s="275"/>
      <c r="AO38" s="275"/>
      <c r="AP38" s="275"/>
      <c r="AQ38" s="275"/>
      <c r="AR38" s="275"/>
      <c r="AS38" s="275"/>
      <c r="AT38" s="275"/>
      <c r="AU38" s="275"/>
      <c r="AV38" s="275"/>
      <c r="AW38" s="275"/>
      <c r="AX38" s="275"/>
      <c r="AY38" s="275"/>
      <c r="AZ38" s="275"/>
      <c r="BA38" s="275"/>
      <c r="BB38" s="275"/>
      <c r="BC38" s="275"/>
      <c r="BD38" s="275"/>
      <c r="BE38" s="275"/>
      <c r="BF38" s="275"/>
      <c r="BG38" s="275"/>
      <c r="BH38" s="275"/>
      <c r="BI38" s="275"/>
      <c r="BJ38" s="275"/>
      <c r="BK38" s="275"/>
      <c r="BL38" s="275"/>
      <c r="BM38" s="275"/>
      <c r="BN38" s="275"/>
      <c r="BO38" s="275"/>
      <c r="BP38" s="275"/>
      <c r="BQ38" s="275"/>
      <c r="BR38" s="275"/>
      <c r="BS38" s="275"/>
      <c r="BT38" s="275"/>
      <c r="BU38" s="275"/>
      <c r="BV38" s="275"/>
      <c r="BW38" s="275"/>
      <c r="BX38" s="275"/>
      <c r="BY38" s="275"/>
      <c r="BZ38" s="275"/>
      <c r="CA38" s="275"/>
      <c r="CB38" s="275"/>
      <c r="CC38" s="275"/>
      <c r="CD38" s="275"/>
      <c r="CE38" s="275"/>
      <c r="CF38" s="275"/>
      <c r="CG38" s="275"/>
      <c r="CH38" s="275"/>
      <c r="CI38" s="275"/>
      <c r="CJ38" s="275"/>
      <c r="CK38" s="275"/>
      <c r="CL38" s="275"/>
      <c r="CM38" s="275"/>
      <c r="CN38" s="275"/>
      <c r="CO38" s="275"/>
      <c r="CP38" s="275"/>
      <c r="CQ38" s="275"/>
      <c r="CR38" s="275"/>
      <c r="CS38" s="275"/>
      <c r="CT38" s="275"/>
      <c r="CU38" s="275"/>
      <c r="CV38" s="275"/>
      <c r="CW38" s="275"/>
      <c r="CX38" s="276"/>
      <c r="CY38" s="276"/>
      <c r="CZ38" s="276"/>
      <c r="DA38" s="276"/>
      <c r="DB38" s="276"/>
    </row>
    <row r="39" spans="1:106" s="263" customFormat="1" ht="9.9499999999999993" customHeight="1">
      <c r="A39" s="272"/>
      <c r="B39" s="270"/>
      <c r="C39" s="269"/>
      <c r="D39" s="267"/>
      <c r="E39" s="271"/>
      <c r="F39" s="268"/>
      <c r="G39" s="265"/>
      <c r="H39" s="265"/>
      <c r="I39" s="265"/>
      <c r="J39" s="265"/>
      <c r="K39" s="273"/>
      <c r="L39" s="274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5"/>
      <c r="AB39" s="275"/>
      <c r="AC39" s="275"/>
      <c r="AD39" s="275"/>
      <c r="AE39" s="275"/>
      <c r="AF39" s="275"/>
      <c r="AG39" s="275"/>
      <c r="AH39" s="275"/>
      <c r="AI39" s="275"/>
      <c r="AJ39" s="275"/>
      <c r="AK39" s="275"/>
      <c r="AL39" s="275"/>
      <c r="AM39" s="275"/>
      <c r="AN39" s="275"/>
      <c r="AO39" s="275"/>
      <c r="AP39" s="275"/>
      <c r="AQ39" s="275"/>
      <c r="AR39" s="275"/>
      <c r="AS39" s="275"/>
      <c r="AT39" s="275"/>
      <c r="AU39" s="275"/>
      <c r="AV39" s="275"/>
      <c r="AW39" s="275"/>
      <c r="AX39" s="275"/>
      <c r="AY39" s="275"/>
      <c r="AZ39" s="275"/>
      <c r="BA39" s="275"/>
      <c r="BB39" s="275"/>
      <c r="BC39" s="275"/>
      <c r="BD39" s="275"/>
      <c r="BE39" s="275"/>
      <c r="BF39" s="275"/>
      <c r="BG39" s="275"/>
      <c r="BH39" s="275"/>
      <c r="BI39" s="275"/>
      <c r="BJ39" s="275"/>
      <c r="BK39" s="275"/>
      <c r="BL39" s="275"/>
      <c r="BM39" s="275"/>
      <c r="BN39" s="275"/>
      <c r="BO39" s="275"/>
      <c r="BP39" s="275"/>
      <c r="BQ39" s="275"/>
      <c r="BR39" s="275"/>
      <c r="BS39" s="275"/>
      <c r="BT39" s="275"/>
      <c r="BU39" s="275"/>
      <c r="BV39" s="275"/>
      <c r="BW39" s="275"/>
      <c r="BX39" s="275"/>
      <c r="BY39" s="275"/>
      <c r="BZ39" s="275"/>
      <c r="CA39" s="275"/>
      <c r="CB39" s="275"/>
      <c r="CC39" s="275"/>
      <c r="CD39" s="275"/>
      <c r="CE39" s="275"/>
      <c r="CF39" s="275"/>
      <c r="CG39" s="275"/>
      <c r="CH39" s="275"/>
      <c r="CI39" s="275"/>
      <c r="CJ39" s="275"/>
      <c r="CK39" s="275"/>
      <c r="CL39" s="275"/>
      <c r="CM39" s="275"/>
      <c r="CN39" s="275"/>
      <c r="CO39" s="275"/>
      <c r="CP39" s="275"/>
      <c r="CQ39" s="275"/>
      <c r="CR39" s="275"/>
      <c r="CS39" s="275"/>
      <c r="CT39" s="275"/>
      <c r="CU39" s="275"/>
      <c r="CV39" s="275"/>
      <c r="CW39" s="275"/>
      <c r="CX39" s="276"/>
      <c r="CY39" s="276"/>
      <c r="CZ39" s="276"/>
      <c r="DA39" s="276"/>
      <c r="DB39" s="276"/>
    </row>
    <row r="40" spans="1:106" s="263" customFormat="1" ht="9.9499999999999993" customHeight="1">
      <c r="A40" s="272"/>
      <c r="B40" s="270"/>
      <c r="C40" s="269"/>
      <c r="D40" s="267"/>
      <c r="E40" s="271"/>
      <c r="F40" s="268"/>
      <c r="G40" s="265"/>
      <c r="H40" s="265"/>
      <c r="I40" s="265"/>
      <c r="J40" s="265"/>
      <c r="K40" s="273"/>
      <c r="L40" s="274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75"/>
      <c r="AA40" s="275"/>
      <c r="AB40" s="275"/>
      <c r="AC40" s="275"/>
      <c r="AD40" s="275"/>
      <c r="AE40" s="275"/>
      <c r="AF40" s="275"/>
      <c r="AG40" s="275"/>
      <c r="AH40" s="275"/>
      <c r="AI40" s="275"/>
      <c r="AJ40" s="275"/>
      <c r="AK40" s="275"/>
      <c r="AL40" s="275"/>
      <c r="AM40" s="275"/>
      <c r="AN40" s="275"/>
      <c r="AO40" s="275"/>
      <c r="AP40" s="275"/>
      <c r="AQ40" s="275"/>
      <c r="AR40" s="275"/>
      <c r="AS40" s="275"/>
      <c r="AT40" s="275"/>
      <c r="AU40" s="275"/>
      <c r="AV40" s="275"/>
      <c r="AW40" s="275"/>
      <c r="AX40" s="275"/>
      <c r="AY40" s="275"/>
      <c r="AZ40" s="275"/>
      <c r="BA40" s="275"/>
      <c r="BB40" s="275"/>
      <c r="BC40" s="275"/>
      <c r="BD40" s="275"/>
      <c r="BE40" s="275"/>
      <c r="BF40" s="275"/>
      <c r="BG40" s="275"/>
      <c r="BH40" s="275"/>
      <c r="BI40" s="275"/>
      <c r="BJ40" s="275"/>
      <c r="BK40" s="275"/>
      <c r="BL40" s="275"/>
      <c r="BM40" s="275"/>
      <c r="BN40" s="275"/>
      <c r="BO40" s="275"/>
      <c r="BP40" s="275"/>
      <c r="BQ40" s="275"/>
      <c r="BR40" s="275"/>
      <c r="BS40" s="275"/>
      <c r="BT40" s="275"/>
      <c r="BU40" s="275"/>
      <c r="BV40" s="275"/>
      <c r="BW40" s="275"/>
      <c r="BX40" s="275"/>
      <c r="BY40" s="275"/>
      <c r="BZ40" s="275"/>
      <c r="CA40" s="275"/>
      <c r="CB40" s="275"/>
      <c r="CC40" s="275"/>
      <c r="CD40" s="275"/>
      <c r="CE40" s="275"/>
      <c r="CF40" s="275"/>
      <c r="CG40" s="275"/>
      <c r="CH40" s="275"/>
      <c r="CI40" s="275"/>
      <c r="CJ40" s="275"/>
      <c r="CK40" s="275"/>
      <c r="CL40" s="275"/>
      <c r="CM40" s="275"/>
      <c r="CN40" s="275"/>
      <c r="CO40" s="275"/>
      <c r="CP40" s="275"/>
      <c r="CQ40" s="275"/>
      <c r="CR40" s="275"/>
      <c r="CS40" s="275"/>
      <c r="CT40" s="275"/>
      <c r="CU40" s="275"/>
      <c r="CV40" s="275"/>
      <c r="CW40" s="275"/>
      <c r="CX40" s="276"/>
      <c r="CY40" s="276"/>
      <c r="CZ40" s="276"/>
      <c r="DA40" s="276"/>
      <c r="DB40" s="276"/>
    </row>
    <row r="41" spans="1:106" s="263" customFormat="1" ht="9.9499999999999993" customHeight="1">
      <c r="A41" s="272"/>
      <c r="B41" s="270"/>
      <c r="C41" s="269"/>
      <c r="D41" s="267"/>
      <c r="E41" s="271"/>
      <c r="F41" s="268"/>
      <c r="G41" s="265"/>
      <c r="H41" s="265"/>
      <c r="I41" s="265"/>
      <c r="J41" s="265"/>
      <c r="K41" s="273"/>
      <c r="L41" s="274"/>
      <c r="M41" s="275"/>
      <c r="N41" s="275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5"/>
      <c r="AA41" s="275"/>
      <c r="AB41" s="275"/>
      <c r="AC41" s="275"/>
      <c r="AD41" s="275"/>
      <c r="AE41" s="275"/>
      <c r="AF41" s="275"/>
      <c r="AG41" s="275"/>
      <c r="AH41" s="275"/>
      <c r="AI41" s="275"/>
      <c r="AJ41" s="275"/>
      <c r="AK41" s="275"/>
      <c r="AL41" s="275"/>
      <c r="AM41" s="275"/>
      <c r="AN41" s="275"/>
      <c r="AO41" s="275"/>
      <c r="AP41" s="275"/>
      <c r="AQ41" s="275"/>
      <c r="AR41" s="275"/>
      <c r="AS41" s="275"/>
      <c r="AT41" s="275"/>
      <c r="AU41" s="275"/>
      <c r="AV41" s="275"/>
      <c r="AW41" s="275"/>
      <c r="AX41" s="275"/>
      <c r="AY41" s="275"/>
      <c r="AZ41" s="275"/>
      <c r="BA41" s="275"/>
      <c r="BB41" s="275"/>
      <c r="BC41" s="275"/>
      <c r="BD41" s="275"/>
      <c r="BE41" s="275"/>
      <c r="BF41" s="275"/>
      <c r="BG41" s="275"/>
      <c r="BH41" s="275"/>
      <c r="BI41" s="275"/>
      <c r="BJ41" s="275"/>
      <c r="BK41" s="275"/>
      <c r="BL41" s="275"/>
      <c r="BM41" s="275"/>
      <c r="BN41" s="275"/>
      <c r="BO41" s="275"/>
      <c r="BP41" s="275"/>
      <c r="BQ41" s="275"/>
      <c r="BR41" s="275"/>
      <c r="BS41" s="275"/>
      <c r="BT41" s="275"/>
      <c r="BU41" s="275"/>
      <c r="BV41" s="275"/>
      <c r="BW41" s="275"/>
      <c r="BX41" s="275"/>
      <c r="BY41" s="275"/>
      <c r="BZ41" s="275"/>
      <c r="CA41" s="275"/>
      <c r="CB41" s="275"/>
      <c r="CC41" s="275"/>
      <c r="CD41" s="275"/>
      <c r="CE41" s="275"/>
      <c r="CF41" s="275"/>
      <c r="CG41" s="275"/>
      <c r="CH41" s="275"/>
      <c r="CI41" s="275"/>
      <c r="CJ41" s="275"/>
      <c r="CK41" s="275"/>
      <c r="CL41" s="275"/>
      <c r="CM41" s="275"/>
      <c r="CN41" s="275"/>
      <c r="CO41" s="275"/>
      <c r="CP41" s="275"/>
      <c r="CQ41" s="275"/>
      <c r="CR41" s="275"/>
      <c r="CS41" s="275"/>
      <c r="CT41" s="275"/>
      <c r="CU41" s="275"/>
      <c r="CV41" s="275"/>
      <c r="CW41" s="275"/>
      <c r="CX41" s="276"/>
      <c r="CY41" s="276"/>
      <c r="CZ41" s="276"/>
      <c r="DA41" s="276"/>
      <c r="DB41" s="276"/>
    </row>
    <row r="42" spans="1:106" s="263" customFormat="1" ht="9.9499999999999993" customHeight="1">
      <c r="A42" s="272"/>
      <c r="B42" s="278" t="str">
        <f>Personal_Plan!B55</f>
        <v>Others</v>
      </c>
      <c r="C42" s="269"/>
      <c r="D42" s="267"/>
      <c r="E42" s="271"/>
      <c r="F42" s="268"/>
      <c r="G42" s="265"/>
      <c r="H42" s="265"/>
      <c r="I42" s="265"/>
      <c r="J42" s="265"/>
      <c r="K42" s="273"/>
      <c r="L42" s="274"/>
      <c r="M42" s="275"/>
      <c r="N42" s="275"/>
      <c r="O42" s="275"/>
      <c r="P42" s="275"/>
      <c r="Q42" s="275"/>
      <c r="R42" s="275"/>
      <c r="S42" s="275"/>
      <c r="T42" s="275"/>
      <c r="U42" s="275"/>
      <c r="V42" s="275"/>
      <c r="W42" s="275"/>
      <c r="X42" s="275"/>
      <c r="Y42" s="275"/>
      <c r="Z42" s="275"/>
      <c r="AA42" s="275"/>
      <c r="AB42" s="275"/>
      <c r="AC42" s="275"/>
      <c r="AD42" s="275"/>
      <c r="AE42" s="275"/>
      <c r="AF42" s="275"/>
      <c r="AG42" s="275"/>
      <c r="AH42" s="275"/>
      <c r="AI42" s="275"/>
      <c r="AJ42" s="275"/>
      <c r="AK42" s="275"/>
      <c r="AL42" s="275"/>
      <c r="AM42" s="275"/>
      <c r="AN42" s="275"/>
      <c r="AO42" s="275"/>
      <c r="AP42" s="275"/>
      <c r="AQ42" s="275"/>
      <c r="AR42" s="275"/>
      <c r="AS42" s="275"/>
      <c r="AT42" s="275"/>
      <c r="AU42" s="275"/>
      <c r="AV42" s="275"/>
      <c r="AW42" s="275"/>
      <c r="AX42" s="275"/>
      <c r="AY42" s="275"/>
      <c r="AZ42" s="275"/>
      <c r="BA42" s="275"/>
      <c r="BB42" s="275"/>
      <c r="BC42" s="275"/>
      <c r="BD42" s="275"/>
      <c r="BE42" s="275"/>
      <c r="BF42" s="275"/>
      <c r="BG42" s="275"/>
      <c r="BH42" s="275"/>
      <c r="BI42" s="275"/>
      <c r="BJ42" s="275"/>
      <c r="BK42" s="275"/>
      <c r="BL42" s="275"/>
      <c r="BM42" s="275"/>
      <c r="BN42" s="275"/>
      <c r="BO42" s="275"/>
      <c r="BP42" s="275"/>
      <c r="BQ42" s="275"/>
      <c r="BR42" s="275"/>
      <c r="BS42" s="275"/>
      <c r="BT42" s="275"/>
      <c r="BU42" s="275"/>
      <c r="BV42" s="275"/>
      <c r="BW42" s="275"/>
      <c r="BX42" s="275"/>
      <c r="BY42" s="275"/>
      <c r="BZ42" s="275"/>
      <c r="CA42" s="275"/>
      <c r="CB42" s="275"/>
      <c r="CC42" s="275"/>
      <c r="CD42" s="275"/>
      <c r="CE42" s="275"/>
      <c r="CF42" s="275"/>
      <c r="CG42" s="275"/>
      <c r="CH42" s="275"/>
      <c r="CI42" s="275"/>
      <c r="CJ42" s="275"/>
      <c r="CK42" s="275"/>
      <c r="CL42" s="275"/>
      <c r="CM42" s="275"/>
      <c r="CN42" s="275"/>
      <c r="CO42" s="275"/>
      <c r="CP42" s="275"/>
      <c r="CQ42" s="275"/>
      <c r="CR42" s="275"/>
      <c r="CS42" s="275"/>
      <c r="CT42" s="275"/>
      <c r="CU42" s="275"/>
      <c r="CV42" s="275"/>
      <c r="CW42" s="275"/>
      <c r="CX42" s="276"/>
      <c r="CY42" s="276"/>
      <c r="CZ42" s="276"/>
      <c r="DA42" s="276"/>
      <c r="DB42" s="276"/>
    </row>
    <row r="43" spans="1:106" s="263" customFormat="1" ht="9.9499999999999993" customHeight="1">
      <c r="A43" s="272"/>
      <c r="B43" s="270"/>
      <c r="C43" s="269"/>
      <c r="D43" s="267"/>
      <c r="E43" s="271"/>
      <c r="F43" s="268"/>
      <c r="G43" s="265"/>
      <c r="H43" s="265"/>
      <c r="I43" s="265"/>
      <c r="J43" s="265"/>
      <c r="K43" s="273"/>
      <c r="L43" s="274"/>
      <c r="M43" s="275"/>
      <c r="N43" s="275"/>
      <c r="O43" s="275"/>
      <c r="P43" s="275"/>
      <c r="Q43" s="275"/>
      <c r="R43" s="275"/>
      <c r="S43" s="275"/>
      <c r="T43" s="275"/>
      <c r="U43" s="275"/>
      <c r="V43" s="275"/>
      <c r="W43" s="275"/>
      <c r="X43" s="275"/>
      <c r="Y43" s="275"/>
      <c r="Z43" s="275"/>
      <c r="AA43" s="275"/>
      <c r="AB43" s="275"/>
      <c r="AC43" s="275"/>
      <c r="AD43" s="275"/>
      <c r="AE43" s="275"/>
      <c r="AF43" s="275"/>
      <c r="AG43" s="275"/>
      <c r="AH43" s="275"/>
      <c r="AI43" s="275"/>
      <c r="AJ43" s="275"/>
      <c r="AK43" s="275"/>
      <c r="AL43" s="275"/>
      <c r="AM43" s="275"/>
      <c r="AN43" s="275"/>
      <c r="AO43" s="275"/>
      <c r="AP43" s="275"/>
      <c r="AQ43" s="275"/>
      <c r="AR43" s="275"/>
      <c r="AS43" s="275"/>
      <c r="AT43" s="275"/>
      <c r="AU43" s="275"/>
      <c r="AV43" s="275"/>
      <c r="AW43" s="275"/>
      <c r="AX43" s="275"/>
      <c r="AY43" s="275"/>
      <c r="AZ43" s="275"/>
      <c r="BA43" s="275"/>
      <c r="BB43" s="275"/>
      <c r="BC43" s="275"/>
      <c r="BD43" s="275"/>
      <c r="BE43" s="275"/>
      <c r="BF43" s="275"/>
      <c r="BG43" s="275"/>
      <c r="BH43" s="275"/>
      <c r="BI43" s="275"/>
      <c r="BJ43" s="275"/>
      <c r="BK43" s="275"/>
      <c r="BL43" s="275"/>
      <c r="BM43" s="275"/>
      <c r="BN43" s="275"/>
      <c r="BO43" s="275"/>
      <c r="BP43" s="275"/>
      <c r="BQ43" s="275"/>
      <c r="BR43" s="275"/>
      <c r="BS43" s="275"/>
      <c r="BT43" s="275"/>
      <c r="BU43" s="275"/>
      <c r="BV43" s="275"/>
      <c r="BW43" s="275"/>
      <c r="BX43" s="275"/>
      <c r="BY43" s="275"/>
      <c r="BZ43" s="275"/>
      <c r="CA43" s="275"/>
      <c r="CB43" s="275"/>
      <c r="CC43" s="275"/>
      <c r="CD43" s="275"/>
      <c r="CE43" s="275"/>
      <c r="CF43" s="275"/>
      <c r="CG43" s="275"/>
      <c r="CH43" s="275"/>
      <c r="CI43" s="275"/>
      <c r="CJ43" s="275"/>
      <c r="CK43" s="275"/>
      <c r="CL43" s="275"/>
      <c r="CM43" s="275"/>
      <c r="CN43" s="275"/>
      <c r="CO43" s="275"/>
      <c r="CP43" s="275"/>
      <c r="CQ43" s="275"/>
      <c r="CR43" s="275"/>
      <c r="CS43" s="275"/>
      <c r="CT43" s="275"/>
      <c r="CU43" s="275"/>
      <c r="CV43" s="275"/>
      <c r="CW43" s="275"/>
      <c r="CX43" s="276"/>
      <c r="CY43" s="276"/>
      <c r="CZ43" s="276"/>
      <c r="DA43" s="276"/>
      <c r="DB43" s="276"/>
    </row>
    <row r="44" spans="1:106" s="263" customFormat="1" ht="9.9499999999999993" customHeight="1">
      <c r="A44" s="272"/>
      <c r="B44" s="270" t="str">
        <f>Personal_Plan!P6</f>
        <v>[Activity]</v>
      </c>
      <c r="C44" s="269"/>
      <c r="D44" s="267"/>
      <c r="E44" s="271"/>
      <c r="F44" s="268"/>
      <c r="G44" s="265"/>
      <c r="H44" s="265"/>
      <c r="I44" s="265"/>
      <c r="J44" s="265"/>
      <c r="K44" s="273"/>
      <c r="L44" s="274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75"/>
      <c r="X44" s="275"/>
      <c r="Y44" s="275"/>
      <c r="Z44" s="275"/>
      <c r="AA44" s="275"/>
      <c r="AB44" s="275"/>
      <c r="AC44" s="275"/>
      <c r="AD44" s="275"/>
      <c r="AE44" s="275"/>
      <c r="AF44" s="275"/>
      <c r="AG44" s="275"/>
      <c r="AH44" s="275"/>
      <c r="AI44" s="275"/>
      <c r="AJ44" s="275"/>
      <c r="AK44" s="275"/>
      <c r="AL44" s="275"/>
      <c r="AM44" s="275"/>
      <c r="AN44" s="275"/>
      <c r="AO44" s="275"/>
      <c r="AP44" s="275"/>
      <c r="AQ44" s="275"/>
      <c r="AR44" s="275"/>
      <c r="AS44" s="275"/>
      <c r="AT44" s="275"/>
      <c r="AU44" s="275"/>
      <c r="AV44" s="275"/>
      <c r="AW44" s="275"/>
      <c r="AX44" s="275"/>
      <c r="AY44" s="275"/>
      <c r="AZ44" s="275"/>
      <c r="BA44" s="275"/>
      <c r="BB44" s="275"/>
      <c r="BC44" s="275"/>
      <c r="BD44" s="275"/>
      <c r="BE44" s="275"/>
      <c r="BF44" s="275"/>
      <c r="BG44" s="275"/>
      <c r="BH44" s="275"/>
      <c r="BI44" s="275"/>
      <c r="BJ44" s="275"/>
      <c r="BK44" s="275"/>
      <c r="BL44" s="275"/>
      <c r="BM44" s="275"/>
      <c r="BN44" s="275"/>
      <c r="BO44" s="275"/>
      <c r="BP44" s="275"/>
      <c r="BQ44" s="275"/>
      <c r="BR44" s="275"/>
      <c r="BS44" s="275"/>
      <c r="BT44" s="275"/>
      <c r="BU44" s="275"/>
      <c r="BV44" s="275"/>
      <c r="BW44" s="275"/>
      <c r="BX44" s="275"/>
      <c r="BY44" s="275"/>
      <c r="BZ44" s="275"/>
      <c r="CA44" s="275"/>
      <c r="CB44" s="275"/>
      <c r="CC44" s="275"/>
      <c r="CD44" s="275"/>
      <c r="CE44" s="275"/>
      <c r="CF44" s="275"/>
      <c r="CG44" s="275"/>
      <c r="CH44" s="275"/>
      <c r="CI44" s="275"/>
      <c r="CJ44" s="275"/>
      <c r="CK44" s="275"/>
      <c r="CL44" s="275"/>
      <c r="CM44" s="275"/>
      <c r="CN44" s="275"/>
      <c r="CO44" s="275"/>
      <c r="CP44" s="275"/>
      <c r="CQ44" s="275"/>
      <c r="CR44" s="275"/>
      <c r="CS44" s="275"/>
      <c r="CT44" s="275"/>
      <c r="CU44" s="275"/>
      <c r="CV44" s="275"/>
      <c r="CW44" s="275"/>
      <c r="CX44" s="276"/>
      <c r="CY44" s="276"/>
      <c r="CZ44" s="276"/>
      <c r="DA44" s="276"/>
      <c r="DB44" s="276"/>
    </row>
    <row r="45" spans="1:106" s="263" customFormat="1" ht="9.9499999999999993" customHeight="1">
      <c r="A45" s="272"/>
      <c r="B45" s="270"/>
      <c r="C45" s="269" t="str">
        <f>Personal_Plan!D55</f>
        <v>Wake up at 5:30AM</v>
      </c>
      <c r="D45" s="267"/>
      <c r="E45" s="271"/>
      <c r="F45" s="268"/>
      <c r="G45" s="265">
        <f>Personal_Plan!F55</f>
        <v>43408</v>
      </c>
      <c r="H45" s="265">
        <f>Personal_Plan!G55</f>
        <v>43468</v>
      </c>
      <c r="I45" s="265"/>
      <c r="J45" s="265"/>
      <c r="K45" s="273" t="s">
        <v>645</v>
      </c>
      <c r="L45" s="274"/>
      <c r="M45" s="275"/>
      <c r="N45" s="275"/>
      <c r="O45" s="275"/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5"/>
      <c r="AA45" s="275"/>
      <c r="AB45" s="275"/>
      <c r="AC45" s="275"/>
      <c r="AD45" s="275"/>
      <c r="AE45" s="275"/>
      <c r="AF45" s="275"/>
      <c r="AG45" s="275"/>
      <c r="AH45" s="275"/>
      <c r="AI45" s="275"/>
      <c r="AJ45" s="275"/>
      <c r="AK45" s="275"/>
      <c r="AL45" s="275"/>
      <c r="AM45" s="275"/>
      <c r="AN45" s="275"/>
      <c r="AO45" s="275"/>
      <c r="AP45" s="275"/>
      <c r="AQ45" s="275"/>
      <c r="AR45" s="275"/>
      <c r="AS45" s="275"/>
      <c r="AT45" s="275"/>
      <c r="AU45" s="275"/>
      <c r="AV45" s="275"/>
      <c r="AW45" s="275"/>
      <c r="AX45" s="275"/>
      <c r="AY45" s="275"/>
      <c r="AZ45" s="275"/>
      <c r="BA45" s="275"/>
      <c r="BB45" s="275"/>
      <c r="BC45" s="275"/>
      <c r="BD45" s="275"/>
      <c r="BE45" s="275"/>
      <c r="BF45" s="275"/>
      <c r="BG45" s="275"/>
      <c r="BH45" s="275"/>
      <c r="BI45" s="275"/>
      <c r="BJ45" s="275"/>
      <c r="BK45" s="275"/>
      <c r="BL45" s="275"/>
      <c r="BM45" s="275"/>
      <c r="BN45" s="275"/>
      <c r="BO45" s="275"/>
      <c r="BP45" s="275"/>
      <c r="BQ45" s="275"/>
      <c r="BR45" s="275"/>
      <c r="BS45" s="275"/>
      <c r="BT45" s="275"/>
      <c r="BU45" s="275"/>
      <c r="BV45" s="275"/>
      <c r="BW45" s="275"/>
      <c r="BX45" s="275"/>
      <c r="BY45" s="275"/>
      <c r="BZ45" s="275"/>
      <c r="CA45" s="275"/>
      <c r="CB45" s="275"/>
      <c r="CC45" s="275"/>
      <c r="CD45" s="275"/>
      <c r="CE45" s="275"/>
      <c r="CF45" s="275"/>
      <c r="CG45" s="275"/>
      <c r="CH45" s="275"/>
      <c r="CI45" s="275"/>
      <c r="CJ45" s="275"/>
      <c r="CK45" s="275"/>
      <c r="CL45" s="275"/>
      <c r="CM45" s="275"/>
      <c r="CN45" s="275"/>
      <c r="CO45" s="275"/>
      <c r="CP45" s="275"/>
      <c r="CQ45" s="275"/>
      <c r="CR45" s="275"/>
      <c r="CS45" s="275"/>
      <c r="CT45" s="275"/>
      <c r="CU45" s="275"/>
      <c r="CV45" s="275"/>
      <c r="CW45" s="275"/>
      <c r="CX45" s="276"/>
      <c r="CY45" s="276"/>
      <c r="CZ45" s="276"/>
      <c r="DA45" s="276"/>
      <c r="DB45" s="276"/>
    </row>
    <row r="46" spans="1:106" s="263" customFormat="1" ht="9.9499999999999993" customHeight="1">
      <c r="A46" s="272"/>
      <c r="B46" s="270"/>
      <c r="C46" s="269" t="str">
        <f>Personal_Plan!D56</f>
        <v>Running in 2km in the morning.</v>
      </c>
      <c r="D46" s="267"/>
      <c r="E46" s="271"/>
      <c r="F46" s="268"/>
      <c r="G46" s="265">
        <f>Personal_Plan!F56</f>
        <v>43408</v>
      </c>
      <c r="H46" s="265">
        <f>Personal_Plan!G56</f>
        <v>43468</v>
      </c>
      <c r="I46" s="265"/>
      <c r="J46" s="265"/>
      <c r="K46" s="273" t="s">
        <v>645</v>
      </c>
      <c r="L46" s="274"/>
      <c r="M46" s="275"/>
      <c r="N46" s="275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  <c r="AE46" s="275"/>
      <c r="AF46" s="275"/>
      <c r="AG46" s="275"/>
      <c r="AH46" s="275"/>
      <c r="AI46" s="275"/>
      <c r="AJ46" s="275"/>
      <c r="AK46" s="275"/>
      <c r="AL46" s="275"/>
      <c r="AM46" s="275"/>
      <c r="AN46" s="275"/>
      <c r="AO46" s="275"/>
      <c r="AP46" s="275"/>
      <c r="AQ46" s="275"/>
      <c r="AR46" s="275"/>
      <c r="AS46" s="275"/>
      <c r="AT46" s="275"/>
      <c r="AU46" s="275"/>
      <c r="AV46" s="275"/>
      <c r="AW46" s="275"/>
      <c r="AX46" s="275"/>
      <c r="AY46" s="275"/>
      <c r="AZ46" s="275"/>
      <c r="BA46" s="275"/>
      <c r="BB46" s="275"/>
      <c r="BC46" s="275"/>
      <c r="BD46" s="275"/>
      <c r="BE46" s="275"/>
      <c r="BF46" s="275"/>
      <c r="BG46" s="275"/>
      <c r="BH46" s="275"/>
      <c r="BI46" s="275"/>
      <c r="BJ46" s="275"/>
      <c r="BK46" s="275"/>
      <c r="BL46" s="275"/>
      <c r="BM46" s="275"/>
      <c r="BN46" s="275"/>
      <c r="BO46" s="275"/>
      <c r="BP46" s="275"/>
      <c r="BQ46" s="275"/>
      <c r="BR46" s="275"/>
      <c r="BS46" s="275"/>
      <c r="BT46" s="275"/>
      <c r="BU46" s="275"/>
      <c r="BV46" s="275"/>
      <c r="BW46" s="275"/>
      <c r="BX46" s="275"/>
      <c r="BY46" s="275"/>
      <c r="BZ46" s="275"/>
      <c r="CA46" s="275"/>
      <c r="CB46" s="275"/>
      <c r="CC46" s="275"/>
      <c r="CD46" s="275"/>
      <c r="CE46" s="275"/>
      <c r="CF46" s="275"/>
      <c r="CG46" s="275"/>
      <c r="CH46" s="275"/>
      <c r="CI46" s="275"/>
      <c r="CJ46" s="275"/>
      <c r="CK46" s="275"/>
      <c r="CL46" s="275"/>
      <c r="CM46" s="275"/>
      <c r="CN46" s="275"/>
      <c r="CO46" s="275"/>
      <c r="CP46" s="275"/>
      <c r="CQ46" s="275"/>
      <c r="CR46" s="275"/>
      <c r="CS46" s="275"/>
      <c r="CT46" s="275"/>
      <c r="CU46" s="275"/>
      <c r="CV46" s="275"/>
      <c r="CW46" s="275"/>
      <c r="CX46" s="276"/>
      <c r="CY46" s="276"/>
      <c r="CZ46" s="276"/>
      <c r="DA46" s="276"/>
      <c r="DB46" s="276"/>
    </row>
    <row r="47" spans="1:106" s="263" customFormat="1" ht="9.9499999999999993" customHeight="1">
      <c r="A47" s="272"/>
      <c r="B47" s="270"/>
      <c r="C47" s="269"/>
      <c r="D47" s="267"/>
      <c r="E47" s="271"/>
      <c r="F47" s="268"/>
      <c r="G47" s="265"/>
      <c r="H47" s="265"/>
      <c r="I47" s="265"/>
      <c r="J47" s="265"/>
      <c r="K47" s="273"/>
      <c r="L47" s="274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75"/>
      <c r="AH47" s="275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75"/>
      <c r="AW47" s="275"/>
      <c r="AX47" s="275"/>
      <c r="AY47" s="275"/>
      <c r="AZ47" s="275"/>
      <c r="BA47" s="275"/>
      <c r="BB47" s="275"/>
      <c r="BC47" s="275"/>
      <c r="BD47" s="275"/>
      <c r="BE47" s="275"/>
      <c r="BF47" s="275"/>
      <c r="BG47" s="275"/>
      <c r="BH47" s="275"/>
      <c r="BI47" s="275"/>
      <c r="BJ47" s="275"/>
      <c r="BK47" s="275"/>
      <c r="BL47" s="275"/>
      <c r="BM47" s="275"/>
      <c r="BN47" s="275"/>
      <c r="BO47" s="275"/>
      <c r="BP47" s="275"/>
      <c r="BQ47" s="275"/>
      <c r="BR47" s="275"/>
      <c r="BS47" s="275"/>
      <c r="BT47" s="275"/>
      <c r="BU47" s="275"/>
      <c r="BV47" s="275"/>
      <c r="BW47" s="275"/>
      <c r="BX47" s="275"/>
      <c r="BY47" s="275"/>
      <c r="BZ47" s="275"/>
      <c r="CA47" s="275"/>
      <c r="CB47" s="275"/>
      <c r="CC47" s="275"/>
      <c r="CD47" s="275"/>
      <c r="CE47" s="275"/>
      <c r="CF47" s="275"/>
      <c r="CG47" s="275"/>
      <c r="CH47" s="275"/>
      <c r="CI47" s="275"/>
      <c r="CJ47" s="275"/>
      <c r="CK47" s="275"/>
      <c r="CL47" s="275"/>
      <c r="CM47" s="275"/>
      <c r="CN47" s="275"/>
      <c r="CO47" s="275"/>
      <c r="CP47" s="275"/>
      <c r="CQ47" s="275"/>
      <c r="CR47" s="275"/>
      <c r="CS47" s="275"/>
      <c r="CT47" s="275"/>
      <c r="CU47" s="275"/>
      <c r="CV47" s="275"/>
      <c r="CW47" s="275"/>
      <c r="CX47" s="276"/>
      <c r="CY47" s="276"/>
      <c r="CZ47" s="276"/>
      <c r="DA47" s="276"/>
      <c r="DB47" s="276"/>
    </row>
    <row r="48" spans="1:106" s="263" customFormat="1" ht="9.9499999999999993" customHeight="1">
      <c r="A48" s="272"/>
      <c r="B48" s="270"/>
      <c r="C48" s="269"/>
      <c r="D48" s="267"/>
      <c r="E48" s="271"/>
      <c r="F48" s="268"/>
      <c r="G48" s="265"/>
      <c r="H48" s="265"/>
      <c r="I48" s="265"/>
      <c r="J48" s="265"/>
      <c r="K48" s="273"/>
      <c r="L48" s="274"/>
      <c r="M48" s="275"/>
      <c r="N48" s="275"/>
      <c r="O48" s="275"/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75"/>
      <c r="AA48" s="275"/>
      <c r="AB48" s="275"/>
      <c r="AC48" s="275"/>
      <c r="AD48" s="275"/>
      <c r="AE48" s="275"/>
      <c r="AF48" s="275"/>
      <c r="AG48" s="275"/>
      <c r="AH48" s="275"/>
      <c r="AI48" s="275"/>
      <c r="AJ48" s="275"/>
      <c r="AK48" s="275"/>
      <c r="AL48" s="275"/>
      <c r="AM48" s="275"/>
      <c r="AN48" s="275"/>
      <c r="AO48" s="275"/>
      <c r="AP48" s="275"/>
      <c r="AQ48" s="275"/>
      <c r="AR48" s="275"/>
      <c r="AS48" s="275"/>
      <c r="AT48" s="275"/>
      <c r="AU48" s="275"/>
      <c r="AV48" s="275"/>
      <c r="AW48" s="275"/>
      <c r="AX48" s="275"/>
      <c r="AY48" s="275"/>
      <c r="AZ48" s="275"/>
      <c r="BA48" s="275"/>
      <c r="BB48" s="275"/>
      <c r="BC48" s="275"/>
      <c r="BD48" s="275"/>
      <c r="BE48" s="275"/>
      <c r="BF48" s="275"/>
      <c r="BG48" s="275"/>
      <c r="BH48" s="275"/>
      <c r="BI48" s="275"/>
      <c r="BJ48" s="275"/>
      <c r="BK48" s="275"/>
      <c r="BL48" s="275"/>
      <c r="BM48" s="275"/>
      <c r="BN48" s="275"/>
      <c r="BO48" s="275"/>
      <c r="BP48" s="275"/>
      <c r="BQ48" s="275"/>
      <c r="BR48" s="275"/>
      <c r="BS48" s="275"/>
      <c r="BT48" s="275"/>
      <c r="BU48" s="275"/>
      <c r="BV48" s="275"/>
      <c r="BW48" s="275"/>
      <c r="BX48" s="275"/>
      <c r="BY48" s="275"/>
      <c r="BZ48" s="275"/>
      <c r="CA48" s="275"/>
      <c r="CB48" s="275"/>
      <c r="CC48" s="275"/>
      <c r="CD48" s="275"/>
      <c r="CE48" s="275"/>
      <c r="CF48" s="275"/>
      <c r="CG48" s="275"/>
      <c r="CH48" s="275"/>
      <c r="CI48" s="275"/>
      <c r="CJ48" s="275"/>
      <c r="CK48" s="275"/>
      <c r="CL48" s="275"/>
      <c r="CM48" s="275"/>
      <c r="CN48" s="275"/>
      <c r="CO48" s="275"/>
      <c r="CP48" s="275"/>
      <c r="CQ48" s="275"/>
      <c r="CR48" s="275"/>
      <c r="CS48" s="275"/>
      <c r="CT48" s="275"/>
      <c r="CU48" s="275"/>
      <c r="CV48" s="275"/>
      <c r="CW48" s="275"/>
      <c r="CX48" s="276"/>
      <c r="CY48" s="276"/>
      <c r="CZ48" s="276"/>
      <c r="DA48" s="276"/>
      <c r="DB48" s="276"/>
    </row>
    <row r="49" spans="1:106" s="263" customFormat="1" ht="9.9499999999999993" customHeight="1">
      <c r="A49" s="272"/>
      <c r="B49" s="270"/>
      <c r="C49" s="269"/>
      <c r="D49" s="267"/>
      <c r="E49" s="271"/>
      <c r="F49" s="268"/>
      <c r="G49" s="265"/>
      <c r="H49" s="265"/>
      <c r="I49" s="265"/>
      <c r="J49" s="265"/>
      <c r="K49" s="273"/>
      <c r="L49" s="274"/>
      <c r="M49" s="275"/>
      <c r="N49" s="275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5"/>
      <c r="AB49" s="275"/>
      <c r="AC49" s="275"/>
      <c r="AD49" s="275"/>
      <c r="AE49" s="275"/>
      <c r="AF49" s="275"/>
      <c r="AG49" s="275"/>
      <c r="AH49" s="275"/>
      <c r="AI49" s="275"/>
      <c r="AJ49" s="275"/>
      <c r="AK49" s="275"/>
      <c r="AL49" s="275"/>
      <c r="AM49" s="275"/>
      <c r="AN49" s="275"/>
      <c r="AO49" s="275"/>
      <c r="AP49" s="275"/>
      <c r="AQ49" s="275"/>
      <c r="AR49" s="275"/>
      <c r="AS49" s="275"/>
      <c r="AT49" s="275"/>
      <c r="AU49" s="275"/>
      <c r="AV49" s="275"/>
      <c r="AW49" s="275"/>
      <c r="AX49" s="275"/>
      <c r="AY49" s="275"/>
      <c r="AZ49" s="275"/>
      <c r="BA49" s="275"/>
      <c r="BB49" s="275"/>
      <c r="BC49" s="275"/>
      <c r="BD49" s="275"/>
      <c r="BE49" s="275"/>
      <c r="BF49" s="275"/>
      <c r="BG49" s="275"/>
      <c r="BH49" s="275"/>
      <c r="BI49" s="275"/>
      <c r="BJ49" s="275"/>
      <c r="BK49" s="275"/>
      <c r="BL49" s="275"/>
      <c r="BM49" s="275"/>
      <c r="BN49" s="275"/>
      <c r="BO49" s="275"/>
      <c r="BP49" s="275"/>
      <c r="BQ49" s="275"/>
      <c r="BR49" s="275"/>
      <c r="BS49" s="275"/>
      <c r="BT49" s="275"/>
      <c r="BU49" s="275"/>
      <c r="BV49" s="275"/>
      <c r="BW49" s="275"/>
      <c r="BX49" s="275"/>
      <c r="BY49" s="275"/>
      <c r="BZ49" s="275"/>
      <c r="CA49" s="275"/>
      <c r="CB49" s="275"/>
      <c r="CC49" s="275"/>
      <c r="CD49" s="275"/>
      <c r="CE49" s="275"/>
      <c r="CF49" s="275"/>
      <c r="CG49" s="275"/>
      <c r="CH49" s="275"/>
      <c r="CI49" s="275"/>
      <c r="CJ49" s="275"/>
      <c r="CK49" s="275"/>
      <c r="CL49" s="275"/>
      <c r="CM49" s="275"/>
      <c r="CN49" s="275"/>
      <c r="CO49" s="275"/>
      <c r="CP49" s="275"/>
      <c r="CQ49" s="275"/>
      <c r="CR49" s="275"/>
      <c r="CS49" s="275"/>
      <c r="CT49" s="275"/>
      <c r="CU49" s="275"/>
      <c r="CV49" s="275"/>
      <c r="CW49" s="275"/>
      <c r="CX49" s="276"/>
      <c r="CY49" s="276"/>
      <c r="CZ49" s="276"/>
      <c r="DA49" s="276"/>
      <c r="DB49" s="276"/>
    </row>
    <row r="50" spans="1:106" s="263" customFormat="1" ht="9.9499999999999993" customHeight="1">
      <c r="A50" s="272"/>
      <c r="B50" s="270"/>
      <c r="C50" s="269"/>
      <c r="D50" s="267"/>
      <c r="E50" s="271"/>
      <c r="F50" s="268"/>
      <c r="G50" s="265"/>
      <c r="H50" s="265"/>
      <c r="I50" s="265"/>
      <c r="J50" s="265"/>
      <c r="K50" s="273"/>
      <c r="L50" s="274"/>
      <c r="M50" s="275"/>
      <c r="N50" s="275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  <c r="AE50" s="275"/>
      <c r="AF50" s="275"/>
      <c r="AG50" s="275"/>
      <c r="AH50" s="275"/>
      <c r="AI50" s="275"/>
      <c r="AJ50" s="275"/>
      <c r="AK50" s="275"/>
      <c r="AL50" s="275"/>
      <c r="AM50" s="275"/>
      <c r="AN50" s="275"/>
      <c r="AO50" s="275"/>
      <c r="AP50" s="275"/>
      <c r="AQ50" s="275"/>
      <c r="AR50" s="275"/>
      <c r="AS50" s="275"/>
      <c r="AT50" s="275"/>
      <c r="AU50" s="275"/>
      <c r="AV50" s="275"/>
      <c r="AW50" s="275"/>
      <c r="AX50" s="275"/>
      <c r="AY50" s="275"/>
      <c r="AZ50" s="275"/>
      <c r="BA50" s="275"/>
      <c r="BB50" s="275"/>
      <c r="BC50" s="275"/>
      <c r="BD50" s="275"/>
      <c r="BE50" s="275"/>
      <c r="BF50" s="275"/>
      <c r="BG50" s="275"/>
      <c r="BH50" s="275"/>
      <c r="BI50" s="275"/>
      <c r="BJ50" s="275"/>
      <c r="BK50" s="275"/>
      <c r="BL50" s="275"/>
      <c r="BM50" s="275"/>
      <c r="BN50" s="275"/>
      <c r="BO50" s="275"/>
      <c r="BP50" s="275"/>
      <c r="BQ50" s="275"/>
      <c r="BR50" s="275"/>
      <c r="BS50" s="275"/>
      <c r="BT50" s="275"/>
      <c r="BU50" s="275"/>
      <c r="BV50" s="275"/>
      <c r="BW50" s="275"/>
      <c r="BX50" s="275"/>
      <c r="BY50" s="275"/>
      <c r="BZ50" s="275"/>
      <c r="CA50" s="275"/>
      <c r="CB50" s="275"/>
      <c r="CC50" s="275"/>
      <c r="CD50" s="275"/>
      <c r="CE50" s="275"/>
      <c r="CF50" s="275"/>
      <c r="CG50" s="275"/>
      <c r="CH50" s="275"/>
      <c r="CI50" s="275"/>
      <c r="CJ50" s="275"/>
      <c r="CK50" s="275"/>
      <c r="CL50" s="275"/>
      <c r="CM50" s="275"/>
      <c r="CN50" s="275"/>
      <c r="CO50" s="275"/>
      <c r="CP50" s="275"/>
      <c r="CQ50" s="275"/>
      <c r="CR50" s="275"/>
      <c r="CS50" s="275"/>
      <c r="CT50" s="275"/>
      <c r="CU50" s="275"/>
      <c r="CV50" s="275"/>
      <c r="CW50" s="275"/>
      <c r="CX50" s="276"/>
      <c r="CY50" s="276"/>
      <c r="CZ50" s="276"/>
      <c r="DA50" s="276"/>
      <c r="DB50" s="276"/>
    </row>
    <row r="51" spans="1:106" s="263" customFormat="1" ht="9.9499999999999993" customHeight="1">
      <c r="A51" s="272"/>
      <c r="B51" s="270"/>
      <c r="C51" s="269"/>
      <c r="D51" s="267"/>
      <c r="E51" s="271"/>
      <c r="F51" s="268"/>
      <c r="G51" s="265"/>
      <c r="H51" s="265"/>
      <c r="I51" s="265"/>
      <c r="J51" s="265"/>
      <c r="K51" s="273"/>
      <c r="L51" s="274"/>
      <c r="M51" s="275"/>
      <c r="N51" s="275"/>
      <c r="O51" s="275"/>
      <c r="P51" s="275"/>
      <c r="Q51" s="275"/>
      <c r="R51" s="275"/>
      <c r="S51" s="275"/>
      <c r="T51" s="275"/>
      <c r="U51" s="275"/>
      <c r="V51" s="275"/>
      <c r="W51" s="275"/>
      <c r="X51" s="275"/>
      <c r="Y51" s="275"/>
      <c r="Z51" s="275"/>
      <c r="AA51" s="275"/>
      <c r="AB51" s="275"/>
      <c r="AC51" s="275"/>
      <c r="AD51" s="275"/>
      <c r="AE51" s="275"/>
      <c r="AF51" s="275"/>
      <c r="AG51" s="275"/>
      <c r="AH51" s="275"/>
      <c r="AI51" s="275"/>
      <c r="AJ51" s="275"/>
      <c r="AK51" s="275"/>
      <c r="AL51" s="275"/>
      <c r="AM51" s="275"/>
      <c r="AN51" s="275"/>
      <c r="AO51" s="275"/>
      <c r="AP51" s="275"/>
      <c r="AQ51" s="275"/>
      <c r="AR51" s="275"/>
      <c r="AS51" s="275"/>
      <c r="AT51" s="275"/>
      <c r="AU51" s="275"/>
      <c r="AV51" s="275"/>
      <c r="AW51" s="275"/>
      <c r="AX51" s="275"/>
      <c r="AY51" s="275"/>
      <c r="AZ51" s="275"/>
      <c r="BA51" s="275"/>
      <c r="BB51" s="275"/>
      <c r="BC51" s="275"/>
      <c r="BD51" s="275"/>
      <c r="BE51" s="275"/>
      <c r="BF51" s="275"/>
      <c r="BG51" s="275"/>
      <c r="BH51" s="275"/>
      <c r="BI51" s="275"/>
      <c r="BJ51" s="275"/>
      <c r="BK51" s="275"/>
      <c r="BL51" s="275"/>
      <c r="BM51" s="275"/>
      <c r="BN51" s="275"/>
      <c r="BO51" s="275"/>
      <c r="BP51" s="275"/>
      <c r="BQ51" s="275"/>
      <c r="BR51" s="275"/>
      <c r="BS51" s="275"/>
      <c r="BT51" s="275"/>
      <c r="BU51" s="275"/>
      <c r="BV51" s="275"/>
      <c r="BW51" s="275"/>
      <c r="BX51" s="275"/>
      <c r="BY51" s="275"/>
      <c r="BZ51" s="275"/>
      <c r="CA51" s="275"/>
      <c r="CB51" s="275"/>
      <c r="CC51" s="275"/>
      <c r="CD51" s="275"/>
      <c r="CE51" s="275"/>
      <c r="CF51" s="275"/>
      <c r="CG51" s="275"/>
      <c r="CH51" s="275"/>
      <c r="CI51" s="275"/>
      <c r="CJ51" s="275"/>
      <c r="CK51" s="275"/>
      <c r="CL51" s="275"/>
      <c r="CM51" s="275"/>
      <c r="CN51" s="275"/>
      <c r="CO51" s="275"/>
      <c r="CP51" s="275"/>
      <c r="CQ51" s="275"/>
      <c r="CR51" s="275"/>
      <c r="CS51" s="275"/>
      <c r="CT51" s="275"/>
      <c r="CU51" s="275"/>
      <c r="CV51" s="275"/>
      <c r="CW51" s="275"/>
      <c r="CX51" s="276"/>
      <c r="CY51" s="276"/>
      <c r="CZ51" s="276"/>
      <c r="DA51" s="276"/>
      <c r="DB51" s="276"/>
    </row>
    <row r="52" spans="1:106" s="263" customFormat="1" ht="9.9499999999999993" customHeight="1">
      <c r="A52" s="277"/>
      <c r="B52" s="261"/>
      <c r="C52" s="261"/>
      <c r="D52" s="262"/>
      <c r="E52" s="271"/>
      <c r="F52" s="264"/>
      <c r="G52" s="265"/>
      <c r="H52" s="265"/>
      <c r="I52" s="265"/>
      <c r="J52" s="265"/>
      <c r="K52" s="273"/>
      <c r="L52" s="274"/>
      <c r="M52" s="275"/>
      <c r="N52" s="275"/>
      <c r="O52" s="275"/>
      <c r="P52" s="275"/>
      <c r="Q52" s="275"/>
      <c r="R52" s="275"/>
      <c r="S52" s="275"/>
      <c r="T52" s="275"/>
      <c r="U52" s="275"/>
      <c r="V52" s="275"/>
      <c r="W52" s="275"/>
      <c r="X52" s="275"/>
      <c r="Y52" s="275"/>
      <c r="Z52" s="275"/>
      <c r="AA52" s="275"/>
      <c r="AB52" s="275"/>
      <c r="AC52" s="275"/>
      <c r="AD52" s="275"/>
      <c r="AE52" s="275"/>
      <c r="AF52" s="275"/>
      <c r="AG52" s="275"/>
      <c r="AH52" s="275"/>
      <c r="AI52" s="275"/>
      <c r="AJ52" s="275"/>
      <c r="AK52" s="275"/>
      <c r="AL52" s="275"/>
      <c r="AM52" s="275"/>
      <c r="AN52" s="275"/>
      <c r="AO52" s="275"/>
      <c r="AP52" s="275"/>
      <c r="AQ52" s="275"/>
      <c r="AR52" s="275"/>
      <c r="AS52" s="275"/>
      <c r="AT52" s="275"/>
      <c r="AU52" s="275"/>
      <c r="AV52" s="275"/>
      <c r="AW52" s="275"/>
      <c r="AX52" s="275"/>
      <c r="AY52" s="275"/>
      <c r="AZ52" s="275"/>
      <c r="BA52" s="275"/>
      <c r="BB52" s="275"/>
      <c r="BC52" s="275"/>
      <c r="BD52" s="275"/>
      <c r="BE52" s="275"/>
      <c r="BF52" s="275"/>
      <c r="BG52" s="275"/>
      <c r="BH52" s="275"/>
      <c r="BI52" s="275"/>
      <c r="BJ52" s="275"/>
      <c r="BK52" s="275"/>
      <c r="BL52" s="275"/>
      <c r="BM52" s="275"/>
      <c r="BN52" s="275"/>
      <c r="BO52" s="275"/>
      <c r="BP52" s="275"/>
      <c r="BQ52" s="275"/>
      <c r="BR52" s="275"/>
      <c r="BS52" s="275"/>
      <c r="BT52" s="275"/>
      <c r="BU52" s="275"/>
      <c r="BV52" s="275"/>
      <c r="BW52" s="275"/>
      <c r="BX52" s="275"/>
      <c r="BY52" s="275"/>
      <c r="BZ52" s="275"/>
      <c r="CA52" s="275"/>
      <c r="CB52" s="275"/>
      <c r="CC52" s="275"/>
      <c r="CD52" s="275"/>
      <c r="CE52" s="275"/>
      <c r="CF52" s="275"/>
      <c r="CG52" s="275"/>
      <c r="CH52" s="275"/>
      <c r="CI52" s="275"/>
      <c r="CJ52" s="275"/>
      <c r="CK52" s="275"/>
      <c r="CL52" s="275"/>
      <c r="CM52" s="275"/>
      <c r="CN52" s="275"/>
      <c r="CO52" s="275"/>
      <c r="CP52" s="275"/>
      <c r="CQ52" s="275"/>
      <c r="CR52" s="275"/>
      <c r="CS52" s="275"/>
      <c r="CT52" s="275"/>
      <c r="CU52" s="275"/>
      <c r="CV52" s="275"/>
      <c r="CW52" s="275"/>
      <c r="CX52" s="276"/>
      <c r="CY52" s="276"/>
      <c r="CZ52" s="276"/>
      <c r="DA52" s="276"/>
      <c r="DB52" s="276"/>
    </row>
    <row r="53" spans="1:106" s="263" customFormat="1" ht="9.9499999999999993" customHeight="1">
      <c r="A53" s="277"/>
      <c r="B53" s="270"/>
      <c r="C53" s="269"/>
      <c r="D53" s="267"/>
      <c r="E53" s="271"/>
      <c r="F53" s="264"/>
      <c r="G53" s="265"/>
      <c r="H53" s="265"/>
      <c r="I53" s="265"/>
      <c r="J53" s="265"/>
      <c r="K53" s="273"/>
      <c r="L53" s="274"/>
      <c r="M53" s="275"/>
      <c r="N53" s="275"/>
      <c r="O53" s="275"/>
      <c r="P53" s="275"/>
      <c r="Q53" s="275"/>
      <c r="R53" s="275"/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75"/>
      <c r="AH53" s="275"/>
      <c r="AI53" s="275"/>
      <c r="AJ53" s="275"/>
      <c r="AK53" s="275"/>
      <c r="AL53" s="275"/>
      <c r="AM53" s="275"/>
      <c r="AN53" s="275"/>
      <c r="AO53" s="275"/>
      <c r="AP53" s="275"/>
      <c r="AQ53" s="275"/>
      <c r="AR53" s="275"/>
      <c r="AS53" s="275"/>
      <c r="AT53" s="275"/>
      <c r="AU53" s="275"/>
      <c r="AV53" s="275"/>
      <c r="AW53" s="275"/>
      <c r="AX53" s="275"/>
      <c r="AY53" s="275"/>
      <c r="AZ53" s="275"/>
      <c r="BA53" s="275"/>
      <c r="BB53" s="275"/>
      <c r="BC53" s="275"/>
      <c r="BD53" s="275"/>
      <c r="BE53" s="275"/>
      <c r="BF53" s="275"/>
      <c r="BG53" s="275"/>
      <c r="BH53" s="275"/>
      <c r="BI53" s="275"/>
      <c r="BJ53" s="275"/>
      <c r="BK53" s="275"/>
      <c r="BL53" s="275"/>
      <c r="BM53" s="275"/>
      <c r="BN53" s="275"/>
      <c r="BO53" s="275"/>
      <c r="BP53" s="275"/>
      <c r="BQ53" s="275"/>
      <c r="BR53" s="275"/>
      <c r="BS53" s="275"/>
      <c r="BT53" s="275"/>
      <c r="BU53" s="275"/>
      <c r="BV53" s="275"/>
      <c r="BW53" s="275"/>
      <c r="BX53" s="275"/>
      <c r="BY53" s="275"/>
      <c r="BZ53" s="275"/>
      <c r="CA53" s="275"/>
      <c r="CB53" s="275"/>
      <c r="CC53" s="275"/>
      <c r="CD53" s="275"/>
      <c r="CE53" s="275"/>
      <c r="CF53" s="275"/>
      <c r="CG53" s="275"/>
      <c r="CH53" s="275"/>
      <c r="CI53" s="275"/>
      <c r="CJ53" s="275"/>
      <c r="CK53" s="275"/>
      <c r="CL53" s="275"/>
      <c r="CM53" s="275"/>
      <c r="CN53" s="275"/>
      <c r="CO53" s="275"/>
      <c r="CP53" s="275"/>
      <c r="CQ53" s="275"/>
      <c r="CR53" s="275"/>
      <c r="CS53" s="275"/>
      <c r="CT53" s="275"/>
      <c r="CU53" s="275"/>
      <c r="CV53" s="275"/>
      <c r="CW53" s="275"/>
      <c r="CX53" s="276"/>
      <c r="CY53" s="276"/>
      <c r="CZ53" s="276"/>
      <c r="DA53" s="276"/>
      <c r="DB53" s="276"/>
    </row>
    <row r="54" spans="1:106" s="263" customFormat="1" ht="9.9499999999999993" customHeight="1">
      <c r="A54" s="272"/>
      <c r="B54" s="270"/>
      <c r="C54" s="269"/>
      <c r="D54" s="267"/>
      <c r="E54" s="271"/>
      <c r="F54" s="268"/>
      <c r="G54" s="265"/>
      <c r="H54" s="265"/>
      <c r="I54" s="265"/>
      <c r="J54" s="265"/>
      <c r="K54" s="273"/>
      <c r="L54" s="274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75"/>
      <c r="X54" s="275"/>
      <c r="Y54" s="275"/>
      <c r="Z54" s="275"/>
      <c r="AA54" s="275"/>
      <c r="AB54" s="275"/>
      <c r="AC54" s="275"/>
      <c r="AD54" s="275"/>
      <c r="AE54" s="275"/>
      <c r="AF54" s="275"/>
      <c r="AG54" s="275"/>
      <c r="AH54" s="275"/>
      <c r="AI54" s="275"/>
      <c r="AJ54" s="275"/>
      <c r="AK54" s="275"/>
      <c r="AL54" s="275"/>
      <c r="AM54" s="275"/>
      <c r="AN54" s="275"/>
      <c r="AO54" s="275"/>
      <c r="AP54" s="275"/>
      <c r="AQ54" s="275"/>
      <c r="AR54" s="275"/>
      <c r="AS54" s="275"/>
      <c r="AT54" s="275"/>
      <c r="AU54" s="275"/>
      <c r="AV54" s="275"/>
      <c r="AW54" s="275"/>
      <c r="AX54" s="275"/>
      <c r="AY54" s="275"/>
      <c r="AZ54" s="275"/>
      <c r="BA54" s="275"/>
      <c r="BB54" s="275"/>
      <c r="BC54" s="275"/>
      <c r="BD54" s="275"/>
      <c r="BE54" s="275"/>
      <c r="BF54" s="275"/>
      <c r="BG54" s="275"/>
      <c r="BH54" s="275"/>
      <c r="BI54" s="275"/>
      <c r="BJ54" s="275"/>
      <c r="BK54" s="275"/>
      <c r="BL54" s="275"/>
      <c r="BM54" s="275"/>
      <c r="BN54" s="275"/>
      <c r="BO54" s="275"/>
      <c r="BP54" s="275"/>
      <c r="BQ54" s="275"/>
      <c r="BR54" s="275"/>
      <c r="BS54" s="275"/>
      <c r="BT54" s="275"/>
      <c r="BU54" s="275"/>
      <c r="BV54" s="275"/>
      <c r="BW54" s="275"/>
      <c r="BX54" s="275"/>
      <c r="BY54" s="275"/>
      <c r="BZ54" s="275"/>
      <c r="CA54" s="275"/>
      <c r="CB54" s="275"/>
      <c r="CC54" s="275"/>
      <c r="CD54" s="275"/>
      <c r="CE54" s="275"/>
      <c r="CF54" s="275"/>
      <c r="CG54" s="275"/>
      <c r="CH54" s="275"/>
      <c r="CI54" s="275"/>
      <c r="CJ54" s="275"/>
      <c r="CK54" s="275"/>
      <c r="CL54" s="275"/>
      <c r="CM54" s="275"/>
      <c r="CN54" s="275"/>
      <c r="CO54" s="275"/>
      <c r="CP54" s="275"/>
      <c r="CQ54" s="275"/>
      <c r="CR54" s="275"/>
      <c r="CS54" s="275"/>
      <c r="CT54" s="275"/>
      <c r="CU54" s="275"/>
      <c r="CV54" s="275"/>
      <c r="CW54" s="275"/>
      <c r="CX54" s="276"/>
      <c r="CY54" s="276"/>
      <c r="CZ54" s="276"/>
      <c r="DA54" s="276"/>
      <c r="DB54" s="276"/>
    </row>
    <row r="55" spans="1:106" s="263" customFormat="1" ht="9.9499999999999993" customHeight="1">
      <c r="A55" s="272"/>
      <c r="B55" s="270"/>
      <c r="C55" s="269"/>
      <c r="D55" s="267"/>
      <c r="E55" s="271"/>
      <c r="F55" s="268"/>
      <c r="G55" s="265"/>
      <c r="H55" s="265"/>
      <c r="I55" s="265"/>
      <c r="J55" s="265"/>
      <c r="K55" s="273"/>
      <c r="L55" s="274"/>
      <c r="M55" s="275"/>
      <c r="N55" s="275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5"/>
      <c r="AH55" s="275"/>
      <c r="AI55" s="275"/>
      <c r="AJ55" s="275"/>
      <c r="AK55" s="275"/>
      <c r="AL55" s="275"/>
      <c r="AM55" s="275"/>
      <c r="AN55" s="275"/>
      <c r="AO55" s="275"/>
      <c r="AP55" s="275"/>
      <c r="AQ55" s="275"/>
      <c r="AR55" s="275"/>
      <c r="AS55" s="275"/>
      <c r="AT55" s="275"/>
      <c r="AU55" s="275"/>
      <c r="AV55" s="275"/>
      <c r="AW55" s="275"/>
      <c r="AX55" s="275"/>
      <c r="AY55" s="275"/>
      <c r="AZ55" s="275"/>
      <c r="BA55" s="275"/>
      <c r="BB55" s="275"/>
      <c r="BC55" s="275"/>
      <c r="BD55" s="275"/>
      <c r="BE55" s="275"/>
      <c r="BF55" s="275"/>
      <c r="BG55" s="275"/>
      <c r="BH55" s="275"/>
      <c r="BI55" s="275"/>
      <c r="BJ55" s="275"/>
      <c r="BK55" s="275"/>
      <c r="BL55" s="275"/>
      <c r="BM55" s="275"/>
      <c r="BN55" s="275"/>
      <c r="BO55" s="275"/>
      <c r="BP55" s="275"/>
      <c r="BQ55" s="275"/>
      <c r="BR55" s="275"/>
      <c r="BS55" s="275"/>
      <c r="BT55" s="275"/>
      <c r="BU55" s="275"/>
      <c r="BV55" s="275"/>
      <c r="BW55" s="275"/>
      <c r="BX55" s="275"/>
      <c r="BY55" s="275"/>
      <c r="BZ55" s="275"/>
      <c r="CA55" s="275"/>
      <c r="CB55" s="275"/>
      <c r="CC55" s="275"/>
      <c r="CD55" s="275"/>
      <c r="CE55" s="275"/>
      <c r="CF55" s="275"/>
      <c r="CG55" s="275"/>
      <c r="CH55" s="275"/>
      <c r="CI55" s="275"/>
      <c r="CJ55" s="275"/>
      <c r="CK55" s="275"/>
      <c r="CL55" s="275"/>
      <c r="CM55" s="275"/>
      <c r="CN55" s="275"/>
      <c r="CO55" s="275"/>
      <c r="CP55" s="275"/>
      <c r="CQ55" s="275"/>
      <c r="CR55" s="275"/>
      <c r="CS55" s="275"/>
      <c r="CT55" s="275"/>
      <c r="CU55" s="275"/>
      <c r="CV55" s="275"/>
      <c r="CW55" s="275"/>
      <c r="CX55" s="276"/>
      <c r="CY55" s="276"/>
      <c r="CZ55" s="276"/>
      <c r="DA55" s="276"/>
      <c r="DB55" s="276"/>
    </row>
    <row r="56" spans="1:106" s="263" customFormat="1" ht="9.9499999999999993" customHeight="1">
      <c r="A56" s="272"/>
      <c r="B56" s="270"/>
      <c r="C56" s="269"/>
      <c r="D56" s="267"/>
      <c r="E56" s="271"/>
      <c r="F56" s="268"/>
      <c r="G56" s="265"/>
      <c r="H56" s="265"/>
      <c r="I56" s="265"/>
      <c r="J56" s="265"/>
      <c r="K56" s="273"/>
      <c r="L56" s="274"/>
      <c r="M56" s="275"/>
      <c r="N56" s="275"/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  <c r="AE56" s="275"/>
      <c r="AF56" s="275"/>
      <c r="AG56" s="275"/>
      <c r="AH56" s="275"/>
      <c r="AI56" s="275"/>
      <c r="AJ56" s="275"/>
      <c r="AK56" s="275"/>
      <c r="AL56" s="275"/>
      <c r="AM56" s="275"/>
      <c r="AN56" s="275"/>
      <c r="AO56" s="275"/>
      <c r="AP56" s="275"/>
      <c r="AQ56" s="275"/>
      <c r="AR56" s="275"/>
      <c r="AS56" s="275"/>
      <c r="AT56" s="275"/>
      <c r="AU56" s="275"/>
      <c r="AV56" s="275"/>
      <c r="AW56" s="275"/>
      <c r="AX56" s="275"/>
      <c r="AY56" s="275"/>
      <c r="AZ56" s="275"/>
      <c r="BA56" s="275"/>
      <c r="BB56" s="275"/>
      <c r="BC56" s="275"/>
      <c r="BD56" s="275"/>
      <c r="BE56" s="275"/>
      <c r="BF56" s="275"/>
      <c r="BG56" s="275"/>
      <c r="BH56" s="275"/>
      <c r="BI56" s="275"/>
      <c r="BJ56" s="275"/>
      <c r="BK56" s="275"/>
      <c r="BL56" s="275"/>
      <c r="BM56" s="275"/>
      <c r="BN56" s="275"/>
      <c r="BO56" s="275"/>
      <c r="BP56" s="275"/>
      <c r="BQ56" s="275"/>
      <c r="BR56" s="275"/>
      <c r="BS56" s="275"/>
      <c r="BT56" s="275"/>
      <c r="BU56" s="275"/>
      <c r="BV56" s="275"/>
      <c r="BW56" s="275"/>
      <c r="BX56" s="275"/>
      <c r="BY56" s="275"/>
      <c r="BZ56" s="275"/>
      <c r="CA56" s="275"/>
      <c r="CB56" s="275"/>
      <c r="CC56" s="275"/>
      <c r="CD56" s="275"/>
      <c r="CE56" s="275"/>
      <c r="CF56" s="275"/>
      <c r="CG56" s="275"/>
      <c r="CH56" s="275"/>
      <c r="CI56" s="275"/>
      <c r="CJ56" s="275"/>
      <c r="CK56" s="275"/>
      <c r="CL56" s="275"/>
      <c r="CM56" s="275"/>
      <c r="CN56" s="275"/>
      <c r="CO56" s="275"/>
      <c r="CP56" s="275"/>
      <c r="CQ56" s="275"/>
      <c r="CR56" s="275"/>
      <c r="CS56" s="275"/>
      <c r="CT56" s="275"/>
      <c r="CU56" s="275"/>
      <c r="CV56" s="275"/>
      <c r="CW56" s="275"/>
      <c r="CX56" s="276"/>
      <c r="CY56" s="276"/>
      <c r="CZ56" s="276"/>
      <c r="DA56" s="276"/>
      <c r="DB56" s="276"/>
    </row>
    <row r="57" spans="1:106" s="263" customFormat="1" ht="9.9499999999999993" customHeight="1">
      <c r="A57" s="272"/>
      <c r="B57" s="270"/>
      <c r="C57" s="269"/>
      <c r="D57" s="267"/>
      <c r="E57" s="271"/>
      <c r="F57" s="268"/>
      <c r="G57" s="265"/>
      <c r="H57" s="265"/>
      <c r="I57" s="265"/>
      <c r="J57" s="265"/>
      <c r="K57" s="273"/>
      <c r="L57" s="274"/>
      <c r="M57" s="275"/>
      <c r="N57" s="275"/>
      <c r="O57" s="275"/>
      <c r="P57" s="275"/>
      <c r="Q57" s="275"/>
      <c r="R57" s="275"/>
      <c r="S57" s="275"/>
      <c r="T57" s="275"/>
      <c r="U57" s="275"/>
      <c r="V57" s="275"/>
      <c r="W57" s="275"/>
      <c r="X57" s="275"/>
      <c r="Y57" s="275"/>
      <c r="Z57" s="275"/>
      <c r="AA57" s="275"/>
      <c r="AB57" s="275"/>
      <c r="AC57" s="275"/>
      <c r="AD57" s="275"/>
      <c r="AE57" s="275"/>
      <c r="AF57" s="275"/>
      <c r="AG57" s="275"/>
      <c r="AH57" s="275"/>
      <c r="AI57" s="275"/>
      <c r="AJ57" s="275"/>
      <c r="AK57" s="275"/>
      <c r="AL57" s="275"/>
      <c r="AM57" s="275"/>
      <c r="AN57" s="275"/>
      <c r="AO57" s="275"/>
      <c r="AP57" s="275"/>
      <c r="AQ57" s="275"/>
      <c r="AR57" s="275"/>
      <c r="AS57" s="275"/>
      <c r="AT57" s="275"/>
      <c r="AU57" s="275"/>
      <c r="AV57" s="275"/>
      <c r="AW57" s="275"/>
      <c r="AX57" s="275"/>
      <c r="AY57" s="275"/>
      <c r="AZ57" s="275"/>
      <c r="BA57" s="275"/>
      <c r="BB57" s="275"/>
      <c r="BC57" s="275"/>
      <c r="BD57" s="275"/>
      <c r="BE57" s="275"/>
      <c r="BF57" s="275"/>
      <c r="BG57" s="275"/>
      <c r="BH57" s="275"/>
      <c r="BI57" s="275"/>
      <c r="BJ57" s="275"/>
      <c r="BK57" s="275"/>
      <c r="BL57" s="275"/>
      <c r="BM57" s="275"/>
      <c r="BN57" s="275"/>
      <c r="BO57" s="275"/>
      <c r="BP57" s="275"/>
      <c r="BQ57" s="275"/>
      <c r="BR57" s="275"/>
      <c r="BS57" s="275"/>
      <c r="BT57" s="275"/>
      <c r="BU57" s="275"/>
      <c r="BV57" s="275"/>
      <c r="BW57" s="275"/>
      <c r="BX57" s="275"/>
      <c r="BY57" s="275"/>
      <c r="BZ57" s="275"/>
      <c r="CA57" s="275"/>
      <c r="CB57" s="275"/>
      <c r="CC57" s="275"/>
      <c r="CD57" s="275"/>
      <c r="CE57" s="275"/>
      <c r="CF57" s="275"/>
      <c r="CG57" s="275"/>
      <c r="CH57" s="275"/>
      <c r="CI57" s="275"/>
      <c r="CJ57" s="275"/>
      <c r="CK57" s="275"/>
      <c r="CL57" s="275"/>
      <c r="CM57" s="275"/>
      <c r="CN57" s="275"/>
      <c r="CO57" s="275"/>
      <c r="CP57" s="275"/>
      <c r="CQ57" s="275"/>
      <c r="CR57" s="275"/>
      <c r="CS57" s="275"/>
      <c r="CT57" s="275"/>
      <c r="CU57" s="275"/>
      <c r="CV57" s="275"/>
      <c r="CW57" s="275"/>
      <c r="CX57" s="276"/>
      <c r="CY57" s="276"/>
      <c r="CZ57" s="276"/>
      <c r="DA57" s="276"/>
      <c r="DB57" s="276"/>
    </row>
    <row r="58" spans="1:106" s="263" customFormat="1" ht="9.9499999999999993" customHeight="1">
      <c r="A58" s="272"/>
      <c r="B58" s="270"/>
      <c r="C58" s="269"/>
      <c r="D58" s="267"/>
      <c r="E58" s="271"/>
      <c r="F58" s="268"/>
      <c r="G58" s="265"/>
      <c r="H58" s="265"/>
      <c r="I58" s="265"/>
      <c r="J58" s="265"/>
      <c r="K58" s="273"/>
      <c r="L58" s="274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  <c r="X58" s="275"/>
      <c r="Y58" s="275"/>
      <c r="Z58" s="275"/>
      <c r="AA58" s="275"/>
      <c r="AB58" s="275"/>
      <c r="AC58" s="275"/>
      <c r="AD58" s="275"/>
      <c r="AE58" s="275"/>
      <c r="AF58" s="275"/>
      <c r="AG58" s="275"/>
      <c r="AH58" s="275"/>
      <c r="AI58" s="275"/>
      <c r="AJ58" s="275"/>
      <c r="AK58" s="275"/>
      <c r="AL58" s="275"/>
      <c r="AM58" s="275"/>
      <c r="AN58" s="275"/>
      <c r="AO58" s="275"/>
      <c r="AP58" s="275"/>
      <c r="AQ58" s="275"/>
      <c r="AR58" s="275"/>
      <c r="AS58" s="275"/>
      <c r="AT58" s="275"/>
      <c r="AU58" s="275"/>
      <c r="AV58" s="275"/>
      <c r="AW58" s="275"/>
      <c r="AX58" s="275"/>
      <c r="AY58" s="275"/>
      <c r="AZ58" s="275"/>
      <c r="BA58" s="275"/>
      <c r="BB58" s="275"/>
      <c r="BC58" s="275"/>
      <c r="BD58" s="275"/>
      <c r="BE58" s="275"/>
      <c r="BF58" s="275"/>
      <c r="BG58" s="275"/>
      <c r="BH58" s="275"/>
      <c r="BI58" s="275"/>
      <c r="BJ58" s="275"/>
      <c r="BK58" s="275"/>
      <c r="BL58" s="275"/>
      <c r="BM58" s="275"/>
      <c r="BN58" s="275"/>
      <c r="BO58" s="275"/>
      <c r="BP58" s="275"/>
      <c r="BQ58" s="275"/>
      <c r="BR58" s="275"/>
      <c r="BS58" s="275"/>
      <c r="BT58" s="275"/>
      <c r="BU58" s="275"/>
      <c r="BV58" s="275"/>
      <c r="BW58" s="275"/>
      <c r="BX58" s="275"/>
      <c r="BY58" s="275"/>
      <c r="BZ58" s="275"/>
      <c r="CA58" s="275"/>
      <c r="CB58" s="275"/>
      <c r="CC58" s="275"/>
      <c r="CD58" s="275"/>
      <c r="CE58" s="275"/>
      <c r="CF58" s="275"/>
      <c r="CG58" s="275"/>
      <c r="CH58" s="275"/>
      <c r="CI58" s="275"/>
      <c r="CJ58" s="275"/>
      <c r="CK58" s="275"/>
      <c r="CL58" s="275"/>
      <c r="CM58" s="275"/>
      <c r="CN58" s="275"/>
      <c r="CO58" s="275"/>
      <c r="CP58" s="275"/>
      <c r="CQ58" s="275"/>
      <c r="CR58" s="275"/>
      <c r="CS58" s="275"/>
      <c r="CT58" s="275"/>
      <c r="CU58" s="275"/>
      <c r="CV58" s="275"/>
      <c r="CW58" s="275"/>
      <c r="CX58" s="276"/>
      <c r="CY58" s="276"/>
      <c r="CZ58" s="276"/>
      <c r="DA58" s="276"/>
      <c r="DB58" s="276"/>
    </row>
    <row r="59" spans="1:106" s="263" customFormat="1" ht="9.9499999999999993" customHeight="1">
      <c r="A59" s="272"/>
      <c r="B59" s="270"/>
      <c r="C59" s="269"/>
      <c r="D59" s="267"/>
      <c r="E59" s="271"/>
      <c r="F59" s="268"/>
      <c r="G59" s="265"/>
      <c r="H59" s="265"/>
      <c r="I59" s="265"/>
      <c r="J59" s="265"/>
      <c r="K59" s="273"/>
      <c r="L59" s="274"/>
      <c r="M59" s="275"/>
      <c r="N59" s="275"/>
      <c r="O59" s="275"/>
      <c r="P59" s="275"/>
      <c r="Q59" s="275"/>
      <c r="R59" s="275"/>
      <c r="S59" s="275"/>
      <c r="T59" s="275"/>
      <c r="U59" s="275"/>
      <c r="V59" s="275"/>
      <c r="W59" s="275"/>
      <c r="X59" s="275"/>
      <c r="Y59" s="275"/>
      <c r="Z59" s="275"/>
      <c r="AA59" s="275"/>
      <c r="AB59" s="275"/>
      <c r="AC59" s="275"/>
      <c r="AD59" s="275"/>
      <c r="AE59" s="275"/>
      <c r="AF59" s="275"/>
      <c r="AG59" s="275"/>
      <c r="AH59" s="275"/>
      <c r="AI59" s="275"/>
      <c r="AJ59" s="275"/>
      <c r="AK59" s="275"/>
      <c r="AL59" s="275"/>
      <c r="AM59" s="275"/>
      <c r="AN59" s="275"/>
      <c r="AO59" s="275"/>
      <c r="AP59" s="275"/>
      <c r="AQ59" s="275"/>
      <c r="AR59" s="275"/>
      <c r="AS59" s="275"/>
      <c r="AT59" s="275"/>
      <c r="AU59" s="275"/>
      <c r="AV59" s="275"/>
      <c r="AW59" s="275"/>
      <c r="AX59" s="275"/>
      <c r="AY59" s="275"/>
      <c r="AZ59" s="275"/>
      <c r="BA59" s="275"/>
      <c r="BB59" s="275"/>
      <c r="BC59" s="275"/>
      <c r="BD59" s="275"/>
      <c r="BE59" s="275"/>
      <c r="BF59" s="275"/>
      <c r="BG59" s="275"/>
      <c r="BH59" s="275"/>
      <c r="BI59" s="275"/>
      <c r="BJ59" s="275"/>
      <c r="BK59" s="275"/>
      <c r="BL59" s="275"/>
      <c r="BM59" s="275"/>
      <c r="BN59" s="275"/>
      <c r="BO59" s="275"/>
      <c r="BP59" s="275"/>
      <c r="BQ59" s="275"/>
      <c r="BR59" s="275"/>
      <c r="BS59" s="275"/>
      <c r="BT59" s="275"/>
      <c r="BU59" s="275"/>
      <c r="BV59" s="275"/>
      <c r="BW59" s="275"/>
      <c r="BX59" s="275"/>
      <c r="BY59" s="275"/>
      <c r="BZ59" s="275"/>
      <c r="CA59" s="275"/>
      <c r="CB59" s="275"/>
      <c r="CC59" s="275"/>
      <c r="CD59" s="275"/>
      <c r="CE59" s="275"/>
      <c r="CF59" s="275"/>
      <c r="CG59" s="275"/>
      <c r="CH59" s="275"/>
      <c r="CI59" s="275"/>
      <c r="CJ59" s="275"/>
      <c r="CK59" s="275"/>
      <c r="CL59" s="275"/>
      <c r="CM59" s="275"/>
      <c r="CN59" s="275"/>
      <c r="CO59" s="275"/>
      <c r="CP59" s="275"/>
      <c r="CQ59" s="275"/>
      <c r="CR59" s="275"/>
      <c r="CS59" s="275"/>
      <c r="CT59" s="275"/>
      <c r="CU59" s="275"/>
      <c r="CV59" s="275"/>
      <c r="CW59" s="275"/>
      <c r="CX59" s="276"/>
      <c r="CY59" s="276"/>
      <c r="CZ59" s="276"/>
      <c r="DA59" s="276"/>
      <c r="DB59" s="276"/>
    </row>
    <row r="60" spans="1:106" s="263" customFormat="1" ht="9.9499999999999993" customHeight="1">
      <c r="A60" s="272"/>
      <c r="B60" s="270"/>
      <c r="C60" s="269"/>
      <c r="D60" s="267"/>
      <c r="E60" s="271"/>
      <c r="F60" s="268"/>
      <c r="G60" s="265"/>
      <c r="H60" s="265"/>
      <c r="I60" s="265"/>
      <c r="J60" s="265"/>
      <c r="K60" s="273"/>
      <c r="L60" s="274"/>
      <c r="M60" s="275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275"/>
      <c r="Y60" s="275"/>
      <c r="Z60" s="275"/>
      <c r="AA60" s="275"/>
      <c r="AB60" s="275"/>
      <c r="AC60" s="275"/>
      <c r="AD60" s="275"/>
      <c r="AE60" s="275"/>
      <c r="AF60" s="275"/>
      <c r="AG60" s="275"/>
      <c r="AH60" s="275"/>
      <c r="AI60" s="275"/>
      <c r="AJ60" s="275"/>
      <c r="AK60" s="275"/>
      <c r="AL60" s="275"/>
      <c r="AM60" s="275"/>
      <c r="AN60" s="275"/>
      <c r="AO60" s="275"/>
      <c r="AP60" s="275"/>
      <c r="AQ60" s="275"/>
      <c r="AR60" s="275"/>
      <c r="AS60" s="275"/>
      <c r="AT60" s="275"/>
      <c r="AU60" s="275"/>
      <c r="AV60" s="275"/>
      <c r="AW60" s="275"/>
      <c r="AX60" s="275"/>
      <c r="AY60" s="275"/>
      <c r="AZ60" s="275"/>
      <c r="BA60" s="275"/>
      <c r="BB60" s="275"/>
      <c r="BC60" s="275"/>
      <c r="BD60" s="275"/>
      <c r="BE60" s="275"/>
      <c r="BF60" s="275"/>
      <c r="BG60" s="275"/>
      <c r="BH60" s="275"/>
      <c r="BI60" s="275"/>
      <c r="BJ60" s="275"/>
      <c r="BK60" s="275"/>
      <c r="BL60" s="275"/>
      <c r="BM60" s="275"/>
      <c r="BN60" s="275"/>
      <c r="BO60" s="275"/>
      <c r="BP60" s="275"/>
      <c r="BQ60" s="275"/>
      <c r="BR60" s="275"/>
      <c r="BS60" s="275"/>
      <c r="BT60" s="275"/>
      <c r="BU60" s="275"/>
      <c r="BV60" s="275"/>
      <c r="BW60" s="275"/>
      <c r="BX60" s="275"/>
      <c r="BY60" s="275"/>
      <c r="BZ60" s="275"/>
      <c r="CA60" s="275"/>
      <c r="CB60" s="275"/>
      <c r="CC60" s="275"/>
      <c r="CD60" s="275"/>
      <c r="CE60" s="275"/>
      <c r="CF60" s="275"/>
      <c r="CG60" s="275"/>
      <c r="CH60" s="275"/>
      <c r="CI60" s="275"/>
      <c r="CJ60" s="275"/>
      <c r="CK60" s="275"/>
      <c r="CL60" s="275"/>
      <c r="CM60" s="275"/>
      <c r="CN60" s="275"/>
      <c r="CO60" s="275"/>
      <c r="CP60" s="275"/>
      <c r="CQ60" s="275"/>
      <c r="CR60" s="275"/>
      <c r="CS60" s="275"/>
      <c r="CT60" s="275"/>
      <c r="CU60" s="275"/>
      <c r="CV60" s="275"/>
      <c r="CW60" s="275"/>
      <c r="CX60" s="276"/>
      <c r="CY60" s="276"/>
      <c r="CZ60" s="276"/>
      <c r="DA60" s="276"/>
      <c r="DB60" s="276"/>
    </row>
    <row r="61" spans="1:106" s="263" customFormat="1" ht="9.9499999999999993" customHeight="1">
      <c r="A61" s="277"/>
      <c r="B61" s="270"/>
      <c r="C61" s="269"/>
      <c r="D61" s="267"/>
      <c r="E61" s="271"/>
      <c r="F61" s="264"/>
      <c r="G61" s="265"/>
      <c r="H61" s="265"/>
      <c r="I61" s="265"/>
      <c r="J61" s="265"/>
      <c r="K61" s="273"/>
      <c r="L61" s="274"/>
      <c r="M61" s="275"/>
      <c r="N61" s="275"/>
      <c r="O61" s="275"/>
      <c r="P61" s="275"/>
      <c r="Q61" s="275"/>
      <c r="R61" s="275"/>
      <c r="S61" s="275"/>
      <c r="T61" s="275"/>
      <c r="U61" s="275"/>
      <c r="V61" s="275"/>
      <c r="W61" s="275"/>
      <c r="X61" s="275"/>
      <c r="Y61" s="275"/>
      <c r="Z61" s="275"/>
      <c r="AA61" s="275"/>
      <c r="AB61" s="275"/>
      <c r="AC61" s="275"/>
      <c r="AD61" s="275"/>
      <c r="AE61" s="275"/>
      <c r="AF61" s="275"/>
      <c r="AG61" s="275"/>
      <c r="AH61" s="275"/>
      <c r="AI61" s="275"/>
      <c r="AJ61" s="275"/>
      <c r="AK61" s="275"/>
      <c r="AL61" s="275"/>
      <c r="AM61" s="275"/>
      <c r="AN61" s="275"/>
      <c r="AO61" s="275"/>
      <c r="AP61" s="275"/>
      <c r="AQ61" s="275"/>
      <c r="AR61" s="275"/>
      <c r="AS61" s="275"/>
      <c r="AT61" s="275"/>
      <c r="AU61" s="275"/>
      <c r="AV61" s="275"/>
      <c r="AW61" s="275"/>
      <c r="AX61" s="275"/>
      <c r="AY61" s="275"/>
      <c r="AZ61" s="275"/>
      <c r="BA61" s="275"/>
      <c r="BB61" s="275"/>
      <c r="BC61" s="275"/>
      <c r="BD61" s="275"/>
      <c r="BE61" s="275"/>
      <c r="BF61" s="275"/>
      <c r="BG61" s="275"/>
      <c r="BH61" s="275"/>
      <c r="BI61" s="275"/>
      <c r="BJ61" s="275"/>
      <c r="BK61" s="275"/>
      <c r="BL61" s="275"/>
      <c r="BM61" s="275"/>
      <c r="BN61" s="275"/>
      <c r="BO61" s="275"/>
      <c r="BP61" s="275"/>
      <c r="BQ61" s="275"/>
      <c r="BR61" s="275"/>
      <c r="BS61" s="275"/>
      <c r="BT61" s="275"/>
      <c r="BU61" s="275"/>
      <c r="BV61" s="275"/>
      <c r="BW61" s="275"/>
      <c r="BX61" s="275"/>
      <c r="BY61" s="275"/>
      <c r="BZ61" s="275"/>
      <c r="CA61" s="275"/>
      <c r="CB61" s="275"/>
      <c r="CC61" s="275"/>
      <c r="CD61" s="275"/>
      <c r="CE61" s="275"/>
      <c r="CF61" s="275"/>
      <c r="CG61" s="275"/>
      <c r="CH61" s="275"/>
      <c r="CI61" s="275"/>
      <c r="CJ61" s="275"/>
      <c r="CK61" s="275"/>
      <c r="CL61" s="275"/>
      <c r="CM61" s="275"/>
      <c r="CN61" s="275"/>
      <c r="CO61" s="275"/>
      <c r="CP61" s="275"/>
      <c r="CQ61" s="275"/>
      <c r="CR61" s="275"/>
      <c r="CS61" s="275"/>
      <c r="CT61" s="275"/>
      <c r="CU61" s="275"/>
      <c r="CV61" s="275"/>
      <c r="CW61" s="275"/>
      <c r="CX61" s="276"/>
      <c r="CY61" s="276"/>
      <c r="CZ61" s="276"/>
      <c r="DA61" s="276"/>
      <c r="DB61" s="276"/>
    </row>
    <row r="62" spans="1:106" s="263" customFormat="1" ht="9.9499999999999993" customHeight="1">
      <c r="A62" s="277"/>
      <c r="B62" s="270"/>
      <c r="C62" s="269"/>
      <c r="D62" s="279"/>
      <c r="E62" s="271"/>
      <c r="F62" s="264"/>
      <c r="G62" s="265"/>
      <c r="H62" s="265"/>
      <c r="I62" s="265"/>
      <c r="J62" s="265"/>
      <c r="K62" s="273"/>
      <c r="L62" s="274"/>
      <c r="M62" s="275"/>
      <c r="N62" s="275"/>
      <c r="O62" s="275"/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5"/>
      <c r="AA62" s="275"/>
      <c r="AB62" s="275"/>
      <c r="AC62" s="275"/>
      <c r="AD62" s="275"/>
      <c r="AE62" s="275"/>
      <c r="AF62" s="275"/>
      <c r="AG62" s="275"/>
      <c r="AH62" s="275"/>
      <c r="AI62" s="275"/>
      <c r="AJ62" s="275"/>
      <c r="AK62" s="275"/>
      <c r="AL62" s="275"/>
      <c r="AM62" s="275"/>
      <c r="AN62" s="275"/>
      <c r="AO62" s="275"/>
      <c r="AP62" s="275"/>
      <c r="AQ62" s="275"/>
      <c r="AR62" s="275"/>
      <c r="AS62" s="275"/>
      <c r="AT62" s="275"/>
      <c r="AU62" s="275"/>
      <c r="AV62" s="275"/>
      <c r="AW62" s="275"/>
      <c r="AX62" s="275"/>
      <c r="AY62" s="275"/>
      <c r="AZ62" s="275"/>
      <c r="BA62" s="275"/>
      <c r="BB62" s="275"/>
      <c r="BC62" s="275"/>
      <c r="BD62" s="275"/>
      <c r="BE62" s="275"/>
      <c r="BF62" s="275"/>
      <c r="BG62" s="275"/>
      <c r="BH62" s="275"/>
      <c r="BI62" s="275"/>
      <c r="BJ62" s="275"/>
      <c r="BK62" s="275"/>
      <c r="BL62" s="275"/>
      <c r="BM62" s="275"/>
      <c r="BN62" s="275"/>
      <c r="BO62" s="275"/>
      <c r="BP62" s="275"/>
      <c r="BQ62" s="275"/>
      <c r="BR62" s="275"/>
      <c r="BS62" s="275"/>
      <c r="BT62" s="275"/>
      <c r="BU62" s="275"/>
      <c r="BV62" s="275"/>
      <c r="BW62" s="275"/>
      <c r="BX62" s="275"/>
      <c r="BY62" s="275"/>
      <c r="BZ62" s="275"/>
      <c r="CA62" s="275"/>
      <c r="CB62" s="275"/>
      <c r="CC62" s="275"/>
      <c r="CD62" s="275"/>
      <c r="CE62" s="275"/>
      <c r="CF62" s="275"/>
      <c r="CG62" s="275"/>
      <c r="CH62" s="275"/>
      <c r="CI62" s="275"/>
      <c r="CJ62" s="275"/>
      <c r="CK62" s="275"/>
      <c r="CL62" s="275"/>
      <c r="CM62" s="275"/>
      <c r="CN62" s="275"/>
      <c r="CO62" s="275"/>
      <c r="CP62" s="275"/>
      <c r="CQ62" s="275"/>
      <c r="CR62" s="275"/>
      <c r="CS62" s="275"/>
      <c r="CT62" s="275"/>
      <c r="CU62" s="275"/>
      <c r="CV62" s="275"/>
      <c r="CW62" s="275"/>
      <c r="CX62" s="276"/>
      <c r="CY62" s="276"/>
      <c r="CZ62" s="276"/>
      <c r="DA62" s="276"/>
      <c r="DB62" s="276"/>
    </row>
    <row r="63" spans="1:106" s="263" customFormat="1" ht="9.9499999999999993" customHeight="1">
      <c r="A63" s="277"/>
      <c r="B63" s="269"/>
      <c r="C63" s="269"/>
      <c r="D63" s="267"/>
      <c r="E63" s="271"/>
      <c r="F63" s="264"/>
      <c r="G63" s="265"/>
      <c r="H63" s="265"/>
      <c r="I63" s="265"/>
      <c r="J63" s="265"/>
      <c r="K63" s="273"/>
      <c r="L63" s="274"/>
      <c r="M63" s="275"/>
      <c r="N63" s="275"/>
      <c r="O63" s="275"/>
      <c r="P63" s="275"/>
      <c r="Q63" s="275"/>
      <c r="R63" s="275"/>
      <c r="S63" s="275"/>
      <c r="T63" s="275"/>
      <c r="U63" s="275"/>
      <c r="V63" s="275"/>
      <c r="W63" s="275"/>
      <c r="X63" s="275"/>
      <c r="Y63" s="275"/>
      <c r="Z63" s="275"/>
      <c r="AA63" s="275"/>
      <c r="AB63" s="275"/>
      <c r="AC63" s="275"/>
      <c r="AD63" s="275"/>
      <c r="AE63" s="275"/>
      <c r="AF63" s="275"/>
      <c r="AG63" s="275"/>
      <c r="AH63" s="275"/>
      <c r="AI63" s="275"/>
      <c r="AJ63" s="275"/>
      <c r="AK63" s="275"/>
      <c r="AL63" s="275"/>
      <c r="AM63" s="275"/>
      <c r="AN63" s="275"/>
      <c r="AO63" s="275"/>
      <c r="AP63" s="275"/>
      <c r="AQ63" s="275"/>
      <c r="AR63" s="275"/>
      <c r="AS63" s="275"/>
      <c r="AT63" s="275"/>
      <c r="AU63" s="275"/>
      <c r="AV63" s="275"/>
      <c r="AW63" s="275"/>
      <c r="AX63" s="275"/>
      <c r="AY63" s="275"/>
      <c r="AZ63" s="275"/>
      <c r="BA63" s="275"/>
      <c r="BB63" s="275"/>
      <c r="BC63" s="275"/>
      <c r="BD63" s="275"/>
      <c r="BE63" s="275"/>
      <c r="BF63" s="275"/>
      <c r="BG63" s="275"/>
      <c r="BH63" s="275"/>
      <c r="BI63" s="275"/>
      <c r="BJ63" s="275"/>
      <c r="BK63" s="275"/>
      <c r="BL63" s="275"/>
      <c r="BM63" s="275"/>
      <c r="BN63" s="275"/>
      <c r="BO63" s="275"/>
      <c r="BP63" s="275"/>
      <c r="BQ63" s="275"/>
      <c r="BR63" s="275"/>
      <c r="BS63" s="275"/>
      <c r="BT63" s="275"/>
      <c r="BU63" s="275"/>
      <c r="BV63" s="275"/>
      <c r="BW63" s="275"/>
      <c r="BX63" s="275"/>
      <c r="BY63" s="275"/>
      <c r="BZ63" s="275"/>
      <c r="CA63" s="275"/>
      <c r="CB63" s="275"/>
      <c r="CC63" s="275"/>
      <c r="CD63" s="275"/>
      <c r="CE63" s="275"/>
      <c r="CF63" s="275"/>
      <c r="CG63" s="275"/>
      <c r="CH63" s="275"/>
      <c r="CI63" s="275"/>
      <c r="CJ63" s="275"/>
      <c r="CK63" s="275"/>
      <c r="CL63" s="275"/>
      <c r="CM63" s="275"/>
      <c r="CN63" s="275"/>
      <c r="CO63" s="275"/>
      <c r="CP63" s="275"/>
      <c r="CQ63" s="275"/>
      <c r="CR63" s="275"/>
      <c r="CS63" s="275"/>
      <c r="CT63" s="275"/>
      <c r="CU63" s="275"/>
      <c r="CV63" s="275"/>
      <c r="CW63" s="275"/>
      <c r="CX63" s="276"/>
      <c r="CY63" s="276"/>
      <c r="CZ63" s="276"/>
      <c r="DA63" s="276"/>
      <c r="DB63" s="276"/>
    </row>
    <row r="64" spans="1:106" s="263" customFormat="1" ht="9.9499999999999993" customHeight="1">
      <c r="A64" s="277"/>
      <c r="B64" s="269"/>
      <c r="C64" s="269"/>
      <c r="D64" s="267"/>
      <c r="E64" s="271"/>
      <c r="F64" s="264"/>
      <c r="G64" s="265"/>
      <c r="H64" s="265"/>
      <c r="I64" s="265"/>
      <c r="J64" s="265"/>
      <c r="K64" s="273"/>
      <c r="L64" s="274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5"/>
      <c r="AG64" s="275"/>
      <c r="AH64" s="275"/>
      <c r="AI64" s="275"/>
      <c r="AJ64" s="275"/>
      <c r="AK64" s="275"/>
      <c r="AL64" s="275"/>
      <c r="AM64" s="275"/>
      <c r="AN64" s="275"/>
      <c r="AO64" s="275"/>
      <c r="AP64" s="275"/>
      <c r="AQ64" s="275"/>
      <c r="AR64" s="275"/>
      <c r="AS64" s="275"/>
      <c r="AT64" s="275"/>
      <c r="AU64" s="275"/>
      <c r="AV64" s="275"/>
      <c r="AW64" s="275"/>
      <c r="AX64" s="275"/>
      <c r="AY64" s="275"/>
      <c r="AZ64" s="275"/>
      <c r="BA64" s="275"/>
      <c r="BB64" s="275"/>
      <c r="BC64" s="275"/>
      <c r="BD64" s="275"/>
      <c r="BE64" s="275"/>
      <c r="BF64" s="275"/>
      <c r="BG64" s="275"/>
      <c r="BH64" s="275"/>
      <c r="BI64" s="275"/>
      <c r="BJ64" s="275"/>
      <c r="BK64" s="275"/>
      <c r="BL64" s="275"/>
      <c r="BM64" s="275"/>
      <c r="BN64" s="275"/>
      <c r="BO64" s="275"/>
      <c r="BP64" s="275"/>
      <c r="BQ64" s="275"/>
      <c r="BR64" s="275"/>
      <c r="BS64" s="275"/>
      <c r="BT64" s="275"/>
      <c r="BU64" s="275"/>
      <c r="BV64" s="275"/>
      <c r="BW64" s="275"/>
      <c r="BX64" s="275"/>
      <c r="BY64" s="275"/>
      <c r="BZ64" s="275"/>
      <c r="CA64" s="275"/>
      <c r="CB64" s="275"/>
      <c r="CC64" s="275"/>
      <c r="CD64" s="275"/>
      <c r="CE64" s="275"/>
      <c r="CF64" s="275"/>
      <c r="CG64" s="275"/>
      <c r="CH64" s="275"/>
      <c r="CI64" s="275"/>
      <c r="CJ64" s="275"/>
      <c r="CK64" s="275"/>
      <c r="CL64" s="275"/>
      <c r="CM64" s="275"/>
      <c r="CN64" s="275"/>
      <c r="CO64" s="275"/>
      <c r="CP64" s="275"/>
      <c r="CQ64" s="275"/>
      <c r="CR64" s="275"/>
      <c r="CS64" s="275"/>
      <c r="CT64" s="275"/>
      <c r="CU64" s="275"/>
      <c r="CV64" s="275"/>
      <c r="CW64" s="275"/>
      <c r="CX64" s="276"/>
      <c r="CY64" s="276"/>
      <c r="CZ64" s="276"/>
      <c r="DA64" s="276"/>
      <c r="DB64" s="276"/>
    </row>
    <row r="65" spans="1:111" s="263" customFormat="1" ht="9.9499999999999993" customHeight="1">
      <c r="A65" s="277"/>
      <c r="B65" s="266"/>
      <c r="C65" s="266"/>
      <c r="D65" s="267"/>
      <c r="E65" s="271"/>
      <c r="F65" s="264"/>
      <c r="G65" s="265"/>
      <c r="H65" s="265"/>
      <c r="I65" s="265"/>
      <c r="J65" s="265"/>
      <c r="K65" s="273"/>
      <c r="L65" s="274"/>
      <c r="M65" s="275"/>
      <c r="N65" s="275"/>
      <c r="O65" s="275"/>
      <c r="P65" s="275"/>
      <c r="Q65" s="275"/>
      <c r="R65" s="275"/>
      <c r="S65" s="275"/>
      <c r="T65" s="275"/>
      <c r="U65" s="275"/>
      <c r="V65" s="275"/>
      <c r="W65" s="275"/>
      <c r="X65" s="275"/>
      <c r="Y65" s="275"/>
      <c r="Z65" s="275"/>
      <c r="AA65" s="275"/>
      <c r="AB65" s="275"/>
      <c r="AC65" s="275"/>
      <c r="AD65" s="275"/>
      <c r="AE65" s="275"/>
      <c r="AF65" s="275"/>
      <c r="AG65" s="275"/>
      <c r="AH65" s="275"/>
      <c r="AI65" s="275"/>
      <c r="AJ65" s="275"/>
      <c r="AK65" s="275"/>
      <c r="AL65" s="275"/>
      <c r="AM65" s="275"/>
      <c r="AN65" s="275"/>
      <c r="AO65" s="275"/>
      <c r="AP65" s="275"/>
      <c r="AQ65" s="275"/>
      <c r="AR65" s="275"/>
      <c r="AS65" s="275"/>
      <c r="AT65" s="275"/>
      <c r="AU65" s="275"/>
      <c r="AV65" s="275"/>
      <c r="AW65" s="275"/>
      <c r="AX65" s="275"/>
      <c r="AY65" s="275"/>
      <c r="AZ65" s="275"/>
      <c r="BA65" s="275"/>
      <c r="BB65" s="275"/>
      <c r="BC65" s="275"/>
      <c r="BD65" s="275"/>
      <c r="BE65" s="275"/>
      <c r="BF65" s="275"/>
      <c r="BG65" s="275"/>
      <c r="BH65" s="275"/>
      <c r="BI65" s="275"/>
      <c r="BJ65" s="275"/>
      <c r="BK65" s="275"/>
      <c r="BL65" s="275"/>
      <c r="BM65" s="275"/>
      <c r="BN65" s="275"/>
      <c r="BO65" s="275"/>
      <c r="BP65" s="275"/>
      <c r="BQ65" s="275"/>
      <c r="BR65" s="275"/>
      <c r="BS65" s="275"/>
      <c r="BT65" s="275"/>
      <c r="BU65" s="275"/>
      <c r="BV65" s="275"/>
      <c r="BW65" s="275"/>
      <c r="BX65" s="275"/>
      <c r="BY65" s="275"/>
      <c r="BZ65" s="275"/>
      <c r="CA65" s="275"/>
      <c r="CB65" s="275"/>
      <c r="CC65" s="275"/>
      <c r="CD65" s="275"/>
      <c r="CE65" s="275"/>
      <c r="CF65" s="275"/>
      <c r="CG65" s="275"/>
      <c r="CH65" s="275"/>
      <c r="CI65" s="275"/>
      <c r="CJ65" s="275"/>
      <c r="CK65" s="275"/>
      <c r="CL65" s="275"/>
      <c r="CM65" s="275"/>
      <c r="CN65" s="275"/>
      <c r="CO65" s="275"/>
      <c r="CP65" s="275"/>
      <c r="CQ65" s="275"/>
      <c r="CR65" s="275"/>
      <c r="CS65" s="275"/>
      <c r="CT65" s="275"/>
      <c r="CU65" s="275"/>
      <c r="CV65" s="275"/>
      <c r="CW65" s="275"/>
      <c r="CX65" s="276"/>
      <c r="CY65" s="276"/>
      <c r="CZ65" s="276"/>
      <c r="DA65" s="276"/>
      <c r="DB65" s="276"/>
    </row>
    <row r="66" spans="1:111" s="290" customFormat="1" ht="9.9499999999999993" customHeight="1">
      <c r="A66" s="280"/>
      <c r="B66" s="281"/>
      <c r="C66" s="281"/>
      <c r="D66" s="282"/>
      <c r="E66" s="283"/>
      <c r="F66" s="284"/>
      <c r="G66" s="285"/>
      <c r="H66" s="285"/>
      <c r="I66" s="285"/>
      <c r="J66" s="285"/>
      <c r="K66" s="286"/>
      <c r="L66" s="287"/>
      <c r="M66" s="288"/>
      <c r="N66" s="288"/>
      <c r="O66" s="288"/>
      <c r="P66" s="288"/>
      <c r="Q66" s="288"/>
      <c r="R66" s="288"/>
      <c r="S66" s="288"/>
      <c r="T66" s="288"/>
      <c r="U66" s="288"/>
      <c r="V66" s="288"/>
      <c r="W66" s="288"/>
      <c r="X66" s="288"/>
      <c r="Y66" s="288"/>
      <c r="Z66" s="288"/>
      <c r="AA66" s="288"/>
      <c r="AB66" s="288"/>
      <c r="AC66" s="288"/>
      <c r="AD66" s="288"/>
      <c r="AE66" s="288"/>
      <c r="AF66" s="288"/>
      <c r="AG66" s="288"/>
      <c r="AH66" s="288"/>
      <c r="AI66" s="288"/>
      <c r="AJ66" s="288"/>
      <c r="AK66" s="288"/>
      <c r="AL66" s="288"/>
      <c r="AM66" s="288"/>
      <c r="AN66" s="288"/>
      <c r="AO66" s="288"/>
      <c r="AP66" s="288"/>
      <c r="AQ66" s="288"/>
      <c r="AR66" s="288"/>
      <c r="AS66" s="288"/>
      <c r="AT66" s="288"/>
      <c r="AU66" s="288"/>
      <c r="AV66" s="288"/>
      <c r="AW66" s="288"/>
      <c r="AX66" s="288"/>
      <c r="AY66" s="288"/>
      <c r="AZ66" s="288"/>
      <c r="BA66" s="288"/>
      <c r="BB66" s="288"/>
      <c r="BC66" s="288"/>
      <c r="BD66" s="288"/>
      <c r="BE66" s="288"/>
      <c r="BF66" s="288"/>
      <c r="BG66" s="288"/>
      <c r="BH66" s="288"/>
      <c r="BI66" s="288"/>
      <c r="BJ66" s="288"/>
      <c r="BK66" s="288"/>
      <c r="BL66" s="288"/>
      <c r="BM66" s="288"/>
      <c r="BN66" s="288"/>
      <c r="BO66" s="288"/>
      <c r="BP66" s="288"/>
      <c r="BQ66" s="288"/>
      <c r="BR66" s="288"/>
      <c r="BS66" s="288"/>
      <c r="BT66" s="288"/>
      <c r="BU66" s="288"/>
      <c r="BV66" s="288"/>
      <c r="BW66" s="288"/>
      <c r="BX66" s="288"/>
      <c r="BY66" s="288"/>
      <c r="BZ66" s="288"/>
      <c r="CA66" s="288"/>
      <c r="CB66" s="288"/>
      <c r="CC66" s="288"/>
      <c r="CD66" s="288"/>
      <c r="CE66" s="288"/>
      <c r="CF66" s="288"/>
      <c r="CG66" s="288"/>
      <c r="CH66" s="288"/>
      <c r="CI66" s="288"/>
      <c r="CJ66" s="288"/>
      <c r="CK66" s="288"/>
      <c r="CL66" s="288"/>
      <c r="CM66" s="288"/>
      <c r="CN66" s="288"/>
      <c r="CO66" s="288"/>
      <c r="CP66" s="288"/>
      <c r="CQ66" s="288"/>
      <c r="CR66" s="288"/>
      <c r="CS66" s="288"/>
      <c r="CT66" s="288"/>
      <c r="CU66" s="288"/>
      <c r="CV66" s="288"/>
      <c r="CW66" s="288"/>
      <c r="CX66" s="289"/>
      <c r="CY66" s="289"/>
      <c r="CZ66" s="289"/>
      <c r="DA66" s="289"/>
      <c r="DB66" s="289"/>
    </row>
    <row r="67" spans="1:111" s="290" customFormat="1" ht="20.25" customHeight="1">
      <c r="A67" s="229"/>
      <c r="B67" s="233"/>
      <c r="C67" s="233"/>
      <c r="D67" s="233"/>
      <c r="E67" s="291"/>
      <c r="F67" s="292"/>
      <c r="G67" s="233"/>
      <c r="H67" s="233"/>
      <c r="I67" s="234"/>
      <c r="J67" s="234"/>
      <c r="K67" s="233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  <c r="AO67" s="235"/>
      <c r="AP67" s="235"/>
      <c r="AQ67" s="235"/>
      <c r="AR67" s="235"/>
      <c r="AS67" s="235"/>
      <c r="AT67" s="235"/>
      <c r="AU67" s="235"/>
      <c r="AV67" s="235"/>
      <c r="AW67" s="235"/>
      <c r="AX67" s="235"/>
      <c r="AY67" s="235"/>
      <c r="AZ67" s="235"/>
      <c r="BA67" s="235"/>
      <c r="BB67" s="235"/>
      <c r="BC67" s="235"/>
      <c r="BD67" s="235"/>
      <c r="BE67" s="235"/>
      <c r="BF67" s="235"/>
      <c r="BG67" s="235"/>
      <c r="BH67" s="235"/>
      <c r="BI67" s="235"/>
      <c r="BJ67" s="235"/>
      <c r="BK67" s="235"/>
      <c r="BL67" s="235"/>
      <c r="BM67" s="235"/>
      <c r="BN67" s="235"/>
      <c r="BO67" s="235"/>
      <c r="BP67" s="235"/>
      <c r="BQ67" s="235"/>
      <c r="BR67" s="235"/>
      <c r="BS67" s="235"/>
      <c r="BT67" s="235"/>
      <c r="BU67" s="235"/>
      <c r="BV67" s="235"/>
      <c r="BW67" s="235"/>
      <c r="BX67" s="235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235"/>
      <c r="CJ67" s="235"/>
      <c r="CK67" s="235"/>
      <c r="CL67" s="235"/>
      <c r="CM67" s="235"/>
      <c r="CN67" s="235"/>
      <c r="CO67" s="235"/>
      <c r="CP67" s="235"/>
      <c r="CQ67" s="235"/>
      <c r="CR67" s="235"/>
      <c r="CS67" s="235"/>
      <c r="CT67" s="235"/>
      <c r="CU67" s="235"/>
      <c r="CV67" s="235"/>
      <c r="CW67" s="235"/>
      <c r="CX67" s="235"/>
      <c r="CY67" s="235"/>
      <c r="CZ67" s="235"/>
      <c r="DA67" s="235"/>
      <c r="DB67" s="235"/>
    </row>
    <row r="68" spans="1:111" s="290" customFormat="1" ht="20.25" customHeight="1">
      <c r="A68" s="229"/>
      <c r="B68" s="233"/>
      <c r="C68" s="233"/>
      <c r="D68" s="233"/>
      <c r="E68" s="291"/>
      <c r="F68" s="292"/>
      <c r="G68" s="233"/>
      <c r="H68" s="233"/>
      <c r="I68" s="234"/>
      <c r="J68" s="234"/>
      <c r="K68" s="233"/>
      <c r="L68" s="235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  <c r="AI68" s="235"/>
      <c r="AJ68" s="235"/>
      <c r="AK68" s="235"/>
      <c r="AL68" s="235"/>
      <c r="AM68" s="235"/>
      <c r="AN68" s="235"/>
      <c r="AO68" s="235"/>
      <c r="AP68" s="235"/>
      <c r="AQ68" s="235"/>
      <c r="AR68" s="235"/>
      <c r="AS68" s="235"/>
      <c r="AT68" s="235"/>
      <c r="AU68" s="235"/>
      <c r="AV68" s="235"/>
      <c r="AW68" s="235"/>
      <c r="AX68" s="235"/>
      <c r="AY68" s="235"/>
      <c r="AZ68" s="235"/>
      <c r="BA68" s="235"/>
      <c r="BB68" s="235"/>
      <c r="BC68" s="235"/>
      <c r="BD68" s="235"/>
      <c r="BE68" s="235"/>
      <c r="BF68" s="235"/>
      <c r="BG68" s="235"/>
      <c r="BH68" s="235"/>
      <c r="BI68" s="235"/>
      <c r="BJ68" s="235"/>
      <c r="BK68" s="235"/>
      <c r="BL68" s="235"/>
      <c r="BM68" s="235"/>
      <c r="BN68" s="235"/>
      <c r="BO68" s="235"/>
      <c r="BP68" s="235"/>
      <c r="BQ68" s="235"/>
      <c r="BR68" s="235"/>
      <c r="BS68" s="235"/>
      <c r="BT68" s="235"/>
      <c r="BU68" s="235"/>
      <c r="BV68" s="235"/>
      <c r="BW68" s="235"/>
      <c r="BX68" s="235"/>
      <c r="BY68" s="235"/>
      <c r="BZ68" s="235"/>
      <c r="CA68" s="235"/>
      <c r="CB68" s="235"/>
      <c r="CC68" s="235"/>
      <c r="CD68" s="235"/>
      <c r="CE68" s="235"/>
      <c r="CF68" s="235"/>
      <c r="CG68" s="235"/>
      <c r="CH68" s="235"/>
      <c r="CI68" s="235"/>
      <c r="CJ68" s="235"/>
      <c r="CK68" s="235"/>
      <c r="CL68" s="235"/>
      <c r="CM68" s="235"/>
      <c r="CN68" s="235"/>
      <c r="CO68" s="235"/>
      <c r="CP68" s="235"/>
      <c r="CQ68" s="235"/>
      <c r="CR68" s="235"/>
      <c r="CS68" s="235"/>
      <c r="CT68" s="235"/>
      <c r="CU68" s="235"/>
      <c r="CV68" s="235"/>
      <c r="CW68" s="235"/>
      <c r="CX68" s="235"/>
      <c r="CY68" s="235"/>
      <c r="CZ68" s="235"/>
      <c r="DA68" s="235"/>
      <c r="DB68" s="235"/>
      <c r="DC68" s="233"/>
      <c r="DD68" s="233"/>
      <c r="DE68" s="233"/>
      <c r="DF68" s="233"/>
      <c r="DG68" s="233"/>
    </row>
    <row r="69" spans="1:111" s="290" customFormat="1" ht="20.25" customHeight="1">
      <c r="A69" s="229"/>
      <c r="B69" s="233"/>
      <c r="C69" s="233"/>
      <c r="D69" s="233"/>
      <c r="E69" s="291"/>
      <c r="F69" s="292"/>
      <c r="G69" s="233"/>
      <c r="H69" s="233"/>
      <c r="I69" s="234"/>
      <c r="J69" s="234"/>
      <c r="K69" s="233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35"/>
      <c r="AK69" s="235"/>
      <c r="AL69" s="235"/>
      <c r="AM69" s="235"/>
      <c r="AN69" s="235"/>
      <c r="AO69" s="235"/>
      <c r="AP69" s="235"/>
      <c r="AQ69" s="235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  <c r="BT69" s="235"/>
      <c r="BU69" s="235"/>
      <c r="BV69" s="235"/>
      <c r="BW69" s="235"/>
      <c r="BX69" s="235"/>
      <c r="BY69" s="235"/>
      <c r="BZ69" s="235"/>
      <c r="CA69" s="235"/>
      <c r="CB69" s="235"/>
      <c r="CC69" s="235"/>
      <c r="CD69" s="235"/>
      <c r="CE69" s="235"/>
      <c r="CF69" s="235"/>
      <c r="CG69" s="235"/>
      <c r="CH69" s="235"/>
      <c r="CI69" s="235"/>
      <c r="CJ69" s="235"/>
      <c r="CK69" s="235"/>
      <c r="CL69" s="235"/>
      <c r="CM69" s="235"/>
      <c r="CN69" s="235"/>
      <c r="CO69" s="235"/>
      <c r="CP69" s="235"/>
      <c r="CQ69" s="235"/>
      <c r="CR69" s="235"/>
      <c r="CS69" s="235"/>
      <c r="CT69" s="235"/>
      <c r="CU69" s="235"/>
      <c r="CV69" s="235"/>
      <c r="CW69" s="235"/>
      <c r="CX69" s="235"/>
      <c r="CY69" s="235"/>
      <c r="CZ69" s="235"/>
      <c r="DA69" s="235"/>
      <c r="DB69" s="235"/>
      <c r="DC69" s="233"/>
      <c r="DD69" s="233"/>
      <c r="DE69" s="233"/>
      <c r="DF69" s="233"/>
      <c r="DG69" s="233"/>
    </row>
    <row r="70" spans="1:111" s="290" customFormat="1" ht="20.25" customHeight="1">
      <c r="A70" s="229"/>
      <c r="B70" s="233" t="s">
        <v>645</v>
      </c>
      <c r="C70" s="233"/>
      <c r="D70" s="233"/>
      <c r="E70" s="291"/>
      <c r="F70" s="292"/>
      <c r="G70" s="233"/>
      <c r="H70" s="233"/>
      <c r="I70" s="234"/>
      <c r="J70" s="234"/>
      <c r="K70" s="233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  <c r="AA70" s="235"/>
      <c r="AB70" s="235"/>
      <c r="AC70" s="235"/>
      <c r="AD70" s="235"/>
      <c r="AE70" s="235"/>
      <c r="AF70" s="235"/>
      <c r="AG70" s="235"/>
      <c r="AH70" s="235"/>
      <c r="AI70" s="235"/>
      <c r="AJ70" s="235"/>
      <c r="AK70" s="235"/>
      <c r="AL70" s="235"/>
      <c r="AM70" s="235"/>
      <c r="AN70" s="235"/>
      <c r="AO70" s="235"/>
      <c r="AP70" s="235"/>
      <c r="AQ70" s="235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35"/>
      <c r="BG70" s="235"/>
      <c r="BH70" s="235"/>
      <c r="BI70" s="235"/>
      <c r="BJ70" s="235"/>
      <c r="BK70" s="235"/>
      <c r="BL70" s="235"/>
      <c r="BM70" s="235"/>
      <c r="BN70" s="235"/>
      <c r="BO70" s="235"/>
      <c r="BP70" s="235"/>
      <c r="BQ70" s="235"/>
      <c r="BR70" s="235"/>
      <c r="BS70" s="235"/>
      <c r="BT70" s="235"/>
      <c r="BU70" s="235"/>
      <c r="BV70" s="235"/>
      <c r="BW70" s="235"/>
      <c r="BX70" s="235"/>
      <c r="BY70" s="235"/>
      <c r="BZ70" s="235"/>
      <c r="CA70" s="235"/>
      <c r="CB70" s="235"/>
      <c r="CC70" s="235"/>
      <c r="CD70" s="235"/>
      <c r="CE70" s="235"/>
      <c r="CF70" s="235"/>
      <c r="CG70" s="235"/>
      <c r="CH70" s="235"/>
      <c r="CI70" s="235"/>
      <c r="CJ70" s="235"/>
      <c r="CK70" s="235"/>
      <c r="CL70" s="235"/>
      <c r="CM70" s="235"/>
      <c r="CN70" s="235"/>
      <c r="CO70" s="235"/>
      <c r="CP70" s="235"/>
      <c r="CQ70" s="235"/>
      <c r="CR70" s="235"/>
      <c r="CS70" s="235"/>
      <c r="CT70" s="235"/>
      <c r="CU70" s="235"/>
      <c r="CV70" s="235"/>
      <c r="CW70" s="235"/>
      <c r="CX70" s="235"/>
      <c r="CY70" s="235"/>
      <c r="CZ70" s="235"/>
      <c r="DA70" s="235"/>
      <c r="DB70" s="235"/>
      <c r="DC70" s="233"/>
      <c r="DD70" s="233"/>
      <c r="DE70" s="233"/>
      <c r="DF70" s="233"/>
      <c r="DG70" s="233"/>
    </row>
    <row r="71" spans="1:111" s="290" customFormat="1" ht="20.25" customHeight="1">
      <c r="A71" s="229"/>
      <c r="B71" s="233" t="s">
        <v>646</v>
      </c>
      <c r="C71" s="233"/>
      <c r="D71" s="233"/>
      <c r="E71" s="291"/>
      <c r="F71" s="292"/>
      <c r="G71" s="233"/>
      <c r="H71" s="233"/>
      <c r="I71" s="234"/>
      <c r="J71" s="234"/>
      <c r="K71" s="233"/>
      <c r="L71" s="235"/>
      <c r="M71" s="235"/>
      <c r="N71" s="235"/>
      <c r="O71" s="235"/>
      <c r="P71" s="235"/>
      <c r="Q71" s="235"/>
      <c r="R71" s="235"/>
      <c r="S71" s="235"/>
      <c r="T71" s="235"/>
      <c r="U71" s="235"/>
      <c r="V71" s="235"/>
      <c r="W71" s="235"/>
      <c r="X71" s="235"/>
      <c r="Y71" s="235"/>
      <c r="Z71" s="235"/>
      <c r="AA71" s="235"/>
      <c r="AB71" s="235"/>
      <c r="AC71" s="235"/>
      <c r="AD71" s="235"/>
      <c r="AE71" s="235"/>
      <c r="AF71" s="235"/>
      <c r="AG71" s="235"/>
      <c r="AH71" s="235"/>
      <c r="AI71" s="235"/>
      <c r="AJ71" s="235"/>
      <c r="AK71" s="235"/>
      <c r="AL71" s="235"/>
      <c r="AM71" s="235"/>
      <c r="AN71" s="235"/>
      <c r="AO71" s="235"/>
      <c r="AP71" s="235"/>
      <c r="AQ71" s="235"/>
      <c r="AR71" s="235"/>
      <c r="AS71" s="235"/>
      <c r="AT71" s="235"/>
      <c r="AU71" s="235"/>
      <c r="AV71" s="235"/>
      <c r="AW71" s="235"/>
      <c r="AX71" s="235"/>
      <c r="AY71" s="235"/>
      <c r="AZ71" s="235"/>
      <c r="BA71" s="235"/>
      <c r="BB71" s="235"/>
      <c r="BC71" s="235"/>
      <c r="BD71" s="235"/>
      <c r="BE71" s="235"/>
      <c r="BF71" s="235"/>
      <c r="BG71" s="235"/>
      <c r="BH71" s="235"/>
      <c r="BI71" s="235"/>
      <c r="BJ71" s="235"/>
      <c r="BK71" s="235"/>
      <c r="BL71" s="235"/>
      <c r="BM71" s="235"/>
      <c r="BN71" s="235"/>
      <c r="BO71" s="235"/>
      <c r="BP71" s="235"/>
      <c r="BQ71" s="235"/>
      <c r="BR71" s="235"/>
      <c r="BS71" s="235"/>
      <c r="BT71" s="235"/>
      <c r="BU71" s="235"/>
      <c r="BV71" s="235"/>
      <c r="BW71" s="235"/>
      <c r="BX71" s="235"/>
      <c r="BY71" s="235"/>
      <c r="BZ71" s="235"/>
      <c r="CA71" s="235"/>
      <c r="CB71" s="235"/>
      <c r="CC71" s="235"/>
      <c r="CD71" s="235"/>
      <c r="CE71" s="235"/>
      <c r="CF71" s="235"/>
      <c r="CG71" s="235"/>
      <c r="CH71" s="235"/>
      <c r="CI71" s="235"/>
      <c r="CJ71" s="235"/>
      <c r="CK71" s="235"/>
      <c r="CL71" s="235"/>
      <c r="CM71" s="235"/>
      <c r="CN71" s="235"/>
      <c r="CO71" s="235"/>
      <c r="CP71" s="235"/>
      <c r="CQ71" s="235"/>
      <c r="CR71" s="235"/>
      <c r="CS71" s="235"/>
      <c r="CT71" s="235"/>
      <c r="CU71" s="235"/>
      <c r="CV71" s="235"/>
      <c r="CW71" s="235"/>
      <c r="CX71" s="235"/>
      <c r="CY71" s="235"/>
      <c r="CZ71" s="235"/>
      <c r="DA71" s="235"/>
      <c r="DB71" s="235"/>
      <c r="DC71" s="233"/>
      <c r="DD71" s="233"/>
      <c r="DE71" s="233"/>
      <c r="DF71" s="233"/>
      <c r="DG71" s="233"/>
    </row>
    <row r="72" spans="1:111" ht="20.25" customHeight="1">
      <c r="B72" s="233" t="s">
        <v>647</v>
      </c>
    </row>
  </sheetData>
  <dataConsolidate link="1"/>
  <mergeCells count="7">
    <mergeCell ref="J2:K2"/>
    <mergeCell ref="A3:A4"/>
    <mergeCell ref="B3:D4"/>
    <mergeCell ref="E3:E4"/>
    <mergeCell ref="F3:H3"/>
    <mergeCell ref="I3:J3"/>
    <mergeCell ref="K3:K4"/>
  </mergeCells>
  <conditionalFormatting sqref="L5:DB66">
    <cfRule type="expression" dxfId="81" priority="1" stopIfTrue="1">
      <formula>AND(L$3 &gt;= $G5, L$3 &lt;= $H5, IFERROR(ISBLANK($B5), FALSE), AND(WEEKDAY(L$3) &lt;= 6, WEEKDAY(L$3) &gt;=2), ISNUMBER(SEARCH("HIENG",$E5)), IF(ISNUMBER(SEARCH("off",L$2)), FALSE, TRUE ))</formula>
    </cfRule>
    <cfRule type="expression" dxfId="80" priority="2" stopIfTrue="1">
      <formula>AND(L$3 &gt;= $G5, L$3 &lt;= $H5,  IFERROR(ISBLANK($B5), FALSE), AND(WEEKDAY(L$3) &lt;= 6, WEEKDAY(L$3) &gt;=2), IF(ISNUMBER(SEARCH("off",L$2)), FALSE, TRUE ))</formula>
    </cfRule>
    <cfRule type="expression" dxfId="79" priority="3" stopIfTrue="1">
      <formula>AND(L$3 &gt;= $I5, L$3 &lt;= $J5,  IFERROR(ISBLANK($B5), FALSE), AND(WEEKDAY(L$3) &lt;= 6, WEEKDAY(L$3) &gt;=2) )</formula>
    </cfRule>
    <cfRule type="expression" dxfId="78" priority="4" stopIfTrue="1">
      <formula>ISBLANK(L$2)=FALSE</formula>
    </cfRule>
    <cfRule type="expression" dxfId="77" priority="5">
      <formula>AND(L$3 &gt;= $G5, L$3 &lt;= $H5,  IFERROR(SEARCH("[", $B5), FALSE), AND(WEEKDAY(L$3) &lt;= 6, WEEKDAY(L$3) &gt;=2), IF(ISNUMBER(SEARCH("off",L$2)), FALSE, TRUE ))</formula>
    </cfRule>
    <cfRule type="expression" dxfId="76" priority="6">
      <formula>IF(L$3 = TODAY(), TRUE, FALSE)</formula>
    </cfRule>
    <cfRule type="expression" dxfId="75" priority="7">
      <formula>OR(WEEKDAY(L$3)=1,WEEKDAY(L$3)=7)</formula>
    </cfRule>
  </conditionalFormatting>
  <dataValidations count="1">
    <dataValidation type="list" allowBlank="1" showInputMessage="1" showErrorMessage="1" sqref="K6:K65">
      <formula1>$B$70:$B$72</formula1>
    </dataValidation>
  </dataValidations>
  <pageMargins left="0.75" right="0.75" top="1" bottom="1" header="0.51200000000000001" footer="0.51200000000000001"/>
  <pageSetup paperSize="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43"/>
  <sheetViews>
    <sheetView workbookViewId="0">
      <selection activeCell="D386" sqref="D386"/>
    </sheetView>
  </sheetViews>
  <sheetFormatPr defaultRowHeight="15"/>
  <cols>
    <col min="1" max="1" width="9.140625" style="1"/>
    <col min="2" max="2" width="4.140625" style="1" bestFit="1" customWidth="1"/>
    <col min="3" max="3" width="43.42578125" style="1" customWidth="1"/>
    <col min="4" max="4" width="35.85546875" style="1" customWidth="1"/>
    <col min="5" max="5" width="112.140625" style="1" customWidth="1"/>
    <col min="6" max="16384" width="9.140625" style="1"/>
  </cols>
  <sheetData>
    <row r="2" spans="2:6">
      <c r="B2" s="27" t="s">
        <v>0</v>
      </c>
      <c r="C2" s="27" t="s">
        <v>6</v>
      </c>
      <c r="D2" s="27" t="s">
        <v>34</v>
      </c>
      <c r="E2" s="27" t="s">
        <v>133</v>
      </c>
      <c r="F2" s="27" t="s">
        <v>33</v>
      </c>
    </row>
    <row r="3" spans="2:6" ht="18.75">
      <c r="B3" s="30">
        <v>1</v>
      </c>
      <c r="C3" s="29" t="s">
        <v>48</v>
      </c>
      <c r="D3" s="30"/>
      <c r="E3" s="30"/>
      <c r="F3" s="30"/>
    </row>
    <row r="4" spans="2:6">
      <c r="B4" s="13">
        <f t="shared" ref="B4:B7" si="0" xml:space="preserve"> B3 + 1</f>
        <v>2</v>
      </c>
      <c r="C4" s="17" t="s">
        <v>50</v>
      </c>
      <c r="D4" s="17"/>
      <c r="E4" s="17"/>
      <c r="F4" s="15" t="s">
        <v>14</v>
      </c>
    </row>
    <row r="5" spans="2:6">
      <c r="B5" s="13">
        <f xml:space="preserve"> B4 + 1</f>
        <v>3</v>
      </c>
      <c r="C5" s="17" t="s">
        <v>154</v>
      </c>
      <c r="D5" s="17"/>
      <c r="E5" s="17"/>
      <c r="F5" s="15"/>
    </row>
    <row r="6" spans="2:6">
      <c r="B6" s="13">
        <f xml:space="preserve"> B5 + 1</f>
        <v>4</v>
      </c>
      <c r="C6" s="17"/>
      <c r="D6" s="17"/>
      <c r="E6" s="17"/>
      <c r="F6" s="15"/>
    </row>
    <row r="7" spans="2:6" ht="18.75">
      <c r="B7" s="13">
        <f t="shared" si="0"/>
        <v>5</v>
      </c>
      <c r="C7" s="29" t="s">
        <v>49</v>
      </c>
      <c r="D7" s="31"/>
      <c r="E7" s="31"/>
      <c r="F7" s="31"/>
    </row>
    <row r="8" spans="2:6">
      <c r="B8" s="13">
        <f xml:space="preserve"> B7 + 1</f>
        <v>6</v>
      </c>
      <c r="C8" s="8" t="s">
        <v>32</v>
      </c>
      <c r="D8" s="8" t="s">
        <v>31</v>
      </c>
      <c r="E8" s="8"/>
      <c r="F8" s="13" t="s">
        <v>14</v>
      </c>
    </row>
    <row r="9" spans="2:6">
      <c r="B9" s="13">
        <f xml:space="preserve"> B8 + 1</f>
        <v>7</v>
      </c>
      <c r="C9" s="20" t="s">
        <v>30</v>
      </c>
      <c r="D9" s="8" t="s">
        <v>29</v>
      </c>
      <c r="E9" s="12"/>
      <c r="F9" s="13"/>
    </row>
    <row r="10" spans="2:6" s="23" customFormat="1">
      <c r="B10" s="13">
        <f t="shared" ref="B10:B40" si="1" xml:space="preserve"> B9 + 1</f>
        <v>8</v>
      </c>
      <c r="C10" s="20" t="s">
        <v>28</v>
      </c>
      <c r="D10" s="26"/>
      <c r="E10" s="25"/>
      <c r="F10" s="24" t="s">
        <v>14</v>
      </c>
    </row>
    <row r="11" spans="2:6" s="23" customFormat="1">
      <c r="B11" s="15">
        <f t="shared" si="1"/>
        <v>9</v>
      </c>
      <c r="C11" s="17" t="s">
        <v>25</v>
      </c>
      <c r="D11" s="17"/>
      <c r="E11" s="16"/>
      <c r="F11" s="15"/>
    </row>
    <row r="12" spans="2:6" s="14" customFormat="1">
      <c r="B12" s="13">
        <f t="shared" si="1"/>
        <v>10</v>
      </c>
      <c r="C12" s="17" t="s">
        <v>27</v>
      </c>
      <c r="D12" s="17"/>
      <c r="E12" s="17" t="s">
        <v>26</v>
      </c>
      <c r="F12" s="15"/>
    </row>
    <row r="13" spans="2:6" s="18" customFormat="1" ht="30">
      <c r="B13" s="13">
        <f t="shared" si="1"/>
        <v>11</v>
      </c>
      <c r="C13" s="20" t="s">
        <v>25</v>
      </c>
      <c r="D13" s="20"/>
      <c r="E13" s="22" t="s">
        <v>142</v>
      </c>
      <c r="F13" s="21" t="s">
        <v>14</v>
      </c>
    </row>
    <row r="14" spans="2:6">
      <c r="B14" s="13">
        <f t="shared" si="1"/>
        <v>12</v>
      </c>
      <c r="C14" s="8" t="s">
        <v>24</v>
      </c>
      <c r="D14" s="8"/>
      <c r="E14" s="8"/>
      <c r="F14" s="13" t="s">
        <v>14</v>
      </c>
    </row>
    <row r="15" spans="2:6">
      <c r="B15" s="13">
        <f t="shared" si="1"/>
        <v>13</v>
      </c>
      <c r="C15" s="8" t="s">
        <v>23</v>
      </c>
      <c r="D15" s="8"/>
      <c r="E15" s="12"/>
      <c r="F15" s="13" t="s">
        <v>14</v>
      </c>
    </row>
    <row r="16" spans="2:6" s="18" customFormat="1" ht="30">
      <c r="B16" s="13">
        <f t="shared" si="1"/>
        <v>14</v>
      </c>
      <c r="C16" s="20" t="s">
        <v>22</v>
      </c>
      <c r="D16" s="17"/>
      <c r="E16" s="16" t="s">
        <v>143</v>
      </c>
      <c r="F16" s="21" t="s">
        <v>14</v>
      </c>
    </row>
    <row r="17" spans="2:6">
      <c r="B17" s="13">
        <f xml:space="preserve"> B16 + 1</f>
        <v>15</v>
      </c>
      <c r="C17" s="20" t="s">
        <v>21</v>
      </c>
      <c r="D17" s="20"/>
      <c r="E17" s="16"/>
      <c r="F17" s="13" t="s">
        <v>14</v>
      </c>
    </row>
    <row r="18" spans="2:6">
      <c r="B18" s="13">
        <f t="shared" si="1"/>
        <v>16</v>
      </c>
      <c r="C18" s="8" t="s">
        <v>20</v>
      </c>
      <c r="D18" s="8" t="s">
        <v>19</v>
      </c>
      <c r="E18" s="8" t="s">
        <v>18</v>
      </c>
      <c r="F18" s="13" t="s">
        <v>14</v>
      </c>
    </row>
    <row r="19" spans="2:6" s="18" customFormat="1" ht="45">
      <c r="B19" s="13">
        <f t="shared" si="1"/>
        <v>17</v>
      </c>
      <c r="C19" s="17" t="s">
        <v>17</v>
      </c>
      <c r="D19" s="17" t="s">
        <v>16</v>
      </c>
      <c r="E19" s="19" t="s">
        <v>144</v>
      </c>
      <c r="F19" s="15" t="s">
        <v>14</v>
      </c>
    </row>
    <row r="20" spans="2:6" s="14" customFormat="1" ht="30">
      <c r="B20" s="13">
        <f t="shared" si="1"/>
        <v>18</v>
      </c>
      <c r="C20" s="17" t="s">
        <v>15</v>
      </c>
      <c r="D20" s="16"/>
      <c r="E20" s="16" t="s">
        <v>145</v>
      </c>
      <c r="F20" s="15" t="s">
        <v>14</v>
      </c>
    </row>
    <row r="21" spans="2:6">
      <c r="B21" s="13">
        <f t="shared" si="1"/>
        <v>19</v>
      </c>
      <c r="C21" s="8" t="s">
        <v>11</v>
      </c>
      <c r="D21" s="9"/>
      <c r="E21" s="12"/>
      <c r="F21" s="5" t="s">
        <v>14</v>
      </c>
    </row>
    <row r="22" spans="2:6">
      <c r="B22" s="13">
        <f xml:space="preserve"> B21 + 1</f>
        <v>20</v>
      </c>
      <c r="C22" s="8" t="s">
        <v>51</v>
      </c>
      <c r="D22" s="9"/>
      <c r="E22" s="10"/>
      <c r="F22" s="5" t="s">
        <v>14</v>
      </c>
    </row>
    <row r="23" spans="2:6">
      <c r="B23" s="13">
        <f t="shared" si="1"/>
        <v>21</v>
      </c>
      <c r="C23" s="8"/>
      <c r="D23" s="9"/>
      <c r="E23" s="12"/>
      <c r="F23" s="5"/>
    </row>
    <row r="24" spans="2:6">
      <c r="B24" s="13">
        <f xml:space="preserve"> B23 + 1</f>
        <v>22</v>
      </c>
      <c r="C24" s="8"/>
      <c r="D24" s="9"/>
      <c r="E24" s="12"/>
      <c r="F24" s="5"/>
    </row>
    <row r="25" spans="2:6">
      <c r="B25" s="13">
        <f t="shared" si="1"/>
        <v>23</v>
      </c>
      <c r="C25" s="8"/>
      <c r="D25" s="9"/>
      <c r="E25" s="12"/>
      <c r="F25" s="5"/>
    </row>
    <row r="26" spans="2:6">
      <c r="B26" s="13">
        <f t="shared" si="1"/>
        <v>24</v>
      </c>
      <c r="C26" s="8"/>
      <c r="D26" s="9"/>
      <c r="E26" s="12"/>
      <c r="F26" s="5"/>
    </row>
    <row r="27" spans="2:6" ht="18.75">
      <c r="B27" s="13">
        <f t="shared" si="1"/>
        <v>25</v>
      </c>
      <c r="C27" s="29" t="s">
        <v>40</v>
      </c>
      <c r="D27" s="9"/>
      <c r="E27" s="12"/>
      <c r="F27" s="5"/>
    </row>
    <row r="28" spans="2:6">
      <c r="B28" s="13">
        <f t="shared" si="1"/>
        <v>26</v>
      </c>
      <c r="C28" s="8" t="s">
        <v>43</v>
      </c>
      <c r="D28" s="9"/>
      <c r="E28" s="10"/>
      <c r="F28" s="5"/>
    </row>
    <row r="29" spans="2:6">
      <c r="B29" s="13">
        <f t="shared" si="1"/>
        <v>27</v>
      </c>
      <c r="C29" s="8" t="s">
        <v>42</v>
      </c>
      <c r="D29" s="9"/>
      <c r="E29" s="12"/>
      <c r="F29" s="5"/>
    </row>
    <row r="30" spans="2:6">
      <c r="B30" s="13">
        <f t="shared" si="1"/>
        <v>28</v>
      </c>
      <c r="C30" s="8" t="s">
        <v>44</v>
      </c>
      <c r="D30" s="9"/>
      <c r="E30" s="10" t="s">
        <v>111</v>
      </c>
      <c r="F30" s="5" t="s">
        <v>14</v>
      </c>
    </row>
    <row r="31" spans="2:6">
      <c r="B31" s="13">
        <f t="shared" si="1"/>
        <v>29</v>
      </c>
      <c r="C31" s="8" t="s">
        <v>46</v>
      </c>
      <c r="D31" s="9"/>
      <c r="E31" s="12"/>
      <c r="F31" s="5"/>
    </row>
    <row r="32" spans="2:6">
      <c r="B32" s="13">
        <f t="shared" si="1"/>
        <v>30</v>
      </c>
      <c r="C32" s="8" t="s">
        <v>45</v>
      </c>
      <c r="D32" s="9"/>
      <c r="E32" s="12"/>
      <c r="F32" s="5" t="s">
        <v>14</v>
      </c>
    </row>
    <row r="33" spans="2:6">
      <c r="B33" s="13">
        <f t="shared" si="1"/>
        <v>31</v>
      </c>
      <c r="C33" s="8" t="s">
        <v>47</v>
      </c>
      <c r="D33" s="9"/>
      <c r="E33" s="12"/>
      <c r="F33" s="5" t="s">
        <v>14</v>
      </c>
    </row>
    <row r="34" spans="2:6">
      <c r="B34" s="13">
        <f t="shared" si="1"/>
        <v>32</v>
      </c>
      <c r="C34" s="8"/>
      <c r="D34" s="9"/>
      <c r="E34" s="12"/>
      <c r="F34" s="5"/>
    </row>
    <row r="35" spans="2:6" ht="18.75">
      <c r="B35" s="13">
        <f>B34 + 1</f>
        <v>33</v>
      </c>
      <c r="C35" s="29" t="s">
        <v>41</v>
      </c>
      <c r="D35" s="9"/>
      <c r="E35" s="12"/>
      <c r="F35" s="28"/>
    </row>
    <row r="36" spans="2:6">
      <c r="B36" s="13">
        <f t="shared" si="1"/>
        <v>34</v>
      </c>
      <c r="C36" s="8"/>
      <c r="D36" s="9"/>
      <c r="E36" s="12"/>
      <c r="F36" s="5"/>
    </row>
    <row r="37" spans="2:6">
      <c r="B37" s="13">
        <f t="shared" si="1"/>
        <v>35</v>
      </c>
      <c r="C37" s="8"/>
      <c r="D37" s="9"/>
      <c r="E37" s="12"/>
      <c r="F37" s="5"/>
    </row>
    <row r="38" spans="2:6" ht="30">
      <c r="B38" s="13">
        <f xml:space="preserve"> B37 + 1</f>
        <v>36</v>
      </c>
      <c r="C38" s="8" t="s">
        <v>13</v>
      </c>
      <c r="D38" s="10" t="s">
        <v>12</v>
      </c>
      <c r="E38" s="8"/>
      <c r="F38" s="13"/>
    </row>
    <row r="39" spans="2:6" ht="30">
      <c r="B39" s="13">
        <f t="shared" si="1"/>
        <v>37</v>
      </c>
      <c r="C39" s="8" t="s">
        <v>10</v>
      </c>
      <c r="D39" s="11" t="s">
        <v>9</v>
      </c>
      <c r="E39" s="10" t="s">
        <v>8</v>
      </c>
      <c r="F39" s="5"/>
    </row>
    <row r="40" spans="2:6">
      <c r="B40" s="13">
        <f t="shared" si="1"/>
        <v>38</v>
      </c>
      <c r="C40" s="6"/>
      <c r="D40" s="9"/>
      <c r="E40" s="8"/>
      <c r="F40" s="5"/>
    </row>
    <row r="41" spans="2:6">
      <c r="B41" s="7"/>
      <c r="C41" s="6"/>
      <c r="D41" s="9"/>
      <c r="E41" s="8"/>
      <c r="F41" s="5"/>
    </row>
    <row r="42" spans="2:6">
      <c r="B42" s="7"/>
      <c r="C42" s="6"/>
      <c r="D42" s="6"/>
      <c r="E42" s="6"/>
      <c r="F42" s="5"/>
    </row>
    <row r="43" spans="2:6">
      <c r="B43" s="4"/>
      <c r="C43" s="3"/>
      <c r="D43" s="3"/>
      <c r="E43" s="3"/>
      <c r="F43" s="2"/>
    </row>
  </sheetData>
  <autoFilter ref="B2:F43"/>
  <customSheetViews>
    <customSheetView guid="{7756DC04-FC31-47A6-8691-B1D4C2112A49}" showAutoFilter="1">
      <selection activeCell="E18" sqref="E18"/>
      <pageMargins left="0.7" right="0.7" top="0.75" bottom="0.75" header="0.3" footer="0.3"/>
      <pageSetup paperSize="9" orientation="portrait" r:id="rId1"/>
      <autoFilter ref="B2:F43"/>
    </customSheetView>
  </customSheetViews>
  <conditionalFormatting sqref="C36:F38 B4:B7 C17:F26 B8:F16 C28:F34 B17:B40">
    <cfRule type="expression" dxfId="74" priority="12">
      <formula xml:space="preserve"> EXACT($F4, "closed")</formula>
    </cfRule>
  </conditionalFormatting>
  <conditionalFormatting sqref="C27:F27">
    <cfRule type="expression" dxfId="73" priority="6">
      <formula xml:space="preserve"> EXACT($F27, "closed")</formula>
    </cfRule>
  </conditionalFormatting>
  <conditionalFormatting sqref="C3">
    <cfRule type="expression" dxfId="72" priority="4">
      <formula xml:space="preserve"> EXACT($F3, "closed")</formula>
    </cfRule>
  </conditionalFormatting>
  <conditionalFormatting sqref="C35:E35">
    <cfRule type="expression" dxfId="71" priority="5">
      <formula xml:space="preserve"> EXACT($F35, "closed")</formula>
    </cfRule>
  </conditionalFormatting>
  <conditionalFormatting sqref="C6:F6">
    <cfRule type="expression" dxfId="70" priority="1">
      <formula xml:space="preserve"> EXACT($F6, "closed")</formula>
    </cfRule>
  </conditionalFormatting>
  <conditionalFormatting sqref="C4:F5">
    <cfRule type="expression" dxfId="69" priority="2">
      <formula xml:space="preserve"> EXACT($F4, "closed")</formula>
    </cfRule>
  </conditionalFormatting>
  <conditionalFormatting sqref="C7">
    <cfRule type="expression" dxfId="68" priority="3">
      <formula xml:space="preserve"> EXACT($F7, "closed")</formula>
    </cfRule>
  </conditionalFormatting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W411"/>
  <sheetViews>
    <sheetView workbookViewId="0">
      <selection activeCell="D386" sqref="D386"/>
    </sheetView>
  </sheetViews>
  <sheetFormatPr defaultRowHeight="15" outlineLevelRow="1"/>
  <cols>
    <col min="1" max="1" width="10.7109375" bestFit="1" customWidth="1"/>
    <col min="2" max="2" width="13.5703125" customWidth="1"/>
    <col min="3" max="3" width="7.85546875" customWidth="1"/>
    <col min="4" max="4" width="74.42578125" customWidth="1"/>
    <col min="5" max="5" width="17.140625" customWidth="1"/>
    <col min="8" max="8" width="9" customWidth="1"/>
    <col min="10" max="10" width="11.42578125" bestFit="1" customWidth="1"/>
    <col min="11" max="11" width="50.7109375" customWidth="1"/>
    <col min="12" max="12" width="48.140625" customWidth="1"/>
    <col min="13" max="13" width="12.140625" customWidth="1"/>
  </cols>
  <sheetData>
    <row r="2" spans="1:4">
      <c r="A2" s="33"/>
      <c r="B2" s="34">
        <v>43070</v>
      </c>
    </row>
    <row r="3" spans="1:4" hidden="1" outlineLevel="1">
      <c r="C3" t="s">
        <v>51</v>
      </c>
    </row>
    <row r="4" spans="1:4" hidden="1" outlineLevel="1">
      <c r="D4" t="s">
        <v>57</v>
      </c>
    </row>
    <row r="5" spans="1:4" hidden="1" outlineLevel="1">
      <c r="C5" s="35" t="s">
        <v>43</v>
      </c>
      <c r="D5" s="35"/>
    </row>
    <row r="6" spans="1:4" hidden="1" outlineLevel="1">
      <c r="C6" s="35"/>
      <c r="D6" s="35" t="s">
        <v>53</v>
      </c>
    </row>
    <row r="7" spans="1:4" hidden="1" outlineLevel="1">
      <c r="C7" s="35" t="s">
        <v>42</v>
      </c>
      <c r="D7" s="35"/>
    </row>
    <row r="8" spans="1:4" hidden="1" outlineLevel="1">
      <c r="C8" s="35"/>
      <c r="D8" s="35" t="s">
        <v>54</v>
      </c>
    </row>
    <row r="9" spans="1:4" s="32" customFormat="1" hidden="1" outlineLevel="1">
      <c r="C9" s="37" t="s">
        <v>44</v>
      </c>
      <c r="D9" s="37"/>
    </row>
    <row r="10" spans="1:4" s="32" customFormat="1" hidden="1" outlineLevel="1">
      <c r="C10" s="37"/>
      <c r="D10" s="37" t="s">
        <v>54</v>
      </c>
    </row>
    <row r="11" spans="1:4" hidden="1" outlineLevel="1">
      <c r="C11" s="35" t="s">
        <v>46</v>
      </c>
      <c r="D11" s="35"/>
    </row>
    <row r="12" spans="1:4" hidden="1" outlineLevel="1">
      <c r="C12" s="35"/>
      <c r="D12" s="35" t="s">
        <v>54</v>
      </c>
    </row>
    <row r="13" spans="1:4" hidden="1" outlineLevel="1">
      <c r="C13" s="35" t="s">
        <v>47</v>
      </c>
      <c r="D13" s="35"/>
    </row>
    <row r="14" spans="1:4" hidden="1" outlineLevel="1">
      <c r="C14" s="35"/>
      <c r="D14" s="35" t="s">
        <v>56</v>
      </c>
    </row>
    <row r="15" spans="1:4" hidden="1" outlineLevel="1">
      <c r="C15" s="35" t="s">
        <v>45</v>
      </c>
      <c r="D15" s="35"/>
    </row>
    <row r="16" spans="1:4" hidden="1" outlineLevel="1">
      <c r="C16" s="35"/>
      <c r="D16" s="35" t="s">
        <v>55</v>
      </c>
    </row>
    <row r="17" spans="2:4" collapsed="1"/>
    <row r="20" spans="2:4">
      <c r="B20" s="34">
        <v>43073</v>
      </c>
    </row>
    <row r="21" spans="2:4" hidden="1" outlineLevel="1">
      <c r="C21" t="s">
        <v>51</v>
      </c>
    </row>
    <row r="22" spans="2:4" ht="30" hidden="1" outlineLevel="1">
      <c r="D22" s="39" t="s">
        <v>69</v>
      </c>
    </row>
    <row r="23" spans="2:4" hidden="1" outlineLevel="1"/>
    <row r="24" spans="2:4" hidden="1" outlineLevel="1">
      <c r="C24" s="36" t="s">
        <v>60</v>
      </c>
    </row>
    <row r="25" spans="2:4" hidden="1" outlineLevel="1">
      <c r="D25" t="s">
        <v>58</v>
      </c>
    </row>
    <row r="26" spans="2:4" hidden="1" outlineLevel="1"/>
    <row r="27" spans="2:4" hidden="1" outlineLevel="1">
      <c r="C27" s="36" t="s">
        <v>42</v>
      </c>
    </row>
    <row r="28" spans="2:4" ht="30" hidden="1" outlineLevel="1">
      <c r="D28" s="39" t="s">
        <v>67</v>
      </c>
    </row>
    <row r="29" spans="2:4" hidden="1" outlineLevel="1"/>
    <row r="30" spans="2:4" hidden="1" outlineLevel="1">
      <c r="C30" s="36" t="s">
        <v>44</v>
      </c>
    </row>
    <row r="31" spans="2:4" ht="30" hidden="1" outlineLevel="1">
      <c r="C31" s="36"/>
      <c r="D31" s="39" t="s">
        <v>73</v>
      </c>
    </row>
    <row r="32" spans="2:4" hidden="1" outlineLevel="1"/>
    <row r="33" spans="2:5" hidden="1" outlineLevel="1">
      <c r="C33" s="36" t="s">
        <v>46</v>
      </c>
    </row>
    <row r="34" spans="2:5" hidden="1" outlineLevel="1">
      <c r="D34" s="38" t="s">
        <v>74</v>
      </c>
    </row>
    <row r="35" spans="2:5" hidden="1" outlineLevel="1"/>
    <row r="36" spans="2:5" hidden="1" outlineLevel="1">
      <c r="C36" t="s">
        <v>47</v>
      </c>
    </row>
    <row r="37" spans="2:5" ht="30" hidden="1" outlineLevel="1">
      <c r="D37" s="38" t="s">
        <v>59</v>
      </c>
    </row>
    <row r="38" spans="2:5" hidden="1" outlineLevel="1"/>
    <row r="39" spans="2:5" ht="30" hidden="1" outlineLevel="1">
      <c r="C39" t="s">
        <v>61</v>
      </c>
      <c r="D39" s="38" t="s">
        <v>62</v>
      </c>
    </row>
    <row r="40" spans="2:5" hidden="1" outlineLevel="1"/>
    <row r="41" spans="2:5" ht="23.25" hidden="1" customHeight="1" outlineLevel="1">
      <c r="C41" t="s">
        <v>64</v>
      </c>
      <c r="D41" s="37" t="s">
        <v>65</v>
      </c>
    </row>
    <row r="42" spans="2:5" hidden="1" outlineLevel="1"/>
    <row r="43" spans="2:5" hidden="1" outlineLevel="1">
      <c r="C43" t="s">
        <v>30</v>
      </c>
      <c r="D43" t="s">
        <v>66</v>
      </c>
    </row>
    <row r="44" spans="2:5" collapsed="1"/>
    <row r="46" spans="2:5">
      <c r="B46" s="34">
        <v>43074</v>
      </c>
    </row>
    <row r="47" spans="2:5" hidden="1" outlineLevel="1">
      <c r="C47" s="32" t="s">
        <v>80</v>
      </c>
      <c r="D47" s="32" t="s">
        <v>81</v>
      </c>
      <c r="E47" s="32" t="s">
        <v>79</v>
      </c>
    </row>
    <row r="48" spans="2:5" hidden="1" outlineLevel="1">
      <c r="C48" t="s">
        <v>51</v>
      </c>
      <c r="E48" t="s">
        <v>1</v>
      </c>
    </row>
    <row r="49" spans="3:5" ht="30" hidden="1" outlineLevel="1">
      <c r="D49" s="39" t="s">
        <v>69</v>
      </c>
      <c r="E49" t="s">
        <v>1</v>
      </c>
    </row>
    <row r="50" spans="3:5" hidden="1" outlineLevel="1"/>
    <row r="51" spans="3:5" hidden="1" outlineLevel="1">
      <c r="C51" s="36" t="s">
        <v>60</v>
      </c>
    </row>
    <row r="52" spans="3:5" hidden="1" outlineLevel="1">
      <c r="D52" s="41" t="s">
        <v>58</v>
      </c>
      <c r="E52" t="s">
        <v>3</v>
      </c>
    </row>
    <row r="53" spans="3:5" hidden="1" outlineLevel="1"/>
    <row r="54" spans="3:5" hidden="1" outlineLevel="1">
      <c r="C54" s="36" t="s">
        <v>42</v>
      </c>
      <c r="E54" t="s">
        <v>52</v>
      </c>
    </row>
    <row r="55" spans="3:5" ht="45" hidden="1" outlineLevel="1">
      <c r="D55" s="39" t="s">
        <v>82</v>
      </c>
    </row>
    <row r="56" spans="3:5" hidden="1" outlineLevel="1"/>
    <row r="57" spans="3:5" hidden="1" outlineLevel="1">
      <c r="C57" s="36" t="s">
        <v>44</v>
      </c>
      <c r="E57" t="s">
        <v>39</v>
      </c>
    </row>
    <row r="58" spans="3:5" ht="30" hidden="1" outlineLevel="1">
      <c r="C58" s="36"/>
      <c r="D58" s="39" t="s">
        <v>68</v>
      </c>
    </row>
    <row r="59" spans="3:5" hidden="1" outlineLevel="1"/>
    <row r="60" spans="3:5" hidden="1" outlineLevel="1">
      <c r="C60" s="36" t="s">
        <v>46</v>
      </c>
    </row>
    <row r="61" spans="3:5" ht="30" hidden="1" outlineLevel="1">
      <c r="D61" s="39" t="s">
        <v>84</v>
      </c>
    </row>
    <row r="62" spans="3:5" hidden="1" outlineLevel="1">
      <c r="D62" s="38" t="s">
        <v>83</v>
      </c>
    </row>
    <row r="63" spans="3:5" hidden="1" outlineLevel="1"/>
    <row r="64" spans="3:5" hidden="1" outlineLevel="1">
      <c r="C64" t="s">
        <v>47</v>
      </c>
    </row>
    <row r="65" spans="2:23" ht="30" hidden="1" outlineLevel="1">
      <c r="D65" s="38" t="s">
        <v>72</v>
      </c>
    </row>
    <row r="66" spans="2:23" hidden="1" outlineLevel="1"/>
    <row r="67" spans="2:23" ht="60" hidden="1" outlineLevel="1">
      <c r="C67" t="s">
        <v>61</v>
      </c>
      <c r="D67" s="38" t="s">
        <v>78</v>
      </c>
    </row>
    <row r="68" spans="2:23" hidden="1" outlineLevel="1"/>
    <row r="69" spans="2:23" ht="46.5" hidden="1" customHeight="1" outlineLevel="1">
      <c r="C69" t="s">
        <v>64</v>
      </c>
      <c r="D69" s="40" t="s">
        <v>71</v>
      </c>
    </row>
    <row r="70" spans="2:23" hidden="1" outlineLevel="1"/>
    <row r="71" spans="2:23" ht="60" hidden="1" outlineLevel="1">
      <c r="C71" t="s">
        <v>75</v>
      </c>
      <c r="D71" s="38" t="s">
        <v>77</v>
      </c>
      <c r="E71" t="s">
        <v>2</v>
      </c>
    </row>
    <row r="72" spans="2:23" hidden="1" outlineLevel="1"/>
    <row r="73" spans="2:23" hidden="1" outlineLevel="1">
      <c r="C73" t="s">
        <v>76</v>
      </c>
      <c r="D73" t="s">
        <v>70</v>
      </c>
      <c r="E73" t="s">
        <v>3</v>
      </c>
    </row>
    <row r="74" spans="2:23" hidden="1" outlineLevel="1">
      <c r="D74" t="s">
        <v>85</v>
      </c>
      <c r="E74" t="s">
        <v>52</v>
      </c>
    </row>
    <row r="75" spans="2:23" collapsed="1"/>
    <row r="77" spans="2:23">
      <c r="B77" s="34">
        <v>43075</v>
      </c>
    </row>
    <row r="78" spans="2:23" hidden="1" outlineLevel="1">
      <c r="C78" s="32" t="s">
        <v>80</v>
      </c>
      <c r="D78" s="32" t="s">
        <v>81</v>
      </c>
      <c r="E78" s="32" t="s">
        <v>79</v>
      </c>
      <c r="I78" s="32" t="s">
        <v>93</v>
      </c>
      <c r="J78" s="32"/>
    </row>
    <row r="79" spans="2:23" hidden="1" outlineLevel="1">
      <c r="C79" t="s">
        <v>51</v>
      </c>
      <c r="E79" t="s">
        <v>1</v>
      </c>
      <c r="I79" s="45" t="s">
        <v>33</v>
      </c>
      <c r="J79" s="45"/>
      <c r="K79" s="46" t="s">
        <v>98</v>
      </c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30" hidden="1" outlineLevel="1">
      <c r="D80" s="44" t="s">
        <v>63</v>
      </c>
      <c r="E80" t="s">
        <v>1</v>
      </c>
      <c r="I80" s="46"/>
      <c r="J80" s="46"/>
      <c r="K80" s="46" t="s">
        <v>99</v>
      </c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3:23" hidden="1" outlineLevel="1">
      <c r="D81" s="39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3:23" hidden="1" outlineLevel="1">
      <c r="C82" s="36" t="s">
        <v>60</v>
      </c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</row>
    <row r="83" spans="3:23" hidden="1" outlineLevel="1">
      <c r="D83" s="41" t="s">
        <v>58</v>
      </c>
      <c r="E83" t="s">
        <v>3</v>
      </c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</row>
    <row r="84" spans="3:23" hidden="1" outlineLevel="1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</row>
    <row r="85" spans="3:23" hidden="1" outlineLevel="1">
      <c r="C85" s="36" t="s">
        <v>42</v>
      </c>
      <c r="E85" t="s">
        <v>52</v>
      </c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</row>
    <row r="86" spans="3:23" ht="45" hidden="1" outlineLevel="1">
      <c r="D86" s="39" t="s">
        <v>96</v>
      </c>
      <c r="E86" t="s">
        <v>52</v>
      </c>
    </row>
    <row r="87" spans="3:23" hidden="1" outlineLevel="1">
      <c r="D87" s="35" t="s">
        <v>97</v>
      </c>
      <c r="E87" t="s">
        <v>52</v>
      </c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</row>
    <row r="88" spans="3:23" hidden="1" outlineLevel="1"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</row>
    <row r="89" spans="3:23" hidden="1" outlineLevel="1"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</row>
    <row r="90" spans="3:23" hidden="1" outlineLevel="1">
      <c r="C90" s="36" t="s">
        <v>44</v>
      </c>
      <c r="E90" t="s">
        <v>39</v>
      </c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</row>
    <row r="91" spans="3:23" ht="30" hidden="1" outlineLevel="1">
      <c r="C91" s="36"/>
      <c r="D91" s="39" t="s">
        <v>68</v>
      </c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</row>
    <row r="92" spans="3:23" hidden="1" outlineLevel="1">
      <c r="D92" s="43" t="s">
        <v>94</v>
      </c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</row>
    <row r="93" spans="3:23" hidden="1" outlineLevel="1"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</row>
    <row r="94" spans="3:23" hidden="1" outlineLevel="1">
      <c r="C94" s="36" t="s">
        <v>46</v>
      </c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</row>
    <row r="95" spans="3:23" ht="30" hidden="1" outlineLevel="1">
      <c r="D95" s="39" t="s">
        <v>100</v>
      </c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</row>
    <row r="96" spans="3:23" hidden="1" outlineLevel="1">
      <c r="D96" s="47" t="s">
        <v>83</v>
      </c>
      <c r="E96" t="s">
        <v>52</v>
      </c>
    </row>
    <row r="97" spans="3:5" hidden="1" outlineLevel="1"/>
    <row r="98" spans="3:5" hidden="1" outlineLevel="1">
      <c r="C98" t="s">
        <v>47</v>
      </c>
    </row>
    <row r="99" spans="3:5" ht="30" hidden="1" outlineLevel="1">
      <c r="D99" s="39" t="s">
        <v>101</v>
      </c>
    </row>
    <row r="100" spans="3:5" hidden="1" outlineLevel="1">
      <c r="D100" s="38" t="s">
        <v>88</v>
      </c>
      <c r="E100" t="s">
        <v>52</v>
      </c>
    </row>
    <row r="101" spans="3:5" hidden="1" outlineLevel="1"/>
    <row r="102" spans="3:5" ht="45" hidden="1" outlineLevel="1">
      <c r="C102" t="s">
        <v>61</v>
      </c>
      <c r="D102" s="39" t="s">
        <v>102</v>
      </c>
      <c r="E102" t="s">
        <v>2</v>
      </c>
    </row>
    <row r="103" spans="3:5" ht="30" hidden="1" outlineLevel="1">
      <c r="D103" s="47" t="s">
        <v>89</v>
      </c>
      <c r="E103" t="s">
        <v>52</v>
      </c>
    </row>
    <row r="104" spans="3:5" hidden="1" outlineLevel="1">
      <c r="D104" s="43" t="s">
        <v>103</v>
      </c>
    </row>
    <row r="105" spans="3:5" hidden="1" outlineLevel="1">
      <c r="D105" s="38" t="s">
        <v>104</v>
      </c>
      <c r="E105" t="s">
        <v>105</v>
      </c>
    </row>
    <row r="106" spans="3:5" hidden="1" outlineLevel="1"/>
    <row r="107" spans="3:5" ht="30" hidden="1" outlineLevel="1">
      <c r="C107" t="s">
        <v>64</v>
      </c>
      <c r="D107" s="40" t="s">
        <v>86</v>
      </c>
    </row>
    <row r="108" spans="3:5" hidden="1" outlineLevel="1">
      <c r="D108" s="39" t="s">
        <v>87</v>
      </c>
      <c r="E108" t="s">
        <v>52</v>
      </c>
    </row>
    <row r="109" spans="3:5" hidden="1" outlineLevel="1"/>
    <row r="110" spans="3:5" ht="60" hidden="1" outlineLevel="1">
      <c r="C110" t="s">
        <v>75</v>
      </c>
      <c r="D110" s="39" t="s">
        <v>106</v>
      </c>
      <c r="E110" t="s">
        <v>2</v>
      </c>
    </row>
    <row r="111" spans="3:5" hidden="1" outlineLevel="1">
      <c r="D111" t="s">
        <v>95</v>
      </c>
    </row>
    <row r="112" spans="3:5" hidden="1" outlineLevel="1">
      <c r="D112" t="s">
        <v>107</v>
      </c>
    </row>
    <row r="113" spans="3:5" hidden="1" outlineLevel="1"/>
    <row r="114" spans="3:5" hidden="1" outlineLevel="1"/>
    <row r="115" spans="3:5" hidden="1" outlineLevel="1">
      <c r="C115" t="s">
        <v>76</v>
      </c>
      <c r="D115" s="35" t="s">
        <v>70</v>
      </c>
      <c r="E115" t="s">
        <v>3</v>
      </c>
    </row>
    <row r="116" spans="3:5" hidden="1" outlineLevel="1">
      <c r="D116" t="s">
        <v>85</v>
      </c>
      <c r="E116" t="s">
        <v>52</v>
      </c>
    </row>
    <row r="117" spans="3:5" hidden="1" outlineLevel="1">
      <c r="D117" s="43" t="s">
        <v>108</v>
      </c>
    </row>
    <row r="118" spans="3:5" hidden="1" outlineLevel="1"/>
    <row r="119" spans="3:5" hidden="1" outlineLevel="1"/>
    <row r="120" spans="3:5" hidden="1" outlineLevel="1"/>
    <row r="121" spans="3:5" hidden="1" outlineLevel="1">
      <c r="C121" t="s">
        <v>90</v>
      </c>
      <c r="D121" t="s">
        <v>110</v>
      </c>
      <c r="E121" t="s">
        <v>1</v>
      </c>
    </row>
    <row r="122" spans="3:5" hidden="1" outlineLevel="1">
      <c r="D122" t="s">
        <v>109</v>
      </c>
      <c r="E122" t="s">
        <v>52</v>
      </c>
    </row>
    <row r="123" spans="3:5" hidden="1" outlineLevel="1"/>
    <row r="124" spans="3:5" hidden="1" outlineLevel="1">
      <c r="C124" t="s">
        <v>91</v>
      </c>
    </row>
    <row r="125" spans="3:5" hidden="1" outlineLevel="1">
      <c r="D125" t="s">
        <v>92</v>
      </c>
      <c r="E125" t="s">
        <v>52</v>
      </c>
    </row>
    <row r="126" spans="3:5" collapsed="1"/>
    <row r="129" spans="2:18">
      <c r="B129" s="34">
        <v>43076</v>
      </c>
    </row>
    <row r="130" spans="2:18" hidden="1" outlineLevel="1">
      <c r="C130" s="32" t="s">
        <v>80</v>
      </c>
      <c r="D130" s="32" t="s">
        <v>81</v>
      </c>
      <c r="E130" s="32" t="s">
        <v>79</v>
      </c>
      <c r="I130" s="32" t="s">
        <v>93</v>
      </c>
      <c r="J130" s="32"/>
      <c r="R130" s="32"/>
    </row>
    <row r="131" spans="2:18" hidden="1" outlineLevel="1">
      <c r="C131" t="s">
        <v>51</v>
      </c>
      <c r="E131" t="s">
        <v>1</v>
      </c>
      <c r="I131" s="45" t="s">
        <v>33</v>
      </c>
      <c r="J131" s="49" t="s">
        <v>117</v>
      </c>
      <c r="K131" s="50" t="s">
        <v>116</v>
      </c>
      <c r="L131" s="50"/>
      <c r="M131" s="50"/>
      <c r="N131" t="s">
        <v>38</v>
      </c>
    </row>
    <row r="132" spans="2:18" ht="30" hidden="1" outlineLevel="1">
      <c r="D132" s="44" t="s">
        <v>63</v>
      </c>
      <c r="E132" t="s">
        <v>1</v>
      </c>
      <c r="I132" s="46"/>
      <c r="J132" s="51" t="s">
        <v>39</v>
      </c>
      <c r="K132" s="51" t="s">
        <v>99</v>
      </c>
      <c r="L132" s="51"/>
      <c r="M132" s="51"/>
      <c r="N132" s="35"/>
    </row>
    <row r="133" spans="2:18" hidden="1" outlineLevel="1">
      <c r="D133" s="39"/>
      <c r="I133" s="46"/>
      <c r="J133" s="51" t="s">
        <v>7</v>
      </c>
      <c r="K133" s="51" t="s">
        <v>119</v>
      </c>
      <c r="L133" s="51"/>
      <c r="M133" s="51"/>
    </row>
    <row r="134" spans="2:18" hidden="1" outlineLevel="1">
      <c r="C134" s="36" t="s">
        <v>60</v>
      </c>
      <c r="I134" s="46"/>
      <c r="J134" s="46" t="s">
        <v>3</v>
      </c>
      <c r="K134" s="46" t="s">
        <v>120</v>
      </c>
      <c r="L134" s="46"/>
      <c r="M134" s="46"/>
    </row>
    <row r="135" spans="2:18" hidden="1" outlineLevel="1">
      <c r="D135" s="48" t="s">
        <v>58</v>
      </c>
      <c r="E135" t="s">
        <v>3</v>
      </c>
      <c r="I135" s="46"/>
      <c r="J135" s="51" t="s">
        <v>39</v>
      </c>
      <c r="K135" s="51" t="s">
        <v>126</v>
      </c>
      <c r="L135" s="51"/>
      <c r="M135" s="51"/>
      <c r="N135" s="35" t="s">
        <v>127</v>
      </c>
    </row>
    <row r="136" spans="2:18" hidden="1" outlineLevel="1">
      <c r="D136" s="48" t="s">
        <v>37</v>
      </c>
      <c r="E136" t="s">
        <v>2</v>
      </c>
      <c r="I136" s="46"/>
      <c r="J136" s="51" t="s">
        <v>2</v>
      </c>
      <c r="K136" s="51" t="s">
        <v>118</v>
      </c>
      <c r="L136" s="51"/>
      <c r="M136" s="51"/>
      <c r="N136" s="35"/>
    </row>
    <row r="137" spans="2:18" hidden="1" outlineLevel="1">
      <c r="I137" s="46"/>
      <c r="J137" s="51" t="s">
        <v>1</v>
      </c>
      <c r="K137" s="51" t="s">
        <v>121</v>
      </c>
      <c r="L137" s="51"/>
      <c r="M137" s="51"/>
      <c r="N137" s="35" t="s">
        <v>127</v>
      </c>
    </row>
    <row r="138" spans="2:18" hidden="1" outlineLevel="1">
      <c r="C138" s="36" t="s">
        <v>42</v>
      </c>
      <c r="E138" t="s">
        <v>52</v>
      </c>
      <c r="I138" s="46"/>
      <c r="J138" s="51" t="s">
        <v>39</v>
      </c>
      <c r="K138" s="51" t="s">
        <v>122</v>
      </c>
      <c r="L138" s="51"/>
      <c r="M138" s="51"/>
      <c r="N138" s="35" t="s">
        <v>127</v>
      </c>
    </row>
    <row r="139" spans="2:18" ht="45" hidden="1" outlineLevel="1">
      <c r="D139" s="39" t="s">
        <v>96</v>
      </c>
      <c r="E139" t="s">
        <v>52</v>
      </c>
      <c r="J139" s="51" t="s">
        <v>2</v>
      </c>
      <c r="K139" s="52" t="s">
        <v>123</v>
      </c>
      <c r="L139" s="52"/>
      <c r="M139" s="52"/>
      <c r="N139" s="35" t="s">
        <v>127</v>
      </c>
    </row>
    <row r="140" spans="2:18" hidden="1" outlineLevel="1">
      <c r="D140" s="35" t="s">
        <v>97</v>
      </c>
      <c r="E140" t="s">
        <v>52</v>
      </c>
      <c r="I140" s="42"/>
      <c r="J140" s="52" t="s">
        <v>3</v>
      </c>
      <c r="K140" s="52" t="s">
        <v>124</v>
      </c>
      <c r="L140" s="52"/>
      <c r="M140" s="52"/>
    </row>
    <row r="141" spans="2:18" hidden="1" outlineLevel="1">
      <c r="I141" s="42"/>
      <c r="J141" s="52" t="s">
        <v>7</v>
      </c>
      <c r="K141" s="52" t="s">
        <v>125</v>
      </c>
      <c r="L141" s="52"/>
      <c r="M141" s="52"/>
      <c r="N141" s="35"/>
    </row>
    <row r="142" spans="2:18" hidden="1" outlineLevel="1">
      <c r="I142" s="42"/>
      <c r="J142" s="42"/>
      <c r="K142" s="42"/>
      <c r="L142" s="42"/>
      <c r="M142" s="42"/>
    </row>
    <row r="143" spans="2:18" hidden="1" outlineLevel="1">
      <c r="C143" s="36" t="s">
        <v>44</v>
      </c>
      <c r="E143" t="s">
        <v>39</v>
      </c>
      <c r="I143" s="42"/>
      <c r="J143" s="42"/>
      <c r="K143" s="42"/>
      <c r="L143" s="42"/>
      <c r="M143" s="42"/>
    </row>
    <row r="144" spans="2:18" ht="30" hidden="1" outlineLevel="1">
      <c r="C144" s="36"/>
      <c r="D144" s="39" t="s">
        <v>73</v>
      </c>
      <c r="I144" s="42"/>
      <c r="J144" s="42"/>
      <c r="K144" s="42"/>
      <c r="L144" s="42"/>
      <c r="M144" s="42"/>
    </row>
    <row r="145" spans="3:13" hidden="1" outlineLevel="1">
      <c r="D145" s="43" t="s">
        <v>94</v>
      </c>
      <c r="I145" s="42"/>
      <c r="J145" s="42"/>
      <c r="K145" s="42"/>
      <c r="L145" s="42"/>
      <c r="M145" s="42"/>
    </row>
    <row r="146" spans="3:13" hidden="1" outlineLevel="1">
      <c r="D146" t="s">
        <v>111</v>
      </c>
      <c r="I146" s="42"/>
      <c r="J146" s="42"/>
      <c r="K146" s="42"/>
      <c r="L146" s="42"/>
      <c r="M146" s="42"/>
    </row>
    <row r="147" spans="3:13" hidden="1" outlineLevel="1">
      <c r="I147" s="42"/>
      <c r="J147" s="42"/>
      <c r="K147" s="42"/>
      <c r="L147" s="42"/>
      <c r="M147" s="42"/>
    </row>
    <row r="148" spans="3:13" hidden="1" outlineLevel="1">
      <c r="C148" s="36" t="s">
        <v>46</v>
      </c>
      <c r="I148" s="42"/>
      <c r="J148" s="42"/>
      <c r="K148" s="42"/>
      <c r="L148" s="42"/>
      <c r="M148" s="42"/>
    </row>
    <row r="149" spans="3:13" ht="30" hidden="1" outlineLevel="1">
      <c r="D149" s="39" t="s">
        <v>100</v>
      </c>
      <c r="I149" s="42"/>
      <c r="J149" s="42"/>
      <c r="K149" s="42"/>
      <c r="L149" s="42"/>
      <c r="M149" s="42"/>
    </row>
    <row r="150" spans="3:13" hidden="1" outlineLevel="1">
      <c r="D150" s="47" t="s">
        <v>83</v>
      </c>
      <c r="E150" t="s">
        <v>52</v>
      </c>
    </row>
    <row r="151" spans="3:13" hidden="1" outlineLevel="1">
      <c r="D151" s="44" t="s">
        <v>112</v>
      </c>
      <c r="E151" t="s">
        <v>7</v>
      </c>
    </row>
    <row r="152" spans="3:13" hidden="1" outlineLevel="1">
      <c r="D152" s="39"/>
    </row>
    <row r="153" spans="3:13" hidden="1" outlineLevel="1"/>
    <row r="154" spans="3:13" hidden="1" outlineLevel="1">
      <c r="C154" t="s">
        <v>47</v>
      </c>
    </row>
    <row r="155" spans="3:13" ht="30" hidden="1" outlineLevel="1">
      <c r="D155" s="39" t="s">
        <v>101</v>
      </c>
    </row>
    <row r="156" spans="3:13" hidden="1" outlineLevel="1">
      <c r="D156" s="47" t="s">
        <v>88</v>
      </c>
      <c r="E156" t="s">
        <v>52</v>
      </c>
    </row>
    <row r="157" spans="3:13" hidden="1" outlineLevel="1">
      <c r="D157" s="39" t="s">
        <v>113</v>
      </c>
      <c r="E157" t="s">
        <v>3</v>
      </c>
    </row>
    <row r="158" spans="3:13" hidden="1" outlineLevel="1"/>
    <row r="159" spans="3:13" ht="45" hidden="1" outlineLevel="1">
      <c r="C159" t="s">
        <v>61</v>
      </c>
      <c r="D159" s="39" t="s">
        <v>102</v>
      </c>
      <c r="E159" t="s">
        <v>2</v>
      </c>
    </row>
    <row r="160" spans="3:13" ht="30" hidden="1" outlineLevel="1">
      <c r="D160" s="47" t="s">
        <v>89</v>
      </c>
      <c r="E160" t="s">
        <v>52</v>
      </c>
    </row>
    <row r="161" spans="3:5" hidden="1" outlineLevel="1">
      <c r="D161" s="43" t="s">
        <v>103</v>
      </c>
    </row>
    <row r="162" spans="3:5" hidden="1" outlineLevel="1">
      <c r="D162" s="38" t="s">
        <v>104</v>
      </c>
      <c r="E162" t="s">
        <v>105</v>
      </c>
    </row>
    <row r="163" spans="3:5" hidden="1" outlineLevel="1"/>
    <row r="164" spans="3:5" ht="30" hidden="1" outlineLevel="1">
      <c r="C164" t="s">
        <v>64</v>
      </c>
      <c r="D164" s="40" t="s">
        <v>86</v>
      </c>
    </row>
    <row r="165" spans="3:5" hidden="1" outlineLevel="1">
      <c r="D165" s="44" t="s">
        <v>87</v>
      </c>
      <c r="E165" t="s">
        <v>52</v>
      </c>
    </row>
    <row r="166" spans="3:5" hidden="1" outlineLevel="1">
      <c r="D166" s="39"/>
    </row>
    <row r="167" spans="3:5" hidden="1" outlineLevel="1"/>
    <row r="168" spans="3:5" ht="60" hidden="1" outlineLevel="1">
      <c r="C168" t="s">
        <v>75</v>
      </c>
      <c r="D168" s="39" t="s">
        <v>106</v>
      </c>
      <c r="E168" t="s">
        <v>2</v>
      </c>
    </row>
    <row r="169" spans="3:5" hidden="1" outlineLevel="1">
      <c r="D169" s="43" t="s">
        <v>95</v>
      </c>
    </row>
    <row r="170" spans="3:5" hidden="1" outlineLevel="1">
      <c r="D170" t="s">
        <v>107</v>
      </c>
      <c r="E170" t="s">
        <v>52</v>
      </c>
    </row>
    <row r="171" spans="3:5" hidden="1" outlineLevel="1"/>
    <row r="172" spans="3:5" hidden="1" outlineLevel="1"/>
    <row r="173" spans="3:5" hidden="1" outlineLevel="1">
      <c r="C173" t="s">
        <v>76</v>
      </c>
      <c r="D173" s="35" t="s">
        <v>70</v>
      </c>
      <c r="E173" t="s">
        <v>3</v>
      </c>
    </row>
    <row r="174" spans="3:5" hidden="1" outlineLevel="1">
      <c r="D174" t="s">
        <v>85</v>
      </c>
      <c r="E174" t="s">
        <v>52</v>
      </c>
    </row>
    <row r="175" spans="3:5" hidden="1" outlineLevel="1">
      <c r="D175" s="43" t="s">
        <v>108</v>
      </c>
    </row>
    <row r="176" spans="3:5" hidden="1" outlineLevel="1"/>
    <row r="177" spans="2:14" hidden="1" outlineLevel="1"/>
    <row r="178" spans="2:14" hidden="1" outlineLevel="1">
      <c r="C178" t="s">
        <v>114</v>
      </c>
      <c r="D178" t="s">
        <v>115</v>
      </c>
      <c r="E178" t="s">
        <v>39</v>
      </c>
    </row>
    <row r="179" spans="2:14" hidden="1" outlineLevel="1"/>
    <row r="180" spans="2:14" hidden="1" outlineLevel="1"/>
    <row r="181" spans="2:14" hidden="1" outlineLevel="1">
      <c r="C181" t="s">
        <v>90</v>
      </c>
      <c r="D181" t="s">
        <v>110</v>
      </c>
      <c r="E181" t="s">
        <v>1</v>
      </c>
    </row>
    <row r="182" spans="2:14" hidden="1" outlineLevel="1">
      <c r="D182" t="s">
        <v>109</v>
      </c>
      <c r="E182" t="s">
        <v>52</v>
      </c>
    </row>
    <row r="183" spans="2:14" hidden="1" outlineLevel="1"/>
    <row r="184" spans="2:14" hidden="1" outlineLevel="1">
      <c r="C184" t="s">
        <v>91</v>
      </c>
    </row>
    <row r="185" spans="2:14" hidden="1" outlineLevel="1">
      <c r="D185" t="s">
        <v>92</v>
      </c>
      <c r="E185" t="s">
        <v>52</v>
      </c>
    </row>
    <row r="186" spans="2:14" collapsed="1"/>
    <row r="188" spans="2:14">
      <c r="B188" s="34">
        <v>43077</v>
      </c>
    </row>
    <row r="189" spans="2:14" hidden="1" outlineLevel="1">
      <c r="B189" s="34"/>
      <c r="I189" s="53" t="s">
        <v>93</v>
      </c>
      <c r="J189" s="32"/>
    </row>
    <row r="190" spans="2:14" hidden="1" outlineLevel="1">
      <c r="B190" s="34"/>
      <c r="I190" s="49" t="s">
        <v>33</v>
      </c>
      <c r="J190" s="49" t="s">
        <v>117</v>
      </c>
      <c r="K190" s="50" t="s">
        <v>116</v>
      </c>
      <c r="L190" s="50"/>
      <c r="M190" s="50"/>
      <c r="N190" t="s">
        <v>38</v>
      </c>
    </row>
    <row r="191" spans="2:14" hidden="1" outlineLevel="1">
      <c r="C191" s="36" t="s">
        <v>60</v>
      </c>
      <c r="I191" s="46"/>
      <c r="J191" s="46"/>
      <c r="K191" s="46"/>
      <c r="L191" s="46"/>
      <c r="M191" s="46"/>
    </row>
    <row r="192" spans="2:14" hidden="1" outlineLevel="1">
      <c r="D192" s="41" t="s">
        <v>128</v>
      </c>
      <c r="E192" t="s">
        <v>2</v>
      </c>
      <c r="I192" s="46"/>
      <c r="J192" s="51"/>
      <c r="K192" s="51"/>
      <c r="L192" s="51"/>
      <c r="M192" s="51"/>
      <c r="N192" s="35"/>
    </row>
    <row r="193" spans="3:14" hidden="1" outlineLevel="1">
      <c r="D193" s="48"/>
      <c r="I193" s="46"/>
      <c r="J193" s="51"/>
      <c r="K193" s="51"/>
      <c r="L193" s="51"/>
      <c r="M193" s="51"/>
      <c r="N193" s="35"/>
    </row>
    <row r="194" spans="3:14" hidden="1" outlineLevel="1">
      <c r="C194" s="36" t="s">
        <v>42</v>
      </c>
      <c r="I194" s="46"/>
      <c r="J194" s="51"/>
      <c r="K194" s="51"/>
      <c r="L194" s="51"/>
      <c r="M194" s="51"/>
      <c r="N194" s="35"/>
    </row>
    <row r="195" spans="3:14" hidden="1" outlineLevel="1">
      <c r="D195" s="35" t="s">
        <v>97</v>
      </c>
      <c r="E195" t="s">
        <v>52</v>
      </c>
      <c r="I195" s="42"/>
      <c r="J195" s="52"/>
      <c r="K195" s="52"/>
      <c r="L195" s="52"/>
      <c r="M195" s="52"/>
    </row>
    <row r="196" spans="3:14" hidden="1" outlineLevel="1">
      <c r="D196" t="s">
        <v>37</v>
      </c>
      <c r="E196" t="s">
        <v>7</v>
      </c>
      <c r="I196" s="42"/>
      <c r="J196" s="52"/>
      <c r="K196" s="52"/>
      <c r="L196" s="52"/>
      <c r="M196" s="52"/>
      <c r="N196" s="35"/>
    </row>
    <row r="197" spans="3:14" hidden="1" outlineLevel="1">
      <c r="I197" s="42"/>
      <c r="J197" s="42"/>
      <c r="K197" s="42"/>
      <c r="L197" s="42"/>
      <c r="M197" s="42"/>
    </row>
    <row r="198" spans="3:14" hidden="1" outlineLevel="1">
      <c r="C198" s="36" t="s">
        <v>44</v>
      </c>
      <c r="E198" t="s">
        <v>39</v>
      </c>
      <c r="I198" s="42"/>
      <c r="J198" s="42"/>
      <c r="K198" s="42"/>
      <c r="L198" s="42"/>
      <c r="M198" s="42"/>
    </row>
    <row r="199" spans="3:14" hidden="1" outlineLevel="1">
      <c r="D199" s="54" t="s">
        <v>129</v>
      </c>
      <c r="I199" s="42"/>
      <c r="J199" s="42"/>
      <c r="K199" s="42"/>
      <c r="L199" s="42"/>
      <c r="M199" s="42"/>
    </row>
    <row r="200" spans="3:14" hidden="1" outlineLevel="1">
      <c r="D200" s="35" t="s">
        <v>111</v>
      </c>
      <c r="I200" s="42"/>
      <c r="J200" s="42"/>
      <c r="K200" s="42"/>
      <c r="L200" s="42"/>
      <c r="M200" s="42"/>
    </row>
    <row r="201" spans="3:14" hidden="1" outlineLevel="1">
      <c r="I201" s="42"/>
      <c r="J201" s="42"/>
      <c r="K201" s="42"/>
      <c r="L201" s="42"/>
      <c r="M201" s="42"/>
    </row>
    <row r="202" spans="3:14" hidden="1" outlineLevel="1">
      <c r="C202" s="36" t="s">
        <v>46</v>
      </c>
      <c r="I202" s="42"/>
      <c r="J202" s="42"/>
      <c r="K202" s="42"/>
      <c r="L202" s="42"/>
      <c r="M202" s="42"/>
    </row>
    <row r="203" spans="3:14" hidden="1" outlineLevel="1">
      <c r="D203" s="39" t="s">
        <v>130</v>
      </c>
    </row>
    <row r="204" spans="3:14" hidden="1" outlineLevel="1"/>
    <row r="205" spans="3:14" hidden="1" outlineLevel="1">
      <c r="C205" t="s">
        <v>61</v>
      </c>
      <c r="D205" s="39"/>
    </row>
    <row r="206" spans="3:14" hidden="1" outlineLevel="1">
      <c r="D206" s="43" t="s">
        <v>103</v>
      </c>
    </row>
    <row r="207" spans="3:14" hidden="1" outlineLevel="1">
      <c r="D207" s="38" t="s">
        <v>131</v>
      </c>
      <c r="E207" t="s">
        <v>2</v>
      </c>
    </row>
    <row r="208" spans="3:14" hidden="1" outlineLevel="1"/>
    <row r="209" spans="3:5" hidden="1" outlineLevel="1">
      <c r="C209" t="s">
        <v>76</v>
      </c>
      <c r="D209" s="35"/>
    </row>
    <row r="210" spans="3:5" hidden="1" outlineLevel="1">
      <c r="D210" t="s">
        <v>85</v>
      </c>
      <c r="E210" t="s">
        <v>52</v>
      </c>
    </row>
    <row r="211" spans="3:5" hidden="1" outlineLevel="1">
      <c r="D211" s="43" t="s">
        <v>108</v>
      </c>
    </row>
    <row r="212" spans="3:5" hidden="1" outlineLevel="1"/>
    <row r="213" spans="3:5" hidden="1" outlineLevel="1">
      <c r="C213" t="s">
        <v>114</v>
      </c>
    </row>
    <row r="214" spans="3:5" hidden="1" outlineLevel="1">
      <c r="D214" t="s">
        <v>115</v>
      </c>
      <c r="E214" t="s">
        <v>39</v>
      </c>
    </row>
    <row r="215" spans="3:5" hidden="1" outlineLevel="1"/>
    <row r="216" spans="3:5" hidden="1" outlineLevel="1">
      <c r="C216" t="s">
        <v>90</v>
      </c>
    </row>
    <row r="217" spans="3:5" hidden="1" outlineLevel="1">
      <c r="D217" t="s">
        <v>110</v>
      </c>
      <c r="E217" t="s">
        <v>1</v>
      </c>
    </row>
    <row r="218" spans="3:5" hidden="1" outlineLevel="1">
      <c r="D218" t="s">
        <v>109</v>
      </c>
      <c r="E218" t="s">
        <v>52</v>
      </c>
    </row>
    <row r="219" spans="3:5" hidden="1" outlineLevel="1"/>
    <row r="220" spans="3:5" hidden="1" outlineLevel="1">
      <c r="C220" t="s">
        <v>30</v>
      </c>
    </row>
    <row r="221" spans="3:5" hidden="1" outlineLevel="1">
      <c r="D221" t="s">
        <v>132</v>
      </c>
      <c r="E221" t="s">
        <v>52</v>
      </c>
    </row>
    <row r="222" spans="3:5" hidden="1" outlineLevel="1"/>
    <row r="223" spans="3:5" hidden="1" outlineLevel="1">
      <c r="C223" t="s">
        <v>91</v>
      </c>
    </row>
    <row r="224" spans="3:5" hidden="1" outlineLevel="1"/>
    <row r="225" spans="2:13" collapsed="1"/>
    <row r="226" spans="2:13">
      <c r="B226" s="34">
        <v>43080</v>
      </c>
    </row>
    <row r="227" spans="2:13" hidden="1" outlineLevel="1">
      <c r="B227" s="34"/>
      <c r="I227" s="53" t="s">
        <v>93</v>
      </c>
      <c r="J227" s="32"/>
    </row>
    <row r="228" spans="2:13" hidden="1" outlineLevel="1">
      <c r="B228" s="34"/>
      <c r="I228" s="49" t="s">
        <v>33</v>
      </c>
      <c r="J228" s="49" t="s">
        <v>117</v>
      </c>
      <c r="K228" s="50" t="s">
        <v>116</v>
      </c>
      <c r="L228" s="50"/>
      <c r="M228" s="50"/>
    </row>
    <row r="229" spans="2:13" hidden="1" outlineLevel="1">
      <c r="C229" s="36" t="s">
        <v>60</v>
      </c>
      <c r="I229" s="46"/>
      <c r="J229" s="46"/>
      <c r="K229" s="46"/>
      <c r="L229" s="46"/>
      <c r="M229" s="46"/>
    </row>
    <row r="230" spans="2:13" hidden="1" outlineLevel="1">
      <c r="D230" s="41" t="s">
        <v>128</v>
      </c>
      <c r="E230" s="36" t="s">
        <v>2</v>
      </c>
      <c r="I230" s="46"/>
      <c r="J230" s="51"/>
      <c r="K230" s="51"/>
      <c r="L230" s="51"/>
      <c r="M230" s="51"/>
    </row>
    <row r="231" spans="2:13" hidden="1" outlineLevel="1">
      <c r="D231" s="48"/>
      <c r="I231" s="46"/>
      <c r="J231" s="51"/>
      <c r="K231" s="51"/>
      <c r="L231" s="51"/>
      <c r="M231" s="51"/>
    </row>
    <row r="232" spans="2:13" hidden="1" outlineLevel="1">
      <c r="C232" s="36" t="s">
        <v>42</v>
      </c>
      <c r="I232" s="46"/>
      <c r="J232" s="51"/>
      <c r="K232" s="51"/>
      <c r="L232" s="51"/>
      <c r="M232" s="51"/>
    </row>
    <row r="233" spans="2:13" hidden="1" outlineLevel="1">
      <c r="D233" t="s">
        <v>37</v>
      </c>
      <c r="E233" t="s">
        <v>7</v>
      </c>
      <c r="I233" s="42"/>
      <c r="J233" s="52"/>
      <c r="K233" s="52"/>
      <c r="L233" s="52"/>
      <c r="M233" s="52"/>
    </row>
    <row r="234" spans="2:13" hidden="1" outlineLevel="1">
      <c r="I234" s="42"/>
      <c r="J234" s="42"/>
      <c r="K234" s="42"/>
      <c r="L234" s="42"/>
      <c r="M234" s="42"/>
    </row>
    <row r="235" spans="2:13" hidden="1" outlineLevel="1">
      <c r="C235" s="36" t="s">
        <v>46</v>
      </c>
      <c r="I235" s="42"/>
      <c r="J235" s="42"/>
      <c r="K235" s="42"/>
      <c r="L235" s="42"/>
      <c r="M235" s="42"/>
    </row>
    <row r="236" spans="2:13" hidden="1" outlineLevel="1">
      <c r="D236" s="39" t="s">
        <v>130</v>
      </c>
    </row>
    <row r="237" spans="2:13" hidden="1" outlineLevel="1"/>
    <row r="238" spans="2:13" hidden="1" outlineLevel="1">
      <c r="C238" t="s">
        <v>61</v>
      </c>
      <c r="D238" s="39"/>
    </row>
    <row r="239" spans="2:13" hidden="1" outlineLevel="1">
      <c r="D239" s="43" t="s">
        <v>103</v>
      </c>
    </row>
    <row r="240" spans="2:13" hidden="1" outlineLevel="1">
      <c r="D240" s="38" t="s">
        <v>131</v>
      </c>
      <c r="E240" t="s">
        <v>2</v>
      </c>
    </row>
    <row r="241" spans="3:5" hidden="1" outlineLevel="1"/>
    <row r="242" spans="3:5" hidden="1" outlineLevel="1">
      <c r="C242" t="s">
        <v>76</v>
      </c>
      <c r="D242" s="35"/>
    </row>
    <row r="243" spans="3:5" hidden="1" outlineLevel="1">
      <c r="D243" s="35" t="s">
        <v>85</v>
      </c>
      <c r="E243" t="s">
        <v>52</v>
      </c>
    </row>
    <row r="244" spans="3:5" hidden="1" outlineLevel="1">
      <c r="D244" s="54" t="s">
        <v>108</v>
      </c>
    </row>
    <row r="245" spans="3:5" hidden="1" outlineLevel="1"/>
    <row r="246" spans="3:5" hidden="1" outlineLevel="1">
      <c r="C246" t="s">
        <v>114</v>
      </c>
    </row>
    <row r="247" spans="3:5" hidden="1" outlineLevel="1">
      <c r="D247" t="s">
        <v>115</v>
      </c>
      <c r="E247" t="s">
        <v>39</v>
      </c>
    </row>
    <row r="248" spans="3:5" hidden="1" outlineLevel="1"/>
    <row r="249" spans="3:5" hidden="1" outlineLevel="1">
      <c r="C249" t="s">
        <v>90</v>
      </c>
    </row>
    <row r="250" spans="3:5" hidden="1" outlineLevel="1">
      <c r="D250" t="s">
        <v>110</v>
      </c>
      <c r="E250" t="s">
        <v>1</v>
      </c>
    </row>
    <row r="251" spans="3:5" hidden="1" outlineLevel="1">
      <c r="D251" t="s">
        <v>109</v>
      </c>
      <c r="E251" t="s">
        <v>52</v>
      </c>
    </row>
    <row r="252" spans="3:5" hidden="1" outlineLevel="1"/>
    <row r="253" spans="3:5" hidden="1" outlineLevel="1">
      <c r="C253" t="s">
        <v>30</v>
      </c>
    </row>
    <row r="254" spans="3:5" hidden="1" outlineLevel="1">
      <c r="D254" t="s">
        <v>132</v>
      </c>
      <c r="E254" t="s">
        <v>52</v>
      </c>
    </row>
    <row r="255" spans="3:5" hidden="1" outlineLevel="1"/>
    <row r="256" spans="3:5" hidden="1" outlineLevel="1">
      <c r="C256" t="s">
        <v>91</v>
      </c>
    </row>
    <row r="257" spans="2:16" hidden="1" outlineLevel="1">
      <c r="D257" t="s">
        <v>135</v>
      </c>
      <c r="E257" t="s">
        <v>52</v>
      </c>
    </row>
    <row r="258" spans="2:16" hidden="1" outlineLevel="1">
      <c r="D258" t="s">
        <v>134</v>
      </c>
    </row>
    <row r="259" spans="2:16" hidden="1" outlineLevel="1"/>
    <row r="260" spans="2:16" collapsed="1"/>
    <row r="261" spans="2:16">
      <c r="B261" s="34">
        <v>43081</v>
      </c>
    </row>
    <row r="262" spans="2:16" hidden="1">
      <c r="B262" s="34"/>
      <c r="I262" s="53" t="s">
        <v>93</v>
      </c>
      <c r="J262" s="32"/>
      <c r="N262" s="53" t="s">
        <v>148</v>
      </c>
    </row>
    <row r="263" spans="2:16" hidden="1">
      <c r="B263" s="34"/>
      <c r="I263" s="49" t="s">
        <v>33</v>
      </c>
      <c r="J263" s="49" t="s">
        <v>117</v>
      </c>
      <c r="K263" s="50" t="s">
        <v>116</v>
      </c>
      <c r="L263" s="50"/>
      <c r="M263" s="50"/>
      <c r="O263" t="s">
        <v>149</v>
      </c>
    </row>
    <row r="264" spans="2:16" hidden="1">
      <c r="C264" s="36" t="s">
        <v>60</v>
      </c>
      <c r="I264" s="46"/>
      <c r="J264" s="51" t="s">
        <v>2</v>
      </c>
      <c r="K264" s="51" t="s">
        <v>147</v>
      </c>
      <c r="L264" s="46"/>
      <c r="M264" s="46"/>
      <c r="O264" t="s">
        <v>150</v>
      </c>
    </row>
    <row r="265" spans="2:16" hidden="1">
      <c r="D265" s="48" t="s">
        <v>128</v>
      </c>
      <c r="E265" s="35" t="s">
        <v>2</v>
      </c>
      <c r="I265" s="46"/>
      <c r="J265" s="51" t="s">
        <v>7</v>
      </c>
      <c r="K265" s="51" t="s">
        <v>155</v>
      </c>
      <c r="L265" s="57" t="s">
        <v>160</v>
      </c>
      <c r="M265" s="57"/>
      <c r="O265" t="s">
        <v>146</v>
      </c>
    </row>
    <row r="266" spans="2:16" hidden="1">
      <c r="D266" s="48"/>
      <c r="I266" s="46"/>
      <c r="J266" s="51" t="s">
        <v>3</v>
      </c>
      <c r="K266" s="51" t="s">
        <v>156</v>
      </c>
      <c r="L266" s="57" t="s">
        <v>161</v>
      </c>
      <c r="M266" s="57"/>
      <c r="P266" t="s">
        <v>151</v>
      </c>
    </row>
    <row r="267" spans="2:16" hidden="1">
      <c r="C267" s="36" t="s">
        <v>42</v>
      </c>
      <c r="I267" s="46"/>
      <c r="J267" s="57" t="s">
        <v>39</v>
      </c>
      <c r="K267" s="57" t="s">
        <v>157</v>
      </c>
      <c r="L267" s="57"/>
      <c r="M267" s="57"/>
      <c r="P267" t="s">
        <v>152</v>
      </c>
    </row>
    <row r="268" spans="2:16" hidden="1">
      <c r="D268" s="35" t="s">
        <v>37</v>
      </c>
      <c r="E268" s="35" t="s">
        <v>7</v>
      </c>
      <c r="I268" s="42"/>
      <c r="J268" s="52" t="s">
        <v>1</v>
      </c>
      <c r="K268" s="52" t="s">
        <v>158</v>
      </c>
      <c r="L268" s="52"/>
      <c r="M268" s="52"/>
    </row>
    <row r="269" spans="2:16" hidden="1">
      <c r="D269" s="35" t="s">
        <v>136</v>
      </c>
      <c r="I269" s="42"/>
      <c r="J269" s="58" t="s">
        <v>2</v>
      </c>
      <c r="K269" s="58" t="s">
        <v>159</v>
      </c>
      <c r="L269" s="58"/>
      <c r="M269" s="58"/>
    </row>
    <row r="270" spans="2:16" hidden="1">
      <c r="I270" s="42"/>
      <c r="J270" s="58"/>
      <c r="K270" s="58"/>
      <c r="L270" s="58"/>
      <c r="M270" s="58"/>
    </row>
    <row r="271" spans="2:16" hidden="1">
      <c r="C271" s="36" t="s">
        <v>46</v>
      </c>
      <c r="I271" s="42"/>
      <c r="J271" s="58"/>
      <c r="K271" s="58"/>
      <c r="L271" s="58"/>
      <c r="M271" s="58"/>
    </row>
    <row r="272" spans="2:16" hidden="1">
      <c r="D272" s="44" t="s">
        <v>130</v>
      </c>
      <c r="E272" s="55"/>
      <c r="O272" t="s">
        <v>153</v>
      </c>
    </row>
    <row r="273" spans="3:15" hidden="1">
      <c r="D273" s="56" t="s">
        <v>137</v>
      </c>
      <c r="E273" s="55"/>
      <c r="O273" t="s">
        <v>153</v>
      </c>
    </row>
    <row r="274" spans="3:15" hidden="1"/>
    <row r="275" spans="3:15" hidden="1"/>
    <row r="276" spans="3:15" hidden="1">
      <c r="C276" t="s">
        <v>76</v>
      </c>
      <c r="D276" s="35"/>
    </row>
    <row r="277" spans="3:15" hidden="1">
      <c r="D277" s="35" t="s">
        <v>85</v>
      </c>
      <c r="E277" t="s">
        <v>52</v>
      </c>
    </row>
    <row r="278" spans="3:15" hidden="1">
      <c r="D278" s="54" t="s">
        <v>108</v>
      </c>
    </row>
    <row r="279" spans="3:15" hidden="1">
      <c r="D279" t="s">
        <v>162</v>
      </c>
      <c r="E279" t="s">
        <v>163</v>
      </c>
    </row>
    <row r="280" spans="3:15" hidden="1"/>
    <row r="281" spans="3:15" hidden="1">
      <c r="C281" t="s">
        <v>114</v>
      </c>
    </row>
    <row r="282" spans="3:15" hidden="1">
      <c r="D282" s="35" t="s">
        <v>115</v>
      </c>
      <c r="E282" s="35" t="s">
        <v>39</v>
      </c>
    </row>
    <row r="283" spans="3:15" hidden="1">
      <c r="D283" t="s">
        <v>138</v>
      </c>
      <c r="E283" t="s">
        <v>39</v>
      </c>
      <c r="I283" s="53"/>
    </row>
    <row r="284" spans="3:15" hidden="1"/>
    <row r="285" spans="3:15" hidden="1">
      <c r="C285" t="s">
        <v>90</v>
      </c>
    </row>
    <row r="286" spans="3:15" hidden="1">
      <c r="D286" s="35" t="s">
        <v>110</v>
      </c>
      <c r="E286" s="35" t="s">
        <v>1</v>
      </c>
    </row>
    <row r="287" spans="3:15" hidden="1">
      <c r="D287" s="35" t="s">
        <v>109</v>
      </c>
      <c r="E287" s="35" t="s">
        <v>52</v>
      </c>
    </row>
    <row r="288" spans="3:15" hidden="1">
      <c r="D288" t="s">
        <v>139</v>
      </c>
    </row>
    <row r="289" spans="2:13" hidden="1"/>
    <row r="290" spans="2:13" hidden="1">
      <c r="C290" t="s">
        <v>30</v>
      </c>
    </row>
    <row r="291" spans="2:13" hidden="1">
      <c r="D291" t="s">
        <v>132</v>
      </c>
      <c r="E291" t="s">
        <v>52</v>
      </c>
    </row>
    <row r="292" spans="2:13" hidden="1"/>
    <row r="293" spans="2:13" hidden="1">
      <c r="C293" t="s">
        <v>140</v>
      </c>
    </row>
    <row r="294" spans="2:13" hidden="1">
      <c r="D294" t="s">
        <v>141</v>
      </c>
      <c r="E294" t="s">
        <v>2</v>
      </c>
    </row>
    <row r="295" spans="2:13" hidden="1"/>
    <row r="296" spans="2:13" hidden="1"/>
    <row r="297" spans="2:13" hidden="1">
      <c r="C297" t="s">
        <v>91</v>
      </c>
    </row>
    <row r="298" spans="2:13" hidden="1">
      <c r="D298" t="s">
        <v>135</v>
      </c>
      <c r="E298" t="s">
        <v>52</v>
      </c>
    </row>
    <row r="299" spans="2:13" hidden="1">
      <c r="D299" t="s">
        <v>134</v>
      </c>
      <c r="E299" t="s">
        <v>52</v>
      </c>
    </row>
    <row r="302" spans="2:13">
      <c r="B302" s="34">
        <v>43082</v>
      </c>
    </row>
    <row r="303" spans="2:13" hidden="1">
      <c r="B303" s="34"/>
    </row>
    <row r="304" spans="2:13" hidden="1">
      <c r="D304" s="48"/>
      <c r="I304" s="53" t="s">
        <v>93</v>
      </c>
      <c r="J304" s="32"/>
      <c r="M304" s="53" t="s">
        <v>148</v>
      </c>
    </row>
    <row r="305" spans="3:15" hidden="1">
      <c r="C305" s="36" t="s">
        <v>42</v>
      </c>
      <c r="I305" s="49" t="s">
        <v>33</v>
      </c>
      <c r="J305" s="49" t="s">
        <v>117</v>
      </c>
      <c r="K305" s="50" t="s">
        <v>116</v>
      </c>
      <c r="L305" s="50"/>
      <c r="N305" t="s">
        <v>149</v>
      </c>
    </row>
    <row r="306" spans="3:15" hidden="1">
      <c r="D306" s="59" t="s">
        <v>165</v>
      </c>
      <c r="E306" s="35"/>
      <c r="I306" s="46"/>
      <c r="J306" s="58" t="s">
        <v>2</v>
      </c>
      <c r="K306" s="58" t="s">
        <v>159</v>
      </c>
      <c r="L306" s="46"/>
      <c r="N306" t="s">
        <v>150</v>
      </c>
    </row>
    <row r="307" spans="3:15" hidden="1">
      <c r="D307" s="35"/>
      <c r="I307" s="46"/>
      <c r="J307" s="51"/>
      <c r="K307" s="51"/>
      <c r="L307" s="57"/>
      <c r="N307" t="s">
        <v>146</v>
      </c>
    </row>
    <row r="308" spans="3:15" hidden="1">
      <c r="I308" s="46"/>
      <c r="J308" s="51"/>
      <c r="K308" s="51"/>
      <c r="L308" s="57"/>
      <c r="O308" t="s">
        <v>151</v>
      </c>
    </row>
    <row r="309" spans="3:15" hidden="1">
      <c r="C309" s="36" t="s">
        <v>46</v>
      </c>
      <c r="I309" s="46"/>
      <c r="J309" s="57"/>
      <c r="K309" s="57"/>
      <c r="L309" s="57"/>
      <c r="O309" t="s">
        <v>152</v>
      </c>
    </row>
    <row r="310" spans="3:15" hidden="1">
      <c r="D310" s="44" t="s">
        <v>130</v>
      </c>
      <c r="E310" s="55"/>
    </row>
    <row r="311" spans="3:15" hidden="1">
      <c r="D311" s="56" t="s">
        <v>137</v>
      </c>
      <c r="E311" s="55"/>
    </row>
    <row r="312" spans="3:15" hidden="1"/>
    <row r="313" spans="3:15" hidden="1"/>
    <row r="314" spans="3:15" hidden="1">
      <c r="C314" t="s">
        <v>76</v>
      </c>
      <c r="D314" s="35"/>
    </row>
    <row r="315" spans="3:15" hidden="1">
      <c r="D315" s="35" t="s">
        <v>85</v>
      </c>
      <c r="E315" t="s">
        <v>52</v>
      </c>
    </row>
    <row r="316" spans="3:15" hidden="1">
      <c r="D316" s="54" t="s">
        <v>108</v>
      </c>
    </row>
    <row r="317" spans="3:15" hidden="1">
      <c r="D317" s="41" t="s">
        <v>167</v>
      </c>
      <c r="E317" t="s">
        <v>163</v>
      </c>
    </row>
    <row r="318" spans="3:15" hidden="1"/>
    <row r="319" spans="3:15" hidden="1">
      <c r="C319" t="s">
        <v>114</v>
      </c>
    </row>
    <row r="320" spans="3:15" hidden="1">
      <c r="D320" s="35" t="s">
        <v>115</v>
      </c>
      <c r="E320" s="35" t="s">
        <v>39</v>
      </c>
    </row>
    <row r="321" spans="3:9" hidden="1">
      <c r="D321" t="s">
        <v>138</v>
      </c>
      <c r="E321" t="s">
        <v>39</v>
      </c>
      <c r="I321" s="53"/>
    </row>
    <row r="322" spans="3:9" hidden="1"/>
    <row r="323" spans="3:9" hidden="1">
      <c r="C323" t="s">
        <v>90</v>
      </c>
    </row>
    <row r="324" spans="3:9" hidden="1">
      <c r="D324" s="35" t="s">
        <v>110</v>
      </c>
      <c r="E324" s="35" t="s">
        <v>1</v>
      </c>
    </row>
    <row r="325" spans="3:9" hidden="1">
      <c r="D325" s="35" t="s">
        <v>109</v>
      </c>
      <c r="E325" s="35" t="s">
        <v>52</v>
      </c>
    </row>
    <row r="326" spans="3:9" hidden="1">
      <c r="D326" t="s">
        <v>139</v>
      </c>
    </row>
    <row r="327" spans="3:9" hidden="1"/>
    <row r="328" spans="3:9" hidden="1">
      <c r="C328" t="s">
        <v>30</v>
      </c>
    </row>
    <row r="329" spans="3:9" hidden="1">
      <c r="D329" t="s">
        <v>132</v>
      </c>
      <c r="E329" t="s">
        <v>52</v>
      </c>
    </row>
    <row r="330" spans="3:9" hidden="1"/>
    <row r="331" spans="3:9" hidden="1">
      <c r="C331" t="s">
        <v>140</v>
      </c>
    </row>
    <row r="332" spans="3:9" hidden="1">
      <c r="D332" t="s">
        <v>141</v>
      </c>
      <c r="E332" t="s">
        <v>2</v>
      </c>
    </row>
    <row r="333" spans="3:9" hidden="1">
      <c r="D333" t="s">
        <v>164</v>
      </c>
      <c r="E333" t="s">
        <v>52</v>
      </c>
    </row>
    <row r="334" spans="3:9" hidden="1">
      <c r="D334" t="s">
        <v>166</v>
      </c>
      <c r="E334" t="s">
        <v>105</v>
      </c>
    </row>
    <row r="335" spans="3:9" hidden="1"/>
    <row r="336" spans="3:9" hidden="1">
      <c r="C336" t="s">
        <v>91</v>
      </c>
    </row>
    <row r="337" spans="2:13" hidden="1">
      <c r="D337" t="s">
        <v>135</v>
      </c>
      <c r="E337" t="s">
        <v>52</v>
      </c>
    </row>
    <row r="338" spans="2:13" hidden="1">
      <c r="D338" t="s">
        <v>134</v>
      </c>
      <c r="E338" t="s">
        <v>52</v>
      </c>
    </row>
    <row r="339" spans="2:13" hidden="1"/>
    <row r="342" spans="2:13">
      <c r="B342" s="34">
        <v>43087</v>
      </c>
    </row>
    <row r="343" spans="2:13" hidden="1">
      <c r="B343" s="34"/>
    </row>
    <row r="344" spans="2:13" hidden="1">
      <c r="D344" s="48"/>
      <c r="I344" s="53" t="s">
        <v>93</v>
      </c>
      <c r="J344" s="32"/>
      <c r="M344" s="53" t="s">
        <v>148</v>
      </c>
    </row>
    <row r="345" spans="2:13" hidden="1">
      <c r="C345" s="36" t="s">
        <v>42</v>
      </c>
      <c r="I345" s="49" t="s">
        <v>33</v>
      </c>
      <c r="J345" s="49" t="s">
        <v>117</v>
      </c>
      <c r="K345" s="50" t="s">
        <v>116</v>
      </c>
      <c r="L345" s="50"/>
    </row>
    <row r="346" spans="2:13" hidden="1">
      <c r="D346" s="59" t="s">
        <v>165</v>
      </c>
      <c r="E346" s="35"/>
      <c r="I346" s="46"/>
      <c r="J346" s="58"/>
      <c r="K346" s="58"/>
      <c r="L346" s="46"/>
    </row>
    <row r="347" spans="2:13" hidden="1">
      <c r="D347" s="35"/>
      <c r="I347" s="46"/>
      <c r="J347" s="51"/>
      <c r="K347" s="51"/>
      <c r="L347" s="57"/>
    </row>
    <row r="348" spans="2:13" hidden="1">
      <c r="I348" s="46"/>
      <c r="J348" s="51"/>
      <c r="K348" s="51"/>
      <c r="L348" s="57"/>
    </row>
    <row r="349" spans="2:13" hidden="1">
      <c r="C349" s="36" t="s">
        <v>46</v>
      </c>
      <c r="I349" s="46"/>
      <c r="J349" s="57"/>
      <c r="K349" s="57"/>
      <c r="L349" s="57"/>
    </row>
    <row r="350" spans="2:13" hidden="1">
      <c r="D350" s="44" t="s">
        <v>130</v>
      </c>
      <c r="E350" s="55"/>
    </row>
    <row r="351" spans="2:13" hidden="1">
      <c r="D351" s="56" t="s">
        <v>137</v>
      </c>
      <c r="E351" s="55"/>
    </row>
    <row r="352" spans="2:13" hidden="1"/>
    <row r="353" spans="3:9" hidden="1"/>
    <row r="354" spans="3:9" hidden="1">
      <c r="C354" t="s">
        <v>76</v>
      </c>
      <c r="D354" s="35"/>
    </row>
    <row r="355" spans="3:9" hidden="1">
      <c r="D355" s="35" t="s">
        <v>85</v>
      </c>
      <c r="E355" t="s">
        <v>52</v>
      </c>
    </row>
    <row r="356" spans="3:9" hidden="1">
      <c r="D356" s="54" t="s">
        <v>108</v>
      </c>
    </row>
    <row r="357" spans="3:9" hidden="1">
      <c r="D357" s="41" t="s">
        <v>167</v>
      </c>
      <c r="E357" t="s">
        <v>163</v>
      </c>
    </row>
    <row r="358" spans="3:9" hidden="1"/>
    <row r="359" spans="3:9" hidden="1">
      <c r="C359" t="s">
        <v>114</v>
      </c>
    </row>
    <row r="360" spans="3:9" hidden="1">
      <c r="D360" s="35" t="s">
        <v>115</v>
      </c>
      <c r="E360" s="35" t="s">
        <v>39</v>
      </c>
    </row>
    <row r="361" spans="3:9" hidden="1">
      <c r="D361" s="35" t="s">
        <v>138</v>
      </c>
      <c r="E361" s="35" t="s">
        <v>39</v>
      </c>
      <c r="I361" s="53"/>
    </row>
    <row r="362" spans="3:9" hidden="1">
      <c r="D362" t="s">
        <v>168</v>
      </c>
      <c r="E362" t="s">
        <v>39</v>
      </c>
      <c r="I362" s="53"/>
    </row>
    <row r="363" spans="3:9" hidden="1"/>
    <row r="364" spans="3:9" hidden="1">
      <c r="C364" t="s">
        <v>90</v>
      </c>
    </row>
    <row r="365" spans="3:9" hidden="1">
      <c r="D365" s="35" t="s">
        <v>110</v>
      </c>
      <c r="E365" s="35" t="s">
        <v>1</v>
      </c>
    </row>
    <row r="366" spans="3:9" hidden="1">
      <c r="D366" s="35" t="s">
        <v>109</v>
      </c>
      <c r="E366" s="35" t="s">
        <v>52</v>
      </c>
    </row>
    <row r="367" spans="3:9" hidden="1">
      <c r="D367" s="35" t="s">
        <v>139</v>
      </c>
      <c r="E367" s="35"/>
    </row>
    <row r="368" spans="3:9" hidden="1"/>
    <row r="369" spans="2:5" hidden="1"/>
    <row r="370" spans="2:5" hidden="1">
      <c r="C370" t="s">
        <v>30</v>
      </c>
    </row>
    <row r="371" spans="2:5" hidden="1">
      <c r="D371" t="s">
        <v>132</v>
      </c>
      <c r="E371" t="s">
        <v>52</v>
      </c>
    </row>
    <row r="372" spans="2:5" hidden="1"/>
    <row r="373" spans="2:5" hidden="1">
      <c r="C373" t="s">
        <v>140</v>
      </c>
    </row>
    <row r="374" spans="2:5" hidden="1">
      <c r="D374" t="s">
        <v>141</v>
      </c>
      <c r="E374" t="s">
        <v>2</v>
      </c>
    </row>
    <row r="375" spans="2:5" hidden="1">
      <c r="D375" t="s">
        <v>164</v>
      </c>
      <c r="E375" t="s">
        <v>52</v>
      </c>
    </row>
    <row r="376" spans="2:5" hidden="1">
      <c r="D376" t="s">
        <v>166</v>
      </c>
      <c r="E376" t="s">
        <v>105</v>
      </c>
    </row>
    <row r="377" spans="2:5" hidden="1"/>
    <row r="378" spans="2:5" hidden="1">
      <c r="C378" t="s">
        <v>91</v>
      </c>
    </row>
    <row r="379" spans="2:5" hidden="1">
      <c r="D379" t="s">
        <v>135</v>
      </c>
      <c r="E379" t="s">
        <v>52</v>
      </c>
    </row>
    <row r="380" spans="2:5" hidden="1">
      <c r="D380" t="s">
        <v>134</v>
      </c>
      <c r="E380" t="s">
        <v>52</v>
      </c>
    </row>
    <row r="381" spans="2:5" hidden="1"/>
    <row r="384" spans="2:5">
      <c r="B384" s="34">
        <v>43087</v>
      </c>
    </row>
    <row r="385" spans="2:13">
      <c r="B385" s="34"/>
    </row>
    <row r="386" spans="2:13">
      <c r="D386" s="48"/>
      <c r="I386" s="53" t="s">
        <v>93</v>
      </c>
      <c r="J386" s="32"/>
      <c r="M386" s="53" t="s">
        <v>148</v>
      </c>
    </row>
    <row r="387" spans="2:13">
      <c r="C387" s="36" t="s">
        <v>42</v>
      </c>
      <c r="I387" s="49" t="s">
        <v>33</v>
      </c>
      <c r="J387" s="49" t="s">
        <v>117</v>
      </c>
      <c r="K387" s="50" t="s">
        <v>116</v>
      </c>
      <c r="L387" s="50"/>
    </row>
    <row r="388" spans="2:13">
      <c r="D388" s="59" t="s">
        <v>165</v>
      </c>
      <c r="E388" s="35"/>
      <c r="I388" s="46"/>
      <c r="J388" s="58"/>
      <c r="K388" s="58"/>
      <c r="L388" s="46"/>
    </row>
    <row r="389" spans="2:13">
      <c r="D389" s="35"/>
      <c r="I389" s="46"/>
      <c r="J389" s="51"/>
      <c r="K389" s="51"/>
      <c r="L389" s="57"/>
    </row>
    <row r="390" spans="2:13">
      <c r="I390" s="46"/>
      <c r="J390" s="51"/>
      <c r="K390" s="51"/>
      <c r="L390" s="57"/>
    </row>
    <row r="391" spans="2:13">
      <c r="C391" s="36" t="s">
        <v>46</v>
      </c>
      <c r="I391" s="46"/>
      <c r="J391" s="57"/>
      <c r="K391" s="57"/>
      <c r="L391" s="57"/>
    </row>
    <row r="392" spans="2:13">
      <c r="D392" s="44" t="s">
        <v>130</v>
      </c>
      <c r="E392" s="55"/>
    </row>
    <row r="393" spans="2:13">
      <c r="D393" s="56" t="s">
        <v>137</v>
      </c>
      <c r="E393" s="55"/>
    </row>
    <row r="394" spans="2:13">
      <c r="D394" t="s">
        <v>172</v>
      </c>
    </row>
    <row r="397" spans="2:13">
      <c r="C397" t="s">
        <v>76</v>
      </c>
      <c r="D397" s="35"/>
    </row>
    <row r="398" spans="2:13">
      <c r="D398" s="36" t="s">
        <v>170</v>
      </c>
      <c r="E398" t="s">
        <v>3</v>
      </c>
    </row>
    <row r="399" spans="2:13">
      <c r="D399" s="36" t="s">
        <v>173</v>
      </c>
      <c r="E399" t="s">
        <v>105</v>
      </c>
    </row>
    <row r="401" spans="3:9">
      <c r="C401" t="s">
        <v>114</v>
      </c>
    </row>
    <row r="402" spans="3:9">
      <c r="D402" t="s">
        <v>171</v>
      </c>
      <c r="E402" t="s">
        <v>39</v>
      </c>
      <c r="I402" s="53"/>
    </row>
    <row r="404" spans="3:9">
      <c r="C404" t="s">
        <v>90</v>
      </c>
    </row>
    <row r="405" spans="3:9">
      <c r="D405" s="36" t="s">
        <v>169</v>
      </c>
      <c r="E405" s="36" t="s">
        <v>3</v>
      </c>
    </row>
    <row r="407" spans="3:9">
      <c r="C407" t="s">
        <v>91</v>
      </c>
    </row>
    <row r="408" spans="3:9">
      <c r="D408" t="s">
        <v>135</v>
      </c>
      <c r="E408" t="s">
        <v>52</v>
      </c>
    </row>
    <row r="409" spans="3:9">
      <c r="D409" t="s">
        <v>134</v>
      </c>
      <c r="E409" t="s">
        <v>52</v>
      </c>
    </row>
    <row r="410" spans="3:9">
      <c r="D410" t="s">
        <v>174</v>
      </c>
    </row>
    <row r="411" spans="3:9">
      <c r="D411" t="s">
        <v>175</v>
      </c>
    </row>
  </sheetData>
  <customSheetViews>
    <customSheetView guid="{7756DC04-FC31-47A6-8691-B1D4C2112A49}" hiddenRows="1" topLeftCell="A340">
      <selection activeCell="D384" sqref="D384"/>
      <pageMargins left="0.7" right="0.7" top="0.75" bottom="0.75" header="0.3" footer="0.3"/>
      <pageSetup paperSize="9" orientation="portrait" r:id="rId1"/>
    </customSheetView>
  </customSheetViews>
  <hyperlinks>
    <hyperlink ref="D104" r:id="rId2" display="\\192.168.106.167\06_Output\05_Development\000_Input\Document_20171205_3\01_ジョブログレビュー結果"/>
    <hyperlink ref="D92" r:id="rId3"/>
    <hyperlink ref="D161" r:id="rId4" display="\\192.168.106.167\06_Output\05_Development\000_Input\Document_20171205_3\01_ジョブログレビュー結果"/>
    <hyperlink ref="D145" r:id="rId5"/>
    <hyperlink ref="D169" r:id="rId6"/>
    <hyperlink ref="D206" r:id="rId7" display="\\192.168.106.167\06_Output\05_Development\000_Input\Document_20171205_3\01_ジョブログレビュー結果"/>
    <hyperlink ref="D199" r:id="rId8" display="\\192.168.106.167\06_Output\05_Development\000_Input\Document_20171205_3\05_制御構成変更No.2_レビュー結果"/>
    <hyperlink ref="D239" r:id="rId9" display="\\192.168.106.167\06_Output\05_Development\000_Input\Document_20171205_3\01_ジョブログレビュー結果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Y47"/>
  <sheetViews>
    <sheetView topLeftCell="A13" workbookViewId="0">
      <selection activeCell="C23" sqref="C23"/>
    </sheetView>
  </sheetViews>
  <sheetFormatPr defaultRowHeight="15.75"/>
  <cols>
    <col min="1" max="1" width="13" style="61" customWidth="1"/>
    <col min="2" max="2" width="14.85546875" style="61" customWidth="1"/>
    <col min="3" max="3" width="13.42578125" style="61" bestFit="1" customWidth="1"/>
    <col min="4" max="5" width="14.85546875" style="61" customWidth="1"/>
    <col min="6" max="6" width="13.42578125" style="61" bestFit="1" customWidth="1"/>
    <col min="7" max="7" width="14" style="65" customWidth="1"/>
    <col min="8" max="8" width="15.28515625" style="62" bestFit="1" customWidth="1"/>
    <col min="9" max="9" width="15.42578125" style="62" bestFit="1" customWidth="1"/>
    <col min="10" max="10" width="16.5703125" style="62" bestFit="1" customWidth="1"/>
    <col min="11" max="12" width="15.85546875" style="62" bestFit="1" customWidth="1"/>
    <col min="13" max="13" width="13.42578125" style="62" bestFit="1" customWidth="1"/>
    <col min="14" max="17" width="11.5703125" style="62" bestFit="1" customWidth="1"/>
    <col min="18" max="22" width="11.5703125" style="61" bestFit="1" customWidth="1"/>
    <col min="23" max="24" width="12.28515625" style="61" bestFit="1" customWidth="1"/>
    <col min="25" max="25" width="11.140625" style="61" bestFit="1" customWidth="1"/>
    <col min="26" max="16384" width="9.140625" style="61"/>
  </cols>
  <sheetData>
    <row r="1" spans="1:25">
      <c r="A1" s="326" t="s">
        <v>176</v>
      </c>
      <c r="B1" s="326"/>
      <c r="D1" s="161" t="s">
        <v>177</v>
      </c>
      <c r="E1" s="161"/>
      <c r="F1" s="327" t="s">
        <v>178</v>
      </c>
      <c r="G1" s="327"/>
      <c r="H1" s="327"/>
      <c r="I1" s="327"/>
      <c r="J1" s="328" t="s">
        <v>179</v>
      </c>
      <c r="K1" s="329"/>
      <c r="L1" s="61" t="s">
        <v>180</v>
      </c>
      <c r="M1" s="62" t="s">
        <v>181</v>
      </c>
      <c r="N1" s="61">
        <v>2017</v>
      </c>
      <c r="O1" s="61">
        <v>2018</v>
      </c>
      <c r="P1" s="61">
        <v>2019</v>
      </c>
      <c r="Q1" s="63">
        <v>2020</v>
      </c>
    </row>
    <row r="2" spans="1:25">
      <c r="A2" s="64"/>
      <c r="B2" s="64"/>
      <c r="D2" s="161"/>
      <c r="E2" s="161"/>
      <c r="F2" s="64">
        <v>2017</v>
      </c>
      <c r="G2" s="64">
        <v>2018</v>
      </c>
      <c r="H2" s="64">
        <v>2019</v>
      </c>
      <c r="I2" s="65">
        <v>2020</v>
      </c>
      <c r="J2" s="328"/>
      <c r="K2" s="329"/>
      <c r="L2" s="66">
        <v>700000</v>
      </c>
      <c r="M2" s="66">
        <f>SUM(N2:Q2)</f>
        <v>202843.95</v>
      </c>
      <c r="N2" s="66">
        <f>SUM(Bank_Advance!G19:G21)</f>
        <v>13941.6</v>
      </c>
      <c r="O2" s="66">
        <f>SUM(Bank_Advance!G22:G33)</f>
        <v>58152.150000000009</v>
      </c>
      <c r="P2" s="66">
        <f>SUM(Bank_Advance!G34:G45)</f>
        <v>67214.7</v>
      </c>
      <c r="Q2" s="66">
        <f>SUM(Bank_Advance!G46:G57)</f>
        <v>63535.5</v>
      </c>
    </row>
    <row r="3" spans="1:25">
      <c r="A3" s="61" t="s">
        <v>182</v>
      </c>
      <c r="B3" s="67">
        <v>100000</v>
      </c>
      <c r="D3" s="63" t="s">
        <v>183</v>
      </c>
      <c r="E3" s="68">
        <v>250000</v>
      </c>
      <c r="F3" s="67"/>
      <c r="G3" s="67">
        <f>-B26</f>
        <v>0</v>
      </c>
      <c r="H3" s="67"/>
      <c r="I3" s="67">
        <f>E46</f>
        <v>-50000</v>
      </c>
      <c r="J3" s="67">
        <f t="shared" ref="J3:J5" si="0">SUM(E3:I3)</f>
        <v>200000</v>
      </c>
      <c r="K3" s="69"/>
      <c r="P3" s="70"/>
      <c r="Q3" s="69"/>
      <c r="T3" s="71"/>
      <c r="U3" s="71"/>
      <c r="V3" s="71"/>
      <c r="W3" s="71"/>
      <c r="X3" s="71"/>
    </row>
    <row r="4" spans="1:25">
      <c r="A4" s="61" t="s">
        <v>184</v>
      </c>
      <c r="B4" s="67">
        <v>35000</v>
      </c>
      <c r="D4" s="63" t="s">
        <v>185</v>
      </c>
      <c r="E4" s="68">
        <f>40000</f>
        <v>40000</v>
      </c>
      <c r="F4" s="67"/>
      <c r="G4" s="67">
        <f>L26</f>
        <v>-40000</v>
      </c>
      <c r="H4" s="67"/>
      <c r="I4" s="67"/>
      <c r="J4" s="67">
        <f t="shared" si="0"/>
        <v>0</v>
      </c>
      <c r="K4" s="69"/>
      <c r="P4" s="70"/>
      <c r="Q4" s="69"/>
      <c r="T4" s="67"/>
      <c r="U4" s="67"/>
      <c r="V4" s="67"/>
      <c r="W4" s="67"/>
      <c r="X4" s="67"/>
    </row>
    <row r="5" spans="1:25">
      <c r="A5" s="61" t="s">
        <v>186</v>
      </c>
      <c r="B5" s="67">
        <v>55000</v>
      </c>
      <c r="D5" s="63" t="s">
        <v>187</v>
      </c>
      <c r="E5" s="66">
        <v>30000</v>
      </c>
      <c r="F5" s="67"/>
      <c r="G5" s="67"/>
      <c r="H5" s="67"/>
      <c r="I5" s="67">
        <f>D46</f>
        <v>-30000</v>
      </c>
      <c r="J5" s="67">
        <f t="shared" si="0"/>
        <v>0</v>
      </c>
      <c r="K5" s="69"/>
      <c r="P5" s="70"/>
      <c r="Q5" s="69"/>
      <c r="T5" s="67"/>
      <c r="U5" s="67"/>
      <c r="V5" s="67"/>
      <c r="W5" s="67"/>
      <c r="X5" s="67"/>
    </row>
    <row r="6" spans="1:25">
      <c r="B6" s="81">
        <f>SUM(B3:B5)</f>
        <v>190000</v>
      </c>
      <c r="D6" s="63" t="s">
        <v>188</v>
      </c>
      <c r="E6" s="66">
        <v>50000</v>
      </c>
      <c r="F6" s="67"/>
      <c r="G6" s="67"/>
      <c r="H6" s="67">
        <f>E37</f>
        <v>-50000</v>
      </c>
      <c r="I6" s="67"/>
      <c r="J6" s="67">
        <f>SUM(E6:I6)</f>
        <v>0</v>
      </c>
      <c r="K6" s="69"/>
      <c r="P6" s="69"/>
      <c r="Q6" s="69"/>
      <c r="T6" s="67"/>
      <c r="U6" s="67"/>
      <c r="V6" s="67"/>
      <c r="W6" s="67"/>
      <c r="X6" s="67"/>
    </row>
    <row r="7" spans="1:25">
      <c r="D7" s="63"/>
      <c r="E7" s="72">
        <f>SUM(E1:E6)</f>
        <v>370000</v>
      </c>
      <c r="F7" s="67">
        <f>SUM(F3:F6)</f>
        <v>0</v>
      </c>
      <c r="G7" s="67">
        <f t="shared" ref="G7:I7" si="1">SUM(G3:G6)</f>
        <v>-40000</v>
      </c>
      <c r="H7" s="67">
        <f t="shared" si="1"/>
        <v>-50000</v>
      </c>
      <c r="I7" s="67">
        <f t="shared" si="1"/>
        <v>-80000</v>
      </c>
      <c r="J7" s="67">
        <f>SUM(E7:I7)</f>
        <v>200000</v>
      </c>
      <c r="K7" s="69"/>
      <c r="T7" s="73"/>
      <c r="U7" s="73"/>
      <c r="V7" s="73"/>
      <c r="W7" s="73"/>
      <c r="X7" s="73"/>
    </row>
    <row r="8" spans="1:25">
      <c r="A8" s="63"/>
      <c r="B8" s="63"/>
      <c r="C8" s="63"/>
      <c r="D8" s="63"/>
      <c r="E8" s="63"/>
      <c r="T8" s="67"/>
      <c r="U8" s="67"/>
      <c r="V8" s="67"/>
      <c r="W8" s="67"/>
      <c r="X8" s="67"/>
    </row>
    <row r="9" spans="1:25">
      <c r="A9" s="330" t="s">
        <v>588</v>
      </c>
      <c r="B9" s="330"/>
      <c r="C9" s="330"/>
      <c r="D9" s="330"/>
      <c r="E9" s="330"/>
      <c r="F9" s="330"/>
      <c r="T9" s="67"/>
      <c r="U9" s="67"/>
      <c r="V9" s="67"/>
      <c r="W9" s="67"/>
      <c r="X9" s="67"/>
    </row>
    <row r="10" spans="1:25">
      <c r="A10" s="159" t="s">
        <v>189</v>
      </c>
      <c r="B10" s="159" t="s">
        <v>190</v>
      </c>
      <c r="C10" s="159" t="s">
        <v>589</v>
      </c>
      <c r="D10" s="160" t="s">
        <v>191</v>
      </c>
      <c r="E10" s="159" t="s">
        <v>192</v>
      </c>
      <c r="F10" s="159" t="s">
        <v>193</v>
      </c>
      <c r="I10" s="75"/>
      <c r="J10" s="76"/>
      <c r="K10" s="76"/>
      <c r="L10" s="77"/>
      <c r="M10" s="77"/>
      <c r="T10" s="67"/>
      <c r="U10" s="67"/>
      <c r="V10" s="67"/>
      <c r="W10" s="67"/>
      <c r="X10" s="67"/>
    </row>
    <row r="11" spans="1:25">
      <c r="A11" s="78">
        <v>2017</v>
      </c>
      <c r="B11" s="79">
        <v>13500</v>
      </c>
      <c r="C11" s="67">
        <v>4000</v>
      </c>
      <c r="D11" s="80">
        <v>5000</v>
      </c>
      <c r="E11" s="79"/>
      <c r="F11" s="79">
        <f>D11-E11</f>
        <v>5000</v>
      </c>
      <c r="I11" s="70"/>
      <c r="J11" s="81"/>
      <c r="K11" s="81"/>
      <c r="L11" s="81"/>
      <c r="M11" s="81"/>
      <c r="T11" s="67"/>
      <c r="U11" s="67"/>
      <c r="V11" s="67"/>
      <c r="W11" s="67"/>
      <c r="X11" s="67"/>
    </row>
    <row r="12" spans="1:25">
      <c r="A12" s="78">
        <f>A11+1</f>
        <v>2018</v>
      </c>
      <c r="B12" s="79">
        <f>16000+8000</f>
        <v>24000</v>
      </c>
      <c r="C12" s="82">
        <v>7000</v>
      </c>
      <c r="D12" s="80">
        <f>M27</f>
        <v>45599.850000000006</v>
      </c>
      <c r="E12" s="79"/>
      <c r="F12" s="79">
        <f t="shared" ref="F12:F14" si="2">D12-E12</f>
        <v>45599.850000000006</v>
      </c>
      <c r="I12" s="70"/>
      <c r="J12" s="81"/>
      <c r="K12" s="81"/>
      <c r="L12" s="81"/>
      <c r="M12" s="81"/>
      <c r="T12" s="67"/>
      <c r="U12" s="67"/>
      <c r="V12" s="67"/>
      <c r="W12" s="67"/>
      <c r="X12" s="67"/>
      <c r="Y12" s="67"/>
    </row>
    <row r="13" spans="1:25">
      <c r="A13" s="78">
        <f t="shared" ref="A13:A14" si="3">A12+1</f>
        <v>2019</v>
      </c>
      <c r="B13" s="79">
        <f>16000+10000</f>
        <v>26000</v>
      </c>
      <c r="C13" s="67">
        <v>8000</v>
      </c>
      <c r="D13" s="80">
        <f>M38</f>
        <v>32845.15</v>
      </c>
      <c r="E13" s="79"/>
      <c r="F13" s="79">
        <f t="shared" si="2"/>
        <v>32845.15</v>
      </c>
      <c r="I13" s="70"/>
      <c r="J13" s="81"/>
      <c r="K13" s="81"/>
      <c r="L13" s="81"/>
      <c r="M13" s="81"/>
      <c r="T13" s="67"/>
      <c r="U13" s="67"/>
      <c r="V13" s="67"/>
      <c r="W13" s="67"/>
      <c r="X13" s="67"/>
      <c r="Y13" s="67"/>
    </row>
    <row r="14" spans="1:25">
      <c r="A14" s="78">
        <f t="shared" si="3"/>
        <v>2020</v>
      </c>
      <c r="B14" s="79">
        <f>22000+10000</f>
        <v>32000</v>
      </c>
      <c r="C14" s="67">
        <v>10000</v>
      </c>
      <c r="D14" s="82">
        <f>M47</f>
        <v>161269.65000000002</v>
      </c>
      <c r="E14" s="79"/>
      <c r="F14" s="79">
        <f t="shared" si="2"/>
        <v>161269.65000000002</v>
      </c>
      <c r="I14" s="83"/>
      <c r="J14" s="84"/>
      <c r="K14" s="84"/>
      <c r="L14" s="84"/>
      <c r="M14" s="84"/>
      <c r="T14" s="67"/>
      <c r="U14" s="67"/>
      <c r="V14" s="67"/>
      <c r="W14" s="67"/>
      <c r="X14" s="67"/>
    </row>
    <row r="15" spans="1:25">
      <c r="A15" s="78"/>
      <c r="B15" s="78"/>
      <c r="D15" s="85"/>
      <c r="E15" s="78"/>
      <c r="F15" s="79"/>
      <c r="I15" s="83"/>
      <c r="J15" s="84"/>
      <c r="K15" s="84"/>
      <c r="L15" s="84"/>
      <c r="M15" s="84"/>
    </row>
    <row r="16" spans="1:25">
      <c r="I16" s="83"/>
      <c r="J16" s="72"/>
      <c r="K16" s="72"/>
      <c r="L16" s="72"/>
      <c r="M16" s="72"/>
    </row>
    <row r="17" spans="1:25">
      <c r="I17" s="83"/>
      <c r="J17" s="72"/>
      <c r="K17" s="72"/>
      <c r="L17" s="72"/>
      <c r="M17" s="72"/>
    </row>
    <row r="18" spans="1:25">
      <c r="I18" s="83"/>
      <c r="J18" s="72"/>
      <c r="K18" s="72"/>
      <c r="L18" s="72"/>
      <c r="M18" s="72"/>
      <c r="T18" s="86"/>
      <c r="U18" s="87"/>
      <c r="V18" s="87"/>
      <c r="W18" s="87"/>
      <c r="X18" s="87"/>
    </row>
    <row r="19" spans="1:25">
      <c r="T19" s="86"/>
      <c r="U19" s="87"/>
      <c r="V19" s="87"/>
      <c r="W19" s="87"/>
      <c r="X19" s="87"/>
    </row>
    <row r="21" spans="1:25">
      <c r="A21" s="88" t="s">
        <v>194</v>
      </c>
      <c r="B21" s="71"/>
      <c r="C21" s="71"/>
      <c r="D21" s="71"/>
      <c r="E21" s="71"/>
      <c r="F21" s="71"/>
      <c r="G21" s="71"/>
      <c r="H21" s="71"/>
      <c r="I21" s="71"/>
      <c r="J21" s="71"/>
      <c r="K21" s="71" t="s">
        <v>204</v>
      </c>
      <c r="L21" s="71" t="s">
        <v>205</v>
      </c>
      <c r="M21" s="71" t="s">
        <v>206</v>
      </c>
    </row>
    <row r="22" spans="1:25">
      <c r="A22" s="65" t="s">
        <v>207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>
        <f t="shared" ref="L22:M22" si="4">$B$12+2000</f>
        <v>26000</v>
      </c>
      <c r="M22" s="67">
        <f t="shared" si="4"/>
        <v>26000</v>
      </c>
    </row>
    <row r="23" spans="1:25">
      <c r="A23" s="65" t="s">
        <v>208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>
        <f>-Accrued_Expenses!M12</f>
        <v>-8000</v>
      </c>
      <c r="M23" s="67">
        <f>-Accrued_Expenses!N12</f>
        <v>-18000</v>
      </c>
    </row>
    <row r="24" spans="1:25">
      <c r="A24" s="65" t="s">
        <v>209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>
        <f>-Bank_Advance!$H32</f>
        <v>-8712.8499999999985</v>
      </c>
      <c r="M24" s="73">
        <f>-Bank_Advance!$H33</f>
        <v>-8687.2999999999993</v>
      </c>
    </row>
    <row r="25" spans="1:25">
      <c r="A25" s="65" t="s">
        <v>590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>
        <v>-1500</v>
      </c>
      <c r="M25" s="67">
        <v>-1500</v>
      </c>
    </row>
    <row r="26" spans="1:25">
      <c r="A26" s="86" t="s">
        <v>211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>
        <v>-40000</v>
      </c>
      <c r="M26" s="67"/>
    </row>
    <row r="27" spans="1:25">
      <c r="A27" s="65"/>
      <c r="B27" s="67"/>
      <c r="C27" s="67"/>
      <c r="D27" s="67"/>
      <c r="E27" s="67"/>
      <c r="F27" s="67"/>
      <c r="G27" s="67"/>
      <c r="H27" s="67"/>
      <c r="I27" s="67"/>
      <c r="J27" s="67"/>
      <c r="K27" s="67">
        <f>40000+10000+30000</f>
        <v>80000</v>
      </c>
      <c r="L27" s="67">
        <f t="shared" ref="L27:M27" si="5">SUM(L22:L26)+K27</f>
        <v>47787.15</v>
      </c>
      <c r="M27" s="67">
        <f t="shared" si="5"/>
        <v>45599.850000000006</v>
      </c>
    </row>
    <row r="28" spans="1:25" s="62" customFormat="1">
      <c r="A28" s="65"/>
      <c r="L28" s="61"/>
      <c r="M28" s="61"/>
      <c r="R28" s="61"/>
      <c r="S28" s="61"/>
      <c r="T28" s="61"/>
      <c r="U28" s="61"/>
      <c r="V28" s="61"/>
      <c r="W28" s="61"/>
      <c r="X28" s="61"/>
      <c r="Y28" s="61"/>
    </row>
    <row r="29" spans="1:25" s="62" customFormat="1">
      <c r="A29" s="65"/>
      <c r="L29" s="61"/>
      <c r="M29" s="61"/>
      <c r="R29" s="61"/>
      <c r="S29" s="61"/>
      <c r="T29" s="61"/>
      <c r="U29" s="61"/>
      <c r="V29" s="61"/>
      <c r="W29" s="61"/>
      <c r="X29" s="61"/>
      <c r="Y29" s="61"/>
    </row>
    <row r="30" spans="1:25" s="62" customFormat="1">
      <c r="A30" s="65"/>
      <c r="L30" s="61"/>
      <c r="M30" s="61"/>
      <c r="R30" s="61"/>
      <c r="S30" s="61"/>
      <c r="T30" s="61"/>
      <c r="U30" s="61"/>
      <c r="V30" s="61"/>
      <c r="W30" s="61"/>
      <c r="X30" s="61"/>
      <c r="Y30" s="61"/>
    </row>
    <row r="31" spans="1:25" s="62" customFormat="1">
      <c r="A31" s="88" t="s">
        <v>212</v>
      </c>
      <c r="B31" s="71" t="s">
        <v>195</v>
      </c>
      <c r="C31" s="71" t="s">
        <v>196</v>
      </c>
      <c r="D31" s="71" t="s">
        <v>197</v>
      </c>
      <c r="E31" s="71" t="s">
        <v>198</v>
      </c>
      <c r="F31" s="71" t="s">
        <v>199</v>
      </c>
      <c r="G31" s="71" t="s">
        <v>200</v>
      </c>
      <c r="H31" s="71" t="s">
        <v>201</v>
      </c>
      <c r="I31" s="71" t="s">
        <v>202</v>
      </c>
      <c r="J31" s="71" t="s">
        <v>203</v>
      </c>
      <c r="K31" s="71" t="s">
        <v>204</v>
      </c>
      <c r="L31" s="71" t="s">
        <v>205</v>
      </c>
      <c r="M31" s="71" t="s">
        <v>206</v>
      </c>
      <c r="R31" s="61"/>
      <c r="S31" s="61"/>
      <c r="T31" s="61"/>
      <c r="U31" s="61"/>
      <c r="V31" s="61"/>
      <c r="W31" s="61"/>
      <c r="X31" s="61"/>
      <c r="Y31" s="61"/>
    </row>
    <row r="32" spans="1:25" s="62" customFormat="1">
      <c r="A32" s="65" t="s">
        <v>207</v>
      </c>
      <c r="B32" s="67">
        <f>$B$13+14000</f>
        <v>40000</v>
      </c>
      <c r="C32" s="67">
        <f>$B$13+10000</f>
        <v>36000</v>
      </c>
      <c r="D32" s="67">
        <f t="shared" ref="D32:G32" si="6">$B$13</f>
        <v>26000</v>
      </c>
      <c r="E32" s="67">
        <f t="shared" si="6"/>
        <v>26000</v>
      </c>
      <c r="F32" s="67">
        <f t="shared" si="6"/>
        <v>26000</v>
      </c>
      <c r="G32" s="67">
        <f t="shared" si="6"/>
        <v>26000</v>
      </c>
      <c r="H32" s="67">
        <f>$B$13+4000</f>
        <v>30000</v>
      </c>
      <c r="I32" s="67">
        <f>$B$13+4000</f>
        <v>30000</v>
      </c>
      <c r="J32" s="67">
        <f>$B$13+4000-10000</f>
        <v>20000</v>
      </c>
      <c r="K32" s="67">
        <f t="shared" ref="K32:M32" si="7">$B$13+4000-10000</f>
        <v>20000</v>
      </c>
      <c r="L32" s="67">
        <f t="shared" si="7"/>
        <v>20000</v>
      </c>
      <c r="M32" s="67">
        <f t="shared" si="7"/>
        <v>20000</v>
      </c>
      <c r="R32" s="61"/>
      <c r="S32" s="61"/>
      <c r="T32" s="61"/>
      <c r="U32" s="61"/>
      <c r="V32" s="61"/>
      <c r="W32" s="61"/>
      <c r="X32" s="61"/>
      <c r="Y32" s="61"/>
    </row>
    <row r="33" spans="1:25" s="62" customFormat="1">
      <c r="A33" s="65" t="s">
        <v>208</v>
      </c>
      <c r="B33" s="67">
        <f>-Accrued_Expenses!C25</f>
        <v>-8000</v>
      </c>
      <c r="C33" s="67">
        <f>-(Accrued_Expenses!D25 + 8000)</f>
        <v>-15500</v>
      </c>
      <c r="D33" s="67">
        <f>-Accrued_Expenses!E25</f>
        <v>-7500</v>
      </c>
      <c r="E33" s="67">
        <f>-Accrued_Expenses!F25</f>
        <v>-7500</v>
      </c>
      <c r="F33" s="67">
        <f>-Accrued_Expenses!G25</f>
        <v>-7500</v>
      </c>
      <c r="G33" s="67">
        <f>-Accrued_Expenses!H25</f>
        <v>-7500</v>
      </c>
      <c r="H33" s="67">
        <f>-Accrued_Expenses!I25</f>
        <v>-7500</v>
      </c>
      <c r="I33" s="67">
        <f>-Accrued_Expenses!J25</f>
        <v>-7500</v>
      </c>
      <c r="J33" s="67">
        <f>-Accrued_Expenses!K25</f>
        <v>-17500</v>
      </c>
      <c r="K33" s="67">
        <f>-Accrued_Expenses!L25</f>
        <v>-9500</v>
      </c>
      <c r="L33" s="67">
        <f>-Accrued_Expenses!M25</f>
        <v>-9500</v>
      </c>
      <c r="M33" s="67">
        <f>-Accrued_Expenses!N25</f>
        <v>-9500</v>
      </c>
      <c r="R33" s="61"/>
      <c r="S33" s="61"/>
      <c r="T33" s="61"/>
      <c r="U33" s="61"/>
      <c r="V33" s="61"/>
      <c r="W33" s="61"/>
      <c r="X33" s="61"/>
      <c r="Y33" s="61"/>
    </row>
    <row r="34" spans="1:25" s="62" customFormat="1">
      <c r="A34" s="65" t="s">
        <v>209</v>
      </c>
      <c r="B34" s="73">
        <f>-Bank_Advance!$H34</f>
        <v>-8661.75</v>
      </c>
      <c r="C34" s="73">
        <f>-Bank_Advance!$H$35</f>
        <v>-8636.2000000000007</v>
      </c>
      <c r="D34" s="73">
        <f>-Bank_Advance!$H36</f>
        <v>-8610.6500000000015</v>
      </c>
      <c r="E34" s="73">
        <f>-Bank_Advance!$H37</f>
        <v>-8585.0999999999985</v>
      </c>
      <c r="F34" s="73">
        <f>-Bank_Advance!$H38</f>
        <v>-8559.5499999999993</v>
      </c>
      <c r="G34" s="73">
        <f>-Bank_Advance!$H39</f>
        <v>-8534</v>
      </c>
      <c r="H34" s="73">
        <f>-Bank_Advance!$H40</f>
        <v>-8508.4500000000007</v>
      </c>
      <c r="I34" s="73">
        <f>-Bank_Advance!$H41</f>
        <v>-8482.9000000000015</v>
      </c>
      <c r="J34" s="73">
        <f>-Bank_Advance!$H42</f>
        <v>-8457.3499999999985</v>
      </c>
      <c r="K34" s="73">
        <f>-Bank_Advance!$H43</f>
        <v>-8431.7999999999993</v>
      </c>
      <c r="L34" s="73">
        <f>-Bank_Advance!$H44</f>
        <v>-8406.25</v>
      </c>
      <c r="M34" s="73">
        <f>-Bank_Advance!$H45</f>
        <v>-8380.7000000000007</v>
      </c>
      <c r="R34" s="61"/>
      <c r="S34" s="61"/>
      <c r="T34" s="61"/>
      <c r="U34" s="61"/>
      <c r="V34" s="61"/>
      <c r="W34" s="61"/>
      <c r="X34" s="61"/>
      <c r="Y34" s="61"/>
    </row>
    <row r="35" spans="1:25" s="62" customFormat="1">
      <c r="A35" s="65" t="s">
        <v>590</v>
      </c>
      <c r="B35" s="67">
        <v>-1500</v>
      </c>
      <c r="C35" s="67">
        <v>-1500</v>
      </c>
      <c r="D35" s="67">
        <v>-1500</v>
      </c>
      <c r="E35" s="67">
        <v>-1500</v>
      </c>
      <c r="F35" s="67">
        <v>-1500</v>
      </c>
      <c r="G35" s="67">
        <v>-1500</v>
      </c>
      <c r="H35" s="67">
        <v>-1500</v>
      </c>
      <c r="I35" s="67">
        <v>-1500</v>
      </c>
      <c r="J35" s="67">
        <v>-1500</v>
      </c>
      <c r="K35" s="67">
        <v>-1500</v>
      </c>
      <c r="L35" s="67">
        <v>-1500</v>
      </c>
      <c r="M35" s="67">
        <v>-1500</v>
      </c>
      <c r="R35" s="61"/>
      <c r="S35" s="61"/>
      <c r="T35" s="61"/>
      <c r="U35" s="61"/>
      <c r="V35" s="61"/>
      <c r="W35" s="61"/>
      <c r="X35" s="61"/>
      <c r="Y35" s="61"/>
    </row>
    <row r="36" spans="1:25" s="62" customFormat="1">
      <c r="A36" s="65" t="s">
        <v>210</v>
      </c>
      <c r="B36" s="67">
        <v>-48000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R36" s="61"/>
      <c r="S36" s="61"/>
      <c r="T36" s="61"/>
      <c r="U36" s="61"/>
      <c r="V36" s="61"/>
      <c r="W36" s="61"/>
      <c r="X36" s="61"/>
      <c r="Y36" s="61"/>
    </row>
    <row r="37" spans="1:25" s="62" customFormat="1">
      <c r="A37" s="86" t="s">
        <v>211</v>
      </c>
      <c r="B37" s="67"/>
      <c r="C37" s="67"/>
      <c r="D37" s="67"/>
      <c r="E37" s="67">
        <v>-50000</v>
      </c>
      <c r="F37" s="67"/>
      <c r="G37" s="67"/>
      <c r="H37" s="67"/>
      <c r="I37" s="67"/>
      <c r="J37" s="67"/>
      <c r="K37" s="67"/>
      <c r="L37" s="67"/>
      <c r="M37" s="67"/>
      <c r="R37" s="61"/>
      <c r="S37" s="61"/>
      <c r="T37" s="61"/>
      <c r="U37" s="61"/>
      <c r="V37" s="61"/>
      <c r="W37" s="61"/>
      <c r="X37" s="61"/>
      <c r="Y37" s="61"/>
    </row>
    <row r="38" spans="1:25" s="62" customFormat="1">
      <c r="A38" s="65"/>
      <c r="B38" s="67">
        <f>SUM(B32:B37)+M27</f>
        <v>19438.100000000006</v>
      </c>
      <c r="C38" s="67">
        <f t="shared" ref="C38:M38" si="8">SUM(C32:C37)+B38</f>
        <v>29801.900000000005</v>
      </c>
      <c r="D38" s="67">
        <f t="shared" si="8"/>
        <v>38191.25</v>
      </c>
      <c r="E38" s="67">
        <f t="shared" si="8"/>
        <v>-3393.8499999999985</v>
      </c>
      <c r="F38" s="67">
        <f t="shared" si="8"/>
        <v>5046.6000000000022</v>
      </c>
      <c r="G38" s="67">
        <f t="shared" si="8"/>
        <v>13512.600000000002</v>
      </c>
      <c r="H38" s="67">
        <f t="shared" si="8"/>
        <v>26004.15</v>
      </c>
      <c r="I38" s="67">
        <f t="shared" si="8"/>
        <v>38521.25</v>
      </c>
      <c r="J38" s="67">
        <f t="shared" si="8"/>
        <v>31063.9</v>
      </c>
      <c r="K38" s="67">
        <f t="shared" si="8"/>
        <v>31632.100000000002</v>
      </c>
      <c r="L38" s="67">
        <f t="shared" si="8"/>
        <v>32225.850000000002</v>
      </c>
      <c r="M38" s="67">
        <f t="shared" si="8"/>
        <v>32845.15</v>
      </c>
      <c r="R38" s="61"/>
      <c r="S38" s="61"/>
      <c r="T38" s="61"/>
      <c r="U38" s="61"/>
      <c r="V38" s="61"/>
      <c r="W38" s="61"/>
      <c r="X38" s="61"/>
      <c r="Y38" s="61"/>
    </row>
    <row r="39" spans="1:25" s="62" customFormat="1">
      <c r="A39" s="65"/>
      <c r="L39" s="61"/>
      <c r="M39" s="61"/>
      <c r="R39" s="61"/>
      <c r="S39" s="61"/>
      <c r="T39" s="61"/>
      <c r="U39" s="61"/>
      <c r="V39" s="61"/>
      <c r="W39" s="61"/>
      <c r="X39" s="61"/>
      <c r="Y39" s="61"/>
    </row>
    <row r="40" spans="1:25" s="62" customFormat="1">
      <c r="A40" s="65"/>
      <c r="L40" s="61"/>
      <c r="M40" s="61"/>
      <c r="R40" s="61"/>
      <c r="S40" s="61"/>
      <c r="T40" s="61"/>
      <c r="U40" s="61"/>
      <c r="V40" s="61"/>
      <c r="W40" s="61"/>
      <c r="X40" s="61"/>
      <c r="Y40" s="61"/>
    </row>
    <row r="41" spans="1:25" s="62" customFormat="1">
      <c r="A41" s="88" t="s">
        <v>213</v>
      </c>
      <c r="B41" s="71" t="s">
        <v>195</v>
      </c>
      <c r="C41" s="71" t="s">
        <v>196</v>
      </c>
      <c r="D41" s="71" t="s">
        <v>197</v>
      </c>
      <c r="E41" s="71" t="s">
        <v>198</v>
      </c>
      <c r="F41" s="71" t="s">
        <v>199</v>
      </c>
      <c r="G41" s="71" t="s">
        <v>200</v>
      </c>
      <c r="H41" s="71" t="s">
        <v>201</v>
      </c>
      <c r="I41" s="71" t="s">
        <v>202</v>
      </c>
      <c r="J41" s="71" t="s">
        <v>203</v>
      </c>
      <c r="K41" s="71" t="s">
        <v>204</v>
      </c>
      <c r="L41" s="71" t="s">
        <v>205</v>
      </c>
      <c r="M41" s="71" t="s">
        <v>206</v>
      </c>
      <c r="R41" s="61"/>
      <c r="S41" s="61"/>
      <c r="T41" s="61"/>
      <c r="U41" s="61"/>
      <c r="V41" s="61"/>
      <c r="W41" s="61"/>
      <c r="X41" s="61"/>
      <c r="Y41" s="61"/>
    </row>
    <row r="42" spans="1:25" s="62" customFormat="1">
      <c r="A42" s="65" t="s">
        <v>207</v>
      </c>
      <c r="B42" s="67">
        <f t="shared" ref="B42:C42" si="9">$B$13+4000-10000</f>
        <v>20000</v>
      </c>
      <c r="C42" s="67">
        <f t="shared" si="9"/>
        <v>20000</v>
      </c>
      <c r="D42" s="67">
        <f>$B$13+4000-10000+30000</f>
        <v>50000</v>
      </c>
      <c r="E42" s="67">
        <f>$B$13+4000+45000</f>
        <v>75000</v>
      </c>
      <c r="F42" s="67">
        <f t="shared" ref="F42:M42" si="10">$B$14</f>
        <v>32000</v>
      </c>
      <c r="G42" s="67">
        <f t="shared" si="10"/>
        <v>32000</v>
      </c>
      <c r="H42" s="67">
        <f t="shared" si="10"/>
        <v>32000</v>
      </c>
      <c r="I42" s="67">
        <f t="shared" si="10"/>
        <v>32000</v>
      </c>
      <c r="J42" s="67">
        <f t="shared" si="10"/>
        <v>32000</v>
      </c>
      <c r="K42" s="67">
        <f t="shared" si="10"/>
        <v>32000</v>
      </c>
      <c r="L42" s="67">
        <f t="shared" si="10"/>
        <v>32000</v>
      </c>
      <c r="M42" s="67">
        <f t="shared" si="10"/>
        <v>32000</v>
      </c>
      <c r="R42" s="61"/>
      <c r="S42" s="61"/>
      <c r="T42" s="61"/>
      <c r="U42" s="61"/>
      <c r="V42" s="61"/>
      <c r="W42" s="61"/>
      <c r="X42" s="61"/>
      <c r="Y42" s="61"/>
    </row>
    <row r="43" spans="1:25" s="62" customFormat="1">
      <c r="A43" s="65" t="s">
        <v>208</v>
      </c>
      <c r="B43" s="67">
        <f>-Accrued_Expenses!C37</f>
        <v>-9500</v>
      </c>
      <c r="C43" s="67">
        <f>-Accrued_Expenses!D37</f>
        <v>-9500</v>
      </c>
      <c r="D43" s="67">
        <f>-Accrued_Expenses!E37</f>
        <v>-9500</v>
      </c>
      <c r="E43" s="67">
        <f>-Accrued_Expenses!F37</f>
        <v>-9500</v>
      </c>
      <c r="F43" s="67">
        <f>-Accrued_Expenses!G37</f>
        <v>-9500</v>
      </c>
      <c r="G43" s="67">
        <f>-Accrued_Expenses!H37</f>
        <v>-9500</v>
      </c>
      <c r="H43" s="67">
        <f>-Accrued_Expenses!I37</f>
        <v>-9500</v>
      </c>
      <c r="I43" s="67">
        <f>-Accrued_Expenses!J37</f>
        <v>-9500</v>
      </c>
      <c r="J43" s="67">
        <f>-Accrued_Expenses!K37</f>
        <v>-9500</v>
      </c>
      <c r="K43" s="67">
        <f>-Accrued_Expenses!L37</f>
        <v>-9500</v>
      </c>
      <c r="L43" s="67">
        <f>-Accrued_Expenses!M37</f>
        <v>-9500</v>
      </c>
      <c r="M43" s="67">
        <f>-Accrued_Expenses!N37</f>
        <v>-9500</v>
      </c>
      <c r="R43" s="61"/>
      <c r="S43" s="61"/>
      <c r="T43" s="61"/>
      <c r="U43" s="61"/>
      <c r="V43" s="61"/>
      <c r="W43" s="61"/>
      <c r="X43" s="61"/>
      <c r="Y43" s="61"/>
    </row>
    <row r="44" spans="1:25" s="62" customFormat="1">
      <c r="A44" s="65" t="s">
        <v>209</v>
      </c>
      <c r="B44" s="73">
        <f>-Bank_Advance!$H46</f>
        <v>-8355.15</v>
      </c>
      <c r="C44" s="73">
        <f>-Bank_Advance!$H47</f>
        <v>-8329.5999999999985</v>
      </c>
      <c r="D44" s="73">
        <f>-Bank_Advance!$H48</f>
        <v>-8304.0499999999993</v>
      </c>
      <c r="E44" s="73">
        <f>-Bank_Advance!$H49</f>
        <v>-8278.5</v>
      </c>
      <c r="F44" s="73">
        <f>-Bank_Advance!$H50</f>
        <v>-8252.9500000000007</v>
      </c>
      <c r="G44" s="73">
        <f>-Bank_Advance!$H51</f>
        <v>-8227.4</v>
      </c>
      <c r="H44" s="73">
        <f>-Bank_Advance!$H52</f>
        <v>-8201.8499999999985</v>
      </c>
      <c r="I44" s="73">
        <f>-Bank_Advance!$H53</f>
        <v>-8176.3</v>
      </c>
      <c r="J44" s="73">
        <f>-Bank_Advance!$H54</f>
        <v>-8150.75</v>
      </c>
      <c r="K44" s="73">
        <f>-Bank_Advance!$H55</f>
        <v>-8125.2</v>
      </c>
      <c r="L44" s="73">
        <f>-Bank_Advance!$H56</f>
        <v>-8099.65</v>
      </c>
      <c r="M44" s="73">
        <f>-Bank_Advance!$H57</f>
        <v>-8074.0999999999995</v>
      </c>
      <c r="R44" s="61"/>
      <c r="S44" s="61"/>
      <c r="T44" s="61"/>
      <c r="U44" s="61"/>
      <c r="V44" s="61"/>
      <c r="W44" s="61"/>
      <c r="X44" s="61"/>
      <c r="Y44" s="61"/>
    </row>
    <row r="45" spans="1:25" s="62" customFormat="1">
      <c r="A45" s="65" t="s">
        <v>210</v>
      </c>
      <c r="R45" s="61"/>
      <c r="S45" s="61"/>
      <c r="T45" s="61"/>
      <c r="U45" s="61"/>
      <c r="V45" s="61"/>
      <c r="W45" s="61"/>
      <c r="X45" s="61"/>
      <c r="Y45" s="61"/>
    </row>
    <row r="46" spans="1:25" s="62" customFormat="1">
      <c r="A46" s="86" t="s">
        <v>211</v>
      </c>
      <c r="B46" s="67"/>
      <c r="C46" s="67"/>
      <c r="D46" s="67">
        <v>-30000</v>
      </c>
      <c r="E46" s="67">
        <v>-50000</v>
      </c>
      <c r="F46" s="67"/>
      <c r="G46" s="67"/>
      <c r="H46" s="67"/>
      <c r="I46" s="67"/>
      <c r="J46" s="67"/>
      <c r="K46" s="67"/>
      <c r="L46" s="67"/>
      <c r="M46" s="67"/>
      <c r="R46" s="61"/>
      <c r="S46" s="61"/>
      <c r="T46" s="61"/>
      <c r="U46" s="61"/>
      <c r="V46" s="61"/>
      <c r="W46" s="61"/>
      <c r="X46" s="61"/>
      <c r="Y46" s="61"/>
    </row>
    <row r="47" spans="1:25" s="62" customFormat="1">
      <c r="A47" s="65"/>
      <c r="B47" s="67">
        <f>SUM(B42:B46)+M38</f>
        <v>34990</v>
      </c>
      <c r="C47" s="67">
        <f t="shared" ref="C47:M47" si="11">SUM(C42:C46)+B47</f>
        <v>37160.400000000001</v>
      </c>
      <c r="D47" s="67">
        <f t="shared" si="11"/>
        <v>39356.350000000006</v>
      </c>
      <c r="E47" s="67">
        <f t="shared" si="11"/>
        <v>46577.850000000006</v>
      </c>
      <c r="F47" s="67">
        <f t="shared" si="11"/>
        <v>60824.900000000009</v>
      </c>
      <c r="G47" s="67">
        <f t="shared" si="11"/>
        <v>75097.500000000015</v>
      </c>
      <c r="H47" s="67">
        <f t="shared" si="11"/>
        <v>89395.650000000023</v>
      </c>
      <c r="I47" s="67">
        <f t="shared" si="11"/>
        <v>103719.35000000002</v>
      </c>
      <c r="J47" s="67">
        <f t="shared" si="11"/>
        <v>118068.60000000002</v>
      </c>
      <c r="K47" s="67">
        <f t="shared" si="11"/>
        <v>132443.40000000002</v>
      </c>
      <c r="L47" s="67">
        <f t="shared" si="11"/>
        <v>146843.75000000003</v>
      </c>
      <c r="M47" s="67">
        <f t="shared" si="11"/>
        <v>161269.65000000002</v>
      </c>
      <c r="R47" s="61"/>
      <c r="S47" s="61"/>
      <c r="T47" s="61"/>
      <c r="U47" s="61"/>
      <c r="V47" s="61"/>
      <c r="W47" s="61"/>
      <c r="X47" s="61"/>
      <c r="Y47" s="61"/>
    </row>
  </sheetData>
  <mergeCells count="5">
    <mergeCell ref="A1:B1"/>
    <mergeCell ref="F1:I1"/>
    <mergeCell ref="J1:J2"/>
    <mergeCell ref="K1:K2"/>
    <mergeCell ref="A9:F9"/>
  </mergeCells>
  <conditionalFormatting sqref="D14 T14:IX14 A27:M27">
    <cfRule type="cellIs" dxfId="67" priority="5" stopIfTrue="1" operator="lessThan">
      <formula>0</formula>
    </cfRule>
  </conditionalFormatting>
  <conditionalFormatting sqref="A38">
    <cfRule type="cellIs" dxfId="66" priority="4" stopIfTrue="1" operator="lessThan">
      <formula>0</formula>
    </cfRule>
  </conditionalFormatting>
  <conditionalFormatting sqref="B38:M38">
    <cfRule type="cellIs" dxfId="65" priority="3" stopIfTrue="1" operator="lessThan">
      <formula>0</formula>
    </cfRule>
  </conditionalFormatting>
  <conditionalFormatting sqref="A47">
    <cfRule type="cellIs" dxfId="64" priority="2" stopIfTrue="1" operator="lessThan">
      <formula>0</formula>
    </cfRule>
  </conditionalFormatting>
  <conditionalFormatting sqref="B47:M47">
    <cfRule type="cellIs" dxfId="63" priority="1" stopIfTrue="1" operator="less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4:N37"/>
  <sheetViews>
    <sheetView topLeftCell="A4" workbookViewId="0">
      <selection activeCell="P19" sqref="P19"/>
    </sheetView>
  </sheetViews>
  <sheetFormatPr defaultRowHeight="15"/>
  <cols>
    <col min="2" max="2" width="11.7109375" bestFit="1" customWidth="1"/>
    <col min="3" max="3" width="16.5703125" customWidth="1"/>
    <col min="4" max="4" width="9.5703125" bestFit="1" customWidth="1"/>
    <col min="5" max="5" width="10.5703125" bestFit="1" customWidth="1"/>
    <col min="6" max="14" width="9.5703125" bestFit="1" customWidth="1"/>
  </cols>
  <sheetData>
    <row r="4" spans="2:14" ht="15.75">
      <c r="B4" s="88" t="s">
        <v>194</v>
      </c>
      <c r="C4" s="164" t="s">
        <v>195</v>
      </c>
      <c r="D4" s="164" t="s">
        <v>196</v>
      </c>
      <c r="E4" s="164" t="s">
        <v>197</v>
      </c>
      <c r="F4" s="164" t="s">
        <v>198</v>
      </c>
      <c r="G4" s="164" t="s">
        <v>199</v>
      </c>
      <c r="H4" s="164" t="s">
        <v>200</v>
      </c>
      <c r="I4" s="164" t="s">
        <v>201</v>
      </c>
      <c r="J4" s="164" t="s">
        <v>202</v>
      </c>
      <c r="K4" s="164" t="s">
        <v>203</v>
      </c>
      <c r="L4" s="164" t="s">
        <v>204</v>
      </c>
      <c r="M4" s="164" t="s">
        <v>205</v>
      </c>
      <c r="N4" s="164" t="s">
        <v>206</v>
      </c>
    </row>
    <row r="5" spans="2:14">
      <c r="B5" t="s">
        <v>591</v>
      </c>
      <c r="C5" s="162"/>
      <c r="D5" s="163"/>
      <c r="E5" s="163"/>
      <c r="F5" s="163"/>
      <c r="G5" s="163"/>
      <c r="H5" s="163"/>
      <c r="I5" s="163"/>
      <c r="J5" s="163"/>
      <c r="K5" s="163"/>
      <c r="L5" s="163"/>
      <c r="M5" s="163">
        <v>4000</v>
      </c>
      <c r="N5" s="163">
        <v>4000</v>
      </c>
    </row>
    <row r="6" spans="2:14">
      <c r="B6" t="s">
        <v>592</v>
      </c>
      <c r="C6" s="162"/>
      <c r="D6" s="163"/>
      <c r="E6" s="163"/>
      <c r="F6" s="163"/>
      <c r="G6" s="163"/>
      <c r="H6" s="163"/>
      <c r="I6" s="163"/>
      <c r="J6" s="163"/>
      <c r="K6" s="163"/>
      <c r="L6" s="163"/>
      <c r="M6" s="163">
        <v>1500</v>
      </c>
      <c r="N6" s="163">
        <v>1500</v>
      </c>
    </row>
    <row r="7" spans="2:14">
      <c r="B7" t="s">
        <v>593</v>
      </c>
      <c r="C7" s="162"/>
      <c r="D7" s="163"/>
      <c r="E7" s="163"/>
      <c r="F7" s="163"/>
      <c r="G7" s="163"/>
      <c r="H7" s="163"/>
      <c r="I7" s="163"/>
      <c r="J7" s="163"/>
      <c r="K7" s="163"/>
      <c r="L7" s="163"/>
      <c r="M7" s="163">
        <v>1000</v>
      </c>
      <c r="N7" s="163">
        <v>1000</v>
      </c>
    </row>
    <row r="8" spans="2:14">
      <c r="B8" t="s">
        <v>595</v>
      </c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>
        <v>1000</v>
      </c>
      <c r="N8" s="163">
        <v>1000</v>
      </c>
    </row>
    <row r="9" spans="2:14">
      <c r="B9" t="s">
        <v>594</v>
      </c>
      <c r="C9" s="162"/>
      <c r="D9" s="163"/>
      <c r="E9" s="163"/>
      <c r="F9" s="163"/>
      <c r="G9" s="163"/>
      <c r="H9" s="163"/>
      <c r="I9" s="163"/>
      <c r="J9" s="163"/>
      <c r="K9" s="163"/>
      <c r="L9" s="163"/>
      <c r="M9" s="163">
        <v>500</v>
      </c>
      <c r="N9" s="163">
        <v>500</v>
      </c>
    </row>
    <row r="10" spans="2:14">
      <c r="B10" t="s">
        <v>587</v>
      </c>
      <c r="C10" s="162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>
        <v>10000</v>
      </c>
    </row>
    <row r="11" spans="2:14">
      <c r="C11" s="162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</row>
    <row r="12" spans="2:14">
      <c r="C12" s="162"/>
      <c r="D12" s="163"/>
      <c r="E12" s="163"/>
      <c r="F12" s="163"/>
      <c r="G12" s="163"/>
      <c r="H12" s="163"/>
      <c r="I12" s="163"/>
      <c r="J12" s="163"/>
      <c r="K12" s="163"/>
      <c r="L12" s="163"/>
      <c r="M12" s="163">
        <f t="shared" ref="M12:N12" si="0">SUM(M5:M11)</f>
        <v>8000</v>
      </c>
      <c r="N12" s="163">
        <f t="shared" si="0"/>
        <v>18000</v>
      </c>
    </row>
    <row r="16" spans="2:14" ht="15.75">
      <c r="B16" s="88" t="s">
        <v>212</v>
      </c>
      <c r="C16" s="164" t="s">
        <v>195</v>
      </c>
      <c r="D16" s="164" t="s">
        <v>196</v>
      </c>
      <c r="E16" s="164" t="s">
        <v>197</v>
      </c>
      <c r="F16" s="164" t="s">
        <v>198</v>
      </c>
      <c r="G16" s="164" t="s">
        <v>199</v>
      </c>
      <c r="H16" s="164" t="s">
        <v>200</v>
      </c>
      <c r="I16" s="164" t="s">
        <v>201</v>
      </c>
      <c r="J16" s="164" t="s">
        <v>202</v>
      </c>
      <c r="K16" s="164" t="s">
        <v>203</v>
      </c>
      <c r="L16" s="164" t="s">
        <v>204</v>
      </c>
      <c r="M16" s="164" t="s">
        <v>205</v>
      </c>
      <c r="N16" s="164" t="s">
        <v>206</v>
      </c>
    </row>
    <row r="17" spans="2:14">
      <c r="B17" t="s">
        <v>591</v>
      </c>
      <c r="C17" s="163">
        <v>4000</v>
      </c>
      <c r="D17" s="163">
        <v>4000</v>
      </c>
      <c r="E17" s="163">
        <v>4000</v>
      </c>
      <c r="F17" s="163">
        <v>4000</v>
      </c>
      <c r="G17" s="163">
        <v>4000</v>
      </c>
      <c r="H17" s="163">
        <v>4000</v>
      </c>
      <c r="I17" s="163">
        <v>4000</v>
      </c>
      <c r="J17" s="163">
        <v>4000</v>
      </c>
      <c r="K17" s="163">
        <v>4000</v>
      </c>
      <c r="L17" s="163">
        <v>4000</v>
      </c>
      <c r="M17" s="163">
        <v>4000</v>
      </c>
      <c r="N17" s="163">
        <v>4000</v>
      </c>
    </row>
    <row r="18" spans="2:14">
      <c r="B18" t="s">
        <v>592</v>
      </c>
      <c r="C18" s="163">
        <v>1500</v>
      </c>
      <c r="D18" s="163">
        <v>1000</v>
      </c>
      <c r="E18" s="163">
        <v>1000</v>
      </c>
      <c r="F18" s="163">
        <v>1000</v>
      </c>
      <c r="G18" s="163">
        <v>1000</v>
      </c>
      <c r="H18" s="163">
        <v>1000</v>
      </c>
      <c r="I18" s="163">
        <v>1000</v>
      </c>
      <c r="J18" s="163">
        <v>1000</v>
      </c>
      <c r="K18" s="163">
        <v>1000</v>
      </c>
      <c r="L18" s="163">
        <v>1000</v>
      </c>
      <c r="M18" s="163">
        <v>1000</v>
      </c>
      <c r="N18" s="163">
        <v>1000</v>
      </c>
    </row>
    <row r="19" spans="2:14">
      <c r="B19" t="s">
        <v>593</v>
      </c>
      <c r="C19" s="163">
        <v>1000</v>
      </c>
      <c r="D19" s="163">
        <v>1000</v>
      </c>
      <c r="E19" s="163">
        <v>1000</v>
      </c>
      <c r="F19" s="163">
        <v>1000</v>
      </c>
      <c r="G19" s="163">
        <v>1000</v>
      </c>
      <c r="H19" s="163">
        <v>1000</v>
      </c>
      <c r="I19" s="163">
        <v>1000</v>
      </c>
      <c r="J19" s="163">
        <v>1000</v>
      </c>
      <c r="K19" s="163">
        <v>1000</v>
      </c>
      <c r="L19" s="163">
        <v>1000</v>
      </c>
      <c r="M19" s="163">
        <v>1000</v>
      </c>
      <c r="N19" s="163">
        <v>1000</v>
      </c>
    </row>
    <row r="20" spans="2:14">
      <c r="B20" t="s">
        <v>595</v>
      </c>
      <c r="C20" s="163">
        <v>1000</v>
      </c>
      <c r="D20" s="163">
        <v>1000</v>
      </c>
      <c r="E20" s="163">
        <v>1000</v>
      </c>
      <c r="F20" s="163">
        <v>1000</v>
      </c>
      <c r="G20" s="163">
        <v>1000</v>
      </c>
      <c r="H20" s="163">
        <v>1000</v>
      </c>
      <c r="I20" s="163">
        <v>1000</v>
      </c>
      <c r="J20" s="163">
        <v>1000</v>
      </c>
      <c r="K20" s="163">
        <v>1000</v>
      </c>
      <c r="L20" s="163">
        <v>1000</v>
      </c>
      <c r="M20" s="163">
        <v>1000</v>
      </c>
      <c r="N20" s="163">
        <v>1000</v>
      </c>
    </row>
    <row r="21" spans="2:14">
      <c r="B21" t="s">
        <v>594</v>
      </c>
      <c r="C21" s="163">
        <v>500</v>
      </c>
      <c r="D21" s="163">
        <v>500</v>
      </c>
      <c r="E21" s="163">
        <v>500</v>
      </c>
      <c r="F21" s="163">
        <v>500</v>
      </c>
      <c r="G21" s="163">
        <v>500</v>
      </c>
      <c r="H21" s="163">
        <v>500</v>
      </c>
      <c r="I21" s="163">
        <v>500</v>
      </c>
      <c r="J21" s="163">
        <v>500</v>
      </c>
      <c r="K21" s="163">
        <v>500</v>
      </c>
      <c r="L21" s="163">
        <v>500</v>
      </c>
      <c r="M21" s="163">
        <v>500</v>
      </c>
      <c r="N21" s="163">
        <v>500</v>
      </c>
    </row>
    <row r="22" spans="2:14">
      <c r="B22" t="s">
        <v>630</v>
      </c>
      <c r="C22" s="163"/>
      <c r="D22" s="163"/>
      <c r="E22" s="163"/>
      <c r="F22" s="163"/>
      <c r="G22" s="163"/>
      <c r="H22" s="163"/>
      <c r="I22" s="163"/>
      <c r="J22" s="163"/>
      <c r="K22" s="163">
        <v>10000</v>
      </c>
      <c r="L22" s="163">
        <v>2000</v>
      </c>
      <c r="M22" s="163">
        <v>2000</v>
      </c>
      <c r="N22" s="163">
        <v>2000</v>
      </c>
    </row>
    <row r="23" spans="2:14">
      <c r="B23" t="s">
        <v>587</v>
      </c>
      <c r="C23" s="162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</row>
    <row r="24" spans="2:14">
      <c r="C24" s="162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</row>
    <row r="25" spans="2:14">
      <c r="C25" s="162">
        <f>SUM(C17:C24)</f>
        <v>8000</v>
      </c>
      <c r="D25" s="163">
        <f t="shared" ref="D25" si="1">SUM(D17:D24)</f>
        <v>7500</v>
      </c>
      <c r="E25" s="163">
        <f t="shared" ref="E25" si="2">SUM(E17:E24)</f>
        <v>7500</v>
      </c>
      <c r="F25" s="163">
        <f t="shared" ref="F25" si="3">SUM(F17:F24)</f>
        <v>7500</v>
      </c>
      <c r="G25" s="163">
        <f t="shared" ref="G25" si="4">SUM(G17:G24)</f>
        <v>7500</v>
      </c>
      <c r="H25" s="163">
        <f t="shared" ref="H25" si="5">SUM(H17:H24)</f>
        <v>7500</v>
      </c>
      <c r="I25" s="163">
        <f t="shared" ref="I25" si="6">SUM(I17:I24)</f>
        <v>7500</v>
      </c>
      <c r="J25" s="163">
        <f t="shared" ref="J25" si="7">SUM(J17:J24)</f>
        <v>7500</v>
      </c>
      <c r="K25" s="163">
        <f t="shared" ref="K25" si="8">SUM(K17:K24)</f>
        <v>17500</v>
      </c>
      <c r="L25" s="163">
        <f t="shared" ref="L25" si="9">SUM(L17:L24)</f>
        <v>9500</v>
      </c>
      <c r="M25" s="163">
        <f t="shared" ref="M25" si="10">SUM(M17:M24)</f>
        <v>9500</v>
      </c>
      <c r="N25" s="163">
        <f t="shared" ref="N25" si="11">SUM(N17:N24)</f>
        <v>9500</v>
      </c>
    </row>
    <row r="29" spans="2:14" ht="15.75">
      <c r="B29" s="88" t="s">
        <v>213</v>
      </c>
      <c r="C29" s="164" t="s">
        <v>195</v>
      </c>
      <c r="D29" s="164" t="s">
        <v>196</v>
      </c>
      <c r="E29" s="164" t="s">
        <v>197</v>
      </c>
      <c r="F29" s="164" t="s">
        <v>198</v>
      </c>
      <c r="G29" s="164" t="s">
        <v>199</v>
      </c>
      <c r="H29" s="164" t="s">
        <v>200</v>
      </c>
      <c r="I29" s="164" t="s">
        <v>201</v>
      </c>
      <c r="J29" s="164" t="s">
        <v>202</v>
      </c>
      <c r="K29" s="164" t="s">
        <v>203</v>
      </c>
      <c r="L29" s="164" t="s">
        <v>204</v>
      </c>
      <c r="M29" s="164" t="s">
        <v>205</v>
      </c>
      <c r="N29" s="164" t="s">
        <v>206</v>
      </c>
    </row>
    <row r="30" spans="2:14">
      <c r="B30" t="s">
        <v>591</v>
      </c>
      <c r="C30" s="163">
        <v>4000</v>
      </c>
      <c r="D30" s="163">
        <v>4000</v>
      </c>
      <c r="E30" s="163">
        <v>4000</v>
      </c>
      <c r="F30" s="163">
        <v>4000</v>
      </c>
      <c r="G30" s="163">
        <v>4000</v>
      </c>
      <c r="H30" s="163">
        <v>4000</v>
      </c>
      <c r="I30" s="163">
        <v>4000</v>
      </c>
      <c r="J30" s="163">
        <v>4000</v>
      </c>
      <c r="K30" s="163">
        <v>4000</v>
      </c>
      <c r="L30" s="163">
        <v>4000</v>
      </c>
      <c r="M30" s="163">
        <v>4000</v>
      </c>
      <c r="N30" s="163">
        <v>4000</v>
      </c>
    </row>
    <row r="31" spans="2:14">
      <c r="B31" t="s">
        <v>592</v>
      </c>
      <c r="C31" s="163">
        <v>1000</v>
      </c>
      <c r="D31" s="163">
        <v>1000</v>
      </c>
      <c r="E31" s="163">
        <v>1000</v>
      </c>
      <c r="F31" s="163">
        <v>1000</v>
      </c>
      <c r="G31" s="163">
        <v>1000</v>
      </c>
      <c r="H31" s="163">
        <v>1000</v>
      </c>
      <c r="I31" s="163">
        <v>1000</v>
      </c>
      <c r="J31" s="163">
        <v>1000</v>
      </c>
      <c r="K31" s="163">
        <v>1000</v>
      </c>
      <c r="L31" s="163">
        <v>1000</v>
      </c>
      <c r="M31" s="163">
        <v>1000</v>
      </c>
      <c r="N31" s="163">
        <v>1000</v>
      </c>
    </row>
    <row r="32" spans="2:14">
      <c r="B32" t="s">
        <v>593</v>
      </c>
      <c r="C32" s="163">
        <v>1000</v>
      </c>
      <c r="D32" s="163">
        <v>1000</v>
      </c>
      <c r="E32" s="163">
        <v>1000</v>
      </c>
      <c r="F32" s="163">
        <v>1000</v>
      </c>
      <c r="G32" s="163">
        <v>1000</v>
      </c>
      <c r="H32" s="163">
        <v>1000</v>
      </c>
      <c r="I32" s="163">
        <v>1000</v>
      </c>
      <c r="J32" s="163">
        <v>1000</v>
      </c>
      <c r="K32" s="163">
        <v>1000</v>
      </c>
      <c r="L32" s="163">
        <v>1000</v>
      </c>
      <c r="M32" s="163">
        <v>1000</v>
      </c>
      <c r="N32" s="163">
        <v>1000</v>
      </c>
    </row>
    <row r="33" spans="2:14">
      <c r="B33" t="s">
        <v>595</v>
      </c>
      <c r="C33" s="163">
        <v>1000</v>
      </c>
      <c r="D33" s="163">
        <v>1000</v>
      </c>
      <c r="E33" s="163">
        <v>1000</v>
      </c>
      <c r="F33" s="163">
        <v>1000</v>
      </c>
      <c r="G33" s="163">
        <v>1000</v>
      </c>
      <c r="H33" s="163">
        <v>1000</v>
      </c>
      <c r="I33" s="163">
        <v>1000</v>
      </c>
      <c r="J33" s="163">
        <v>1000</v>
      </c>
      <c r="K33" s="163">
        <v>1000</v>
      </c>
      <c r="L33" s="163">
        <v>1000</v>
      </c>
      <c r="M33" s="163">
        <v>1000</v>
      </c>
      <c r="N33" s="163">
        <v>1000</v>
      </c>
    </row>
    <row r="34" spans="2:14">
      <c r="B34" t="s">
        <v>594</v>
      </c>
      <c r="C34" s="163">
        <v>500</v>
      </c>
      <c r="D34" s="163">
        <v>500</v>
      </c>
      <c r="E34" s="163">
        <v>500</v>
      </c>
      <c r="F34" s="163">
        <v>500</v>
      </c>
      <c r="G34" s="163">
        <v>500</v>
      </c>
      <c r="H34" s="163">
        <v>500</v>
      </c>
      <c r="I34" s="163">
        <v>500</v>
      </c>
      <c r="J34" s="163">
        <v>500</v>
      </c>
      <c r="K34" s="163">
        <v>500</v>
      </c>
      <c r="L34" s="163">
        <v>500</v>
      </c>
      <c r="M34" s="163">
        <v>500</v>
      </c>
      <c r="N34" s="163">
        <v>500</v>
      </c>
    </row>
    <row r="35" spans="2:14">
      <c r="B35" t="s">
        <v>630</v>
      </c>
      <c r="C35" s="163">
        <v>2000</v>
      </c>
      <c r="D35" s="163">
        <v>2000</v>
      </c>
      <c r="E35" s="163">
        <v>2000</v>
      </c>
      <c r="F35" s="163">
        <v>2000</v>
      </c>
      <c r="G35" s="163">
        <v>2000</v>
      </c>
      <c r="H35" s="163">
        <v>2000</v>
      </c>
      <c r="I35" s="163">
        <v>2000</v>
      </c>
      <c r="J35" s="163">
        <v>2000</v>
      </c>
      <c r="K35" s="163">
        <v>2000</v>
      </c>
      <c r="L35" s="163">
        <v>2000</v>
      </c>
      <c r="M35" s="163">
        <v>2000</v>
      </c>
      <c r="N35" s="163">
        <v>2000</v>
      </c>
    </row>
    <row r="36" spans="2:14">
      <c r="B36" t="s">
        <v>587</v>
      </c>
      <c r="C36" s="162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</row>
    <row r="37" spans="2:14">
      <c r="C37" s="162">
        <f>SUM(C30:C36)</f>
        <v>9500</v>
      </c>
      <c r="D37" s="163">
        <f t="shared" ref="D37" si="12">SUM(D30:D36)</f>
        <v>9500</v>
      </c>
      <c r="E37" s="163">
        <f t="shared" ref="E37" si="13">SUM(E30:E36)</f>
        <v>9500</v>
      </c>
      <c r="F37" s="163">
        <f t="shared" ref="F37" si="14">SUM(F30:F36)</f>
        <v>9500</v>
      </c>
      <c r="G37" s="163">
        <f t="shared" ref="G37" si="15">SUM(G30:G36)</f>
        <v>9500</v>
      </c>
      <c r="H37" s="163">
        <f t="shared" ref="H37" si="16">SUM(H30:H36)</f>
        <v>9500</v>
      </c>
      <c r="I37" s="163">
        <f t="shared" ref="I37" si="17">SUM(I30:I36)</f>
        <v>9500</v>
      </c>
      <c r="J37" s="163">
        <f t="shared" ref="J37" si="18">SUM(J30:J36)</f>
        <v>9500</v>
      </c>
      <c r="K37" s="163">
        <f t="shared" ref="K37" si="19">SUM(K30:K36)</f>
        <v>9500</v>
      </c>
      <c r="L37" s="163">
        <f t="shared" ref="L37" si="20">SUM(L30:L36)</f>
        <v>9500</v>
      </c>
      <c r="M37" s="163">
        <f t="shared" ref="M37" si="21">SUM(M30:M36)</f>
        <v>9500</v>
      </c>
      <c r="N37" s="163">
        <f t="shared" ref="N37" si="22">SUM(N30:N36)</f>
        <v>9500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90"/>
  <sheetViews>
    <sheetView workbookViewId="0">
      <selection activeCell="O39" sqref="O39"/>
    </sheetView>
  </sheetViews>
  <sheetFormatPr defaultRowHeight="15.75"/>
  <cols>
    <col min="1" max="1" width="9.140625" style="63"/>
    <col min="2" max="2" width="16.5703125" style="63" customWidth="1"/>
    <col min="3" max="3" width="12.7109375" style="92" hidden="1" customWidth="1"/>
    <col min="4" max="4" width="24.28515625" style="63" customWidth="1"/>
    <col min="5" max="5" width="17" style="63" bestFit="1" customWidth="1"/>
    <col min="6" max="6" width="14" style="90" bestFit="1" customWidth="1"/>
    <col min="7" max="7" width="14" style="91" customWidth="1"/>
    <col min="8" max="8" width="14.5703125" style="63" bestFit="1" customWidth="1"/>
    <col min="9" max="9" width="23.5703125" style="65" customWidth="1"/>
    <col min="10" max="10" width="13.28515625" style="63" bestFit="1" customWidth="1"/>
    <col min="11" max="11" width="14.7109375" style="63" customWidth="1"/>
    <col min="12" max="12" width="14.42578125" style="63" bestFit="1" customWidth="1"/>
    <col min="13" max="16384" width="9.140625" style="63"/>
  </cols>
  <sheetData>
    <row r="1" spans="1:11">
      <c r="C1" s="89" t="s">
        <v>214</v>
      </c>
    </row>
    <row r="2" spans="1:11">
      <c r="D2" s="93" t="s">
        <v>215</v>
      </c>
      <c r="E2" s="94">
        <f>Total_Assets!$L$2</f>
        <v>700000</v>
      </c>
      <c r="F2" s="95" t="s">
        <v>216</v>
      </c>
    </row>
    <row r="3" spans="1:11">
      <c r="D3" s="93" t="s">
        <v>217</v>
      </c>
      <c r="E3" s="96">
        <f>G3*12</f>
        <v>240</v>
      </c>
      <c r="F3" s="95" t="s">
        <v>218</v>
      </c>
      <c r="G3" s="74">
        <v>20</v>
      </c>
      <c r="H3" s="74" t="s">
        <v>219</v>
      </c>
    </row>
    <row r="4" spans="1:11">
      <c r="D4" s="93" t="s">
        <v>220</v>
      </c>
      <c r="E4" s="97">
        <v>0.08</v>
      </c>
      <c r="F4" s="95" t="s">
        <v>221</v>
      </c>
    </row>
    <row r="5" spans="1:11">
      <c r="D5" s="93" t="s">
        <v>222</v>
      </c>
      <c r="E5" s="97">
        <v>0.105</v>
      </c>
      <c r="F5" s="95" t="s">
        <v>221</v>
      </c>
    </row>
    <row r="6" spans="1:11">
      <c r="D6" s="93" t="s">
        <v>223</v>
      </c>
      <c r="E6" s="98">
        <v>2920</v>
      </c>
      <c r="F6" s="99" t="s">
        <v>224</v>
      </c>
    </row>
    <row r="8" spans="1:11" ht="63">
      <c r="B8" s="100" t="s">
        <v>225</v>
      </c>
      <c r="C8" s="100" t="s">
        <v>226</v>
      </c>
      <c r="D8" s="100" t="s">
        <v>191</v>
      </c>
      <c r="E8" s="101" t="s">
        <v>227</v>
      </c>
      <c r="F8" s="102" t="s">
        <v>228</v>
      </c>
      <c r="G8" s="100" t="s">
        <v>229</v>
      </c>
      <c r="H8" s="103" t="s">
        <v>230</v>
      </c>
      <c r="I8" s="63"/>
    </row>
    <row r="9" spans="1:11" hidden="1">
      <c r="A9" s="332">
        <v>2017</v>
      </c>
      <c r="B9" s="104">
        <v>0</v>
      </c>
      <c r="C9" s="105">
        <v>41802</v>
      </c>
      <c r="D9" s="106">
        <f>E2</f>
        <v>700000</v>
      </c>
      <c r="E9" s="107">
        <v>0</v>
      </c>
      <c r="F9" s="108"/>
      <c r="G9" s="106"/>
      <c r="H9" s="109"/>
      <c r="I9" s="63"/>
      <c r="K9" s="63">
        <f>750*2.3%/12</f>
        <v>1.4375</v>
      </c>
    </row>
    <row r="10" spans="1:11" hidden="1">
      <c r="A10" s="332"/>
      <c r="B10" s="110">
        <v>1</v>
      </c>
      <c r="C10" s="111">
        <f t="shared" ref="C10:C73" si="0">EDATE(C9,1)</f>
        <v>41832</v>
      </c>
      <c r="D10" s="112">
        <f t="shared" ref="D10:D73" si="1">D9-E9</f>
        <v>700000</v>
      </c>
      <c r="E10" s="113">
        <f t="shared" ref="E10:E17" si="2">$E$2/$E$3</f>
        <v>2916.6666666666665</v>
      </c>
      <c r="F10" s="114">
        <f t="shared" ref="F10:F30" si="3">$E$4</f>
        <v>0.08</v>
      </c>
      <c r="G10" s="112">
        <f t="shared" ref="G10:G73" si="4">D10*F10/12</f>
        <v>4666.666666666667</v>
      </c>
      <c r="H10" s="115">
        <f t="shared" ref="H10:H73" si="5">E10+G10</f>
        <v>7583.3333333333339</v>
      </c>
      <c r="I10" s="63"/>
    </row>
    <row r="11" spans="1:11" hidden="1">
      <c r="A11" s="332"/>
      <c r="B11" s="110">
        <v>2</v>
      </c>
      <c r="C11" s="111">
        <f t="shared" si="0"/>
        <v>41863</v>
      </c>
      <c r="D11" s="112">
        <f t="shared" si="1"/>
        <v>697083.33333333337</v>
      </c>
      <c r="E11" s="113">
        <f t="shared" si="2"/>
        <v>2916.6666666666665</v>
      </c>
      <c r="F11" s="114">
        <f t="shared" si="3"/>
        <v>0.08</v>
      </c>
      <c r="G11" s="112">
        <f t="shared" si="4"/>
        <v>4647.2222222222226</v>
      </c>
      <c r="H11" s="115">
        <f t="shared" si="5"/>
        <v>7563.8888888888887</v>
      </c>
      <c r="I11" s="63"/>
    </row>
    <row r="12" spans="1:11" hidden="1">
      <c r="A12" s="332"/>
      <c r="B12" s="110">
        <v>3</v>
      </c>
      <c r="C12" s="111">
        <f t="shared" si="0"/>
        <v>41894</v>
      </c>
      <c r="D12" s="112">
        <f t="shared" si="1"/>
        <v>694166.66666666674</v>
      </c>
      <c r="E12" s="113">
        <f t="shared" si="2"/>
        <v>2916.6666666666665</v>
      </c>
      <c r="F12" s="114">
        <f t="shared" si="3"/>
        <v>0.08</v>
      </c>
      <c r="G12" s="112">
        <f t="shared" si="4"/>
        <v>4627.7777777777783</v>
      </c>
      <c r="H12" s="115">
        <f t="shared" si="5"/>
        <v>7544.4444444444453</v>
      </c>
      <c r="I12" s="63"/>
    </row>
    <row r="13" spans="1:11" hidden="1">
      <c r="A13" s="332"/>
      <c r="B13" s="110">
        <v>4</v>
      </c>
      <c r="C13" s="111">
        <f t="shared" si="0"/>
        <v>41924</v>
      </c>
      <c r="D13" s="112">
        <f t="shared" si="1"/>
        <v>691250.00000000012</v>
      </c>
      <c r="E13" s="113">
        <f t="shared" si="2"/>
        <v>2916.6666666666665</v>
      </c>
      <c r="F13" s="114">
        <f t="shared" si="3"/>
        <v>0.08</v>
      </c>
      <c r="G13" s="112">
        <f t="shared" si="4"/>
        <v>4608.3333333333339</v>
      </c>
      <c r="H13" s="115">
        <f t="shared" si="5"/>
        <v>7525</v>
      </c>
      <c r="I13" s="63"/>
    </row>
    <row r="14" spans="1:11" hidden="1">
      <c r="A14" s="332"/>
      <c r="B14" s="110">
        <v>5</v>
      </c>
      <c r="C14" s="111">
        <f t="shared" si="0"/>
        <v>41955</v>
      </c>
      <c r="D14" s="112">
        <f t="shared" si="1"/>
        <v>688333.33333333349</v>
      </c>
      <c r="E14" s="113">
        <f t="shared" si="2"/>
        <v>2916.6666666666665</v>
      </c>
      <c r="F14" s="114">
        <f t="shared" si="3"/>
        <v>0.08</v>
      </c>
      <c r="G14" s="112">
        <f t="shared" si="4"/>
        <v>4588.8888888888896</v>
      </c>
      <c r="H14" s="115">
        <f t="shared" si="5"/>
        <v>7505.5555555555566</v>
      </c>
      <c r="I14" s="63"/>
    </row>
    <row r="15" spans="1:11" hidden="1">
      <c r="A15" s="332"/>
      <c r="B15" s="110">
        <v>6</v>
      </c>
      <c r="C15" s="111">
        <f t="shared" si="0"/>
        <v>41985</v>
      </c>
      <c r="D15" s="112">
        <f t="shared" si="1"/>
        <v>685416.66666666686</v>
      </c>
      <c r="E15" s="113">
        <f t="shared" si="2"/>
        <v>2916.6666666666665</v>
      </c>
      <c r="F15" s="114">
        <f t="shared" si="3"/>
        <v>0.08</v>
      </c>
      <c r="G15" s="112">
        <f t="shared" si="4"/>
        <v>4569.4444444444462</v>
      </c>
      <c r="H15" s="115">
        <f t="shared" si="5"/>
        <v>7486.1111111111131</v>
      </c>
      <c r="I15" s="63"/>
    </row>
    <row r="16" spans="1:11" hidden="1">
      <c r="A16" s="332"/>
      <c r="B16" s="110">
        <v>7</v>
      </c>
      <c r="C16" s="111">
        <f t="shared" si="0"/>
        <v>42016</v>
      </c>
      <c r="D16" s="112">
        <f t="shared" si="1"/>
        <v>682500.00000000023</v>
      </c>
      <c r="E16" s="113">
        <f t="shared" si="2"/>
        <v>2916.6666666666665</v>
      </c>
      <c r="F16" s="114">
        <f t="shared" si="3"/>
        <v>0.08</v>
      </c>
      <c r="G16" s="112">
        <f t="shared" si="4"/>
        <v>4550.0000000000018</v>
      </c>
      <c r="H16" s="115">
        <f t="shared" si="5"/>
        <v>7466.6666666666679</v>
      </c>
      <c r="I16" s="63"/>
    </row>
    <row r="17" spans="1:9" hidden="1">
      <c r="A17" s="332"/>
      <c r="B17" s="110">
        <v>8</v>
      </c>
      <c r="C17" s="111">
        <f t="shared" si="0"/>
        <v>42047</v>
      </c>
      <c r="D17" s="112">
        <f t="shared" si="1"/>
        <v>679583.3333333336</v>
      </c>
      <c r="E17" s="113">
        <f t="shared" si="2"/>
        <v>2916.6666666666665</v>
      </c>
      <c r="F17" s="114">
        <f t="shared" si="3"/>
        <v>0.08</v>
      </c>
      <c r="G17" s="112">
        <f t="shared" si="4"/>
        <v>4530.5555555555575</v>
      </c>
      <c r="H17" s="115">
        <f t="shared" si="5"/>
        <v>7447.2222222222244</v>
      </c>
      <c r="I17" s="63"/>
    </row>
    <row r="18" spans="1:9" hidden="1">
      <c r="A18" s="332"/>
      <c r="B18" s="104">
        <v>9</v>
      </c>
      <c r="C18" s="116">
        <f>EDATE(C17,1)</f>
        <v>42075</v>
      </c>
      <c r="D18" s="106">
        <v>0</v>
      </c>
      <c r="E18" s="117">
        <v>0</v>
      </c>
      <c r="F18" s="118">
        <v>0</v>
      </c>
      <c r="G18" s="106">
        <f t="shared" si="4"/>
        <v>0</v>
      </c>
      <c r="H18" s="119">
        <f t="shared" si="5"/>
        <v>0</v>
      </c>
      <c r="I18" s="63"/>
    </row>
    <row r="19" spans="1:9">
      <c r="A19" s="332"/>
      <c r="B19" s="104">
        <v>10</v>
      </c>
      <c r="C19" s="116">
        <f t="shared" si="0"/>
        <v>42106</v>
      </c>
      <c r="D19" s="106">
        <f>E2</f>
        <v>700000</v>
      </c>
      <c r="E19" s="117">
        <f>$E$6</f>
        <v>2920</v>
      </c>
      <c r="F19" s="118">
        <f t="shared" si="3"/>
        <v>0.08</v>
      </c>
      <c r="G19" s="106">
        <f t="shared" si="4"/>
        <v>4666.666666666667</v>
      </c>
      <c r="H19" s="119">
        <f t="shared" si="5"/>
        <v>7586.666666666667</v>
      </c>
      <c r="I19" s="63"/>
    </row>
    <row r="20" spans="1:9">
      <c r="A20" s="332"/>
      <c r="B20" s="104">
        <v>11</v>
      </c>
      <c r="C20" s="116">
        <f t="shared" si="0"/>
        <v>42136</v>
      </c>
      <c r="D20" s="106">
        <f>D19-E19</f>
        <v>697080</v>
      </c>
      <c r="E20" s="117">
        <f>$E$6</f>
        <v>2920</v>
      </c>
      <c r="F20" s="118">
        <f t="shared" si="3"/>
        <v>0.08</v>
      </c>
      <c r="G20" s="106">
        <f t="shared" si="4"/>
        <v>4647.2</v>
      </c>
      <c r="H20" s="119">
        <f t="shared" si="5"/>
        <v>7567.2</v>
      </c>
      <c r="I20" s="63"/>
    </row>
    <row r="21" spans="1:9">
      <c r="A21" s="332"/>
      <c r="B21" s="104">
        <v>12</v>
      </c>
      <c r="C21" s="116">
        <f t="shared" si="0"/>
        <v>42167</v>
      </c>
      <c r="D21" s="106">
        <f t="shared" si="1"/>
        <v>694160</v>
      </c>
      <c r="E21" s="117">
        <f t="shared" ref="E21:E84" si="6">$E$6</f>
        <v>2920</v>
      </c>
      <c r="F21" s="118">
        <f t="shared" si="3"/>
        <v>0.08</v>
      </c>
      <c r="G21" s="106">
        <f t="shared" si="4"/>
        <v>4627.7333333333336</v>
      </c>
      <c r="H21" s="119">
        <f t="shared" si="5"/>
        <v>7547.7333333333336</v>
      </c>
      <c r="I21" s="63"/>
    </row>
    <row r="22" spans="1:9">
      <c r="A22" s="333">
        <v>2018</v>
      </c>
      <c r="B22" s="120">
        <v>1</v>
      </c>
      <c r="C22" s="116">
        <f t="shared" si="0"/>
        <v>42197</v>
      </c>
      <c r="D22" s="106">
        <f t="shared" si="1"/>
        <v>691240</v>
      </c>
      <c r="E22" s="117">
        <f t="shared" si="6"/>
        <v>2920</v>
      </c>
      <c r="F22" s="118">
        <f t="shared" si="3"/>
        <v>0.08</v>
      </c>
      <c r="G22" s="106">
        <f t="shared" si="4"/>
        <v>4608.2666666666673</v>
      </c>
      <c r="H22" s="119">
        <f t="shared" si="5"/>
        <v>7528.2666666666673</v>
      </c>
      <c r="I22" s="63"/>
    </row>
    <row r="23" spans="1:9">
      <c r="A23" s="333"/>
      <c r="B23" s="120">
        <v>2</v>
      </c>
      <c r="C23" s="116">
        <f t="shared" si="0"/>
        <v>42228</v>
      </c>
      <c r="D23" s="106">
        <f t="shared" si="1"/>
        <v>688320</v>
      </c>
      <c r="E23" s="117">
        <f t="shared" si="6"/>
        <v>2920</v>
      </c>
      <c r="F23" s="118">
        <f t="shared" si="3"/>
        <v>0.08</v>
      </c>
      <c r="G23" s="106">
        <f t="shared" si="4"/>
        <v>4588.8</v>
      </c>
      <c r="H23" s="119">
        <f t="shared" si="5"/>
        <v>7508.8</v>
      </c>
      <c r="I23" s="63"/>
    </row>
    <row r="24" spans="1:9">
      <c r="A24" s="333"/>
      <c r="B24" s="120">
        <v>3</v>
      </c>
      <c r="C24" s="116">
        <f t="shared" si="0"/>
        <v>42259</v>
      </c>
      <c r="D24" s="106">
        <f t="shared" si="1"/>
        <v>685400</v>
      </c>
      <c r="E24" s="117">
        <f t="shared" si="6"/>
        <v>2920</v>
      </c>
      <c r="F24" s="118">
        <f t="shared" si="3"/>
        <v>0.08</v>
      </c>
      <c r="G24" s="106">
        <f t="shared" si="4"/>
        <v>4569.333333333333</v>
      </c>
      <c r="H24" s="119">
        <f t="shared" si="5"/>
        <v>7489.333333333333</v>
      </c>
      <c r="I24" s="63"/>
    </row>
    <row r="25" spans="1:9">
      <c r="A25" s="333"/>
      <c r="B25" s="120">
        <v>4</v>
      </c>
      <c r="C25" s="116">
        <f t="shared" si="0"/>
        <v>42289</v>
      </c>
      <c r="D25" s="106">
        <f t="shared" si="1"/>
        <v>682480</v>
      </c>
      <c r="E25" s="117">
        <f t="shared" si="6"/>
        <v>2920</v>
      </c>
      <c r="F25" s="118">
        <f t="shared" si="3"/>
        <v>0.08</v>
      </c>
      <c r="G25" s="106">
        <f t="shared" si="4"/>
        <v>4549.8666666666668</v>
      </c>
      <c r="H25" s="119">
        <f t="shared" si="5"/>
        <v>7469.8666666666668</v>
      </c>
      <c r="I25" s="63"/>
    </row>
    <row r="26" spans="1:9">
      <c r="A26" s="333"/>
      <c r="B26" s="120">
        <v>5</v>
      </c>
      <c r="C26" s="116">
        <f t="shared" si="0"/>
        <v>42320</v>
      </c>
      <c r="D26" s="106">
        <f t="shared" si="1"/>
        <v>679560</v>
      </c>
      <c r="E26" s="117">
        <f t="shared" si="6"/>
        <v>2920</v>
      </c>
      <c r="F26" s="118">
        <f t="shared" si="3"/>
        <v>0.08</v>
      </c>
      <c r="G26" s="106">
        <f t="shared" si="4"/>
        <v>4530.4000000000005</v>
      </c>
      <c r="H26" s="119">
        <f t="shared" si="5"/>
        <v>7450.4000000000005</v>
      </c>
      <c r="I26" s="63"/>
    </row>
    <row r="27" spans="1:9">
      <c r="A27" s="333"/>
      <c r="B27" s="120">
        <v>6</v>
      </c>
      <c r="C27" s="116">
        <f t="shared" si="0"/>
        <v>42350</v>
      </c>
      <c r="D27" s="106">
        <f t="shared" si="1"/>
        <v>676640</v>
      </c>
      <c r="E27" s="117">
        <f t="shared" si="6"/>
        <v>2920</v>
      </c>
      <c r="F27" s="118">
        <f t="shared" si="3"/>
        <v>0.08</v>
      </c>
      <c r="G27" s="106">
        <f t="shared" si="4"/>
        <v>4510.9333333333334</v>
      </c>
      <c r="H27" s="119">
        <f t="shared" si="5"/>
        <v>7430.9333333333334</v>
      </c>
      <c r="I27" s="63"/>
    </row>
    <row r="28" spans="1:9">
      <c r="A28" s="333"/>
      <c r="B28" s="120">
        <v>7</v>
      </c>
      <c r="C28" s="116">
        <f t="shared" si="0"/>
        <v>42381</v>
      </c>
      <c r="D28" s="106">
        <f t="shared" si="1"/>
        <v>673720</v>
      </c>
      <c r="E28" s="117">
        <f t="shared" si="6"/>
        <v>2920</v>
      </c>
      <c r="F28" s="118">
        <f t="shared" si="3"/>
        <v>0.08</v>
      </c>
      <c r="G28" s="106">
        <f t="shared" si="4"/>
        <v>4491.4666666666662</v>
      </c>
      <c r="H28" s="119">
        <f t="shared" si="5"/>
        <v>7411.4666666666662</v>
      </c>
      <c r="I28" s="63"/>
    </row>
    <row r="29" spans="1:9">
      <c r="A29" s="333"/>
      <c r="B29" s="120">
        <v>8</v>
      </c>
      <c r="C29" s="116">
        <f t="shared" si="0"/>
        <v>42412</v>
      </c>
      <c r="D29" s="106">
        <f t="shared" si="1"/>
        <v>670800</v>
      </c>
      <c r="E29" s="117">
        <f t="shared" si="6"/>
        <v>2920</v>
      </c>
      <c r="F29" s="118">
        <f t="shared" si="3"/>
        <v>0.08</v>
      </c>
      <c r="G29" s="106">
        <f t="shared" si="4"/>
        <v>4472</v>
      </c>
      <c r="H29" s="119">
        <f t="shared" si="5"/>
        <v>7392</v>
      </c>
      <c r="I29" s="63"/>
    </row>
    <row r="30" spans="1:9">
      <c r="A30" s="333"/>
      <c r="B30" s="104">
        <v>9</v>
      </c>
      <c r="C30" s="116">
        <f t="shared" si="0"/>
        <v>42441</v>
      </c>
      <c r="D30" s="106">
        <f t="shared" si="1"/>
        <v>667880</v>
      </c>
      <c r="E30" s="117">
        <f t="shared" si="6"/>
        <v>2920</v>
      </c>
      <c r="F30" s="118">
        <f t="shared" si="3"/>
        <v>0.08</v>
      </c>
      <c r="G30" s="106">
        <f t="shared" si="4"/>
        <v>4452.5333333333338</v>
      </c>
      <c r="H30" s="119">
        <f t="shared" si="5"/>
        <v>7372.5333333333338</v>
      </c>
      <c r="I30" s="63"/>
    </row>
    <row r="31" spans="1:9">
      <c r="A31" s="333"/>
      <c r="B31" s="104">
        <v>10</v>
      </c>
      <c r="C31" s="116">
        <f t="shared" si="0"/>
        <v>42472</v>
      </c>
      <c r="D31" s="106">
        <f t="shared" si="1"/>
        <v>664960</v>
      </c>
      <c r="E31" s="117">
        <f t="shared" si="6"/>
        <v>2920</v>
      </c>
      <c r="F31" s="118">
        <f>$E$5</f>
        <v>0.105</v>
      </c>
      <c r="G31" s="106">
        <f t="shared" si="4"/>
        <v>5818.4000000000005</v>
      </c>
      <c r="H31" s="119">
        <f t="shared" si="5"/>
        <v>8738.4000000000015</v>
      </c>
      <c r="I31" s="63"/>
    </row>
    <row r="32" spans="1:9">
      <c r="A32" s="333"/>
      <c r="B32" s="104">
        <v>11</v>
      </c>
      <c r="C32" s="116">
        <f t="shared" si="0"/>
        <v>42502</v>
      </c>
      <c r="D32" s="106">
        <f t="shared" si="1"/>
        <v>662040</v>
      </c>
      <c r="E32" s="117">
        <f t="shared" si="6"/>
        <v>2920</v>
      </c>
      <c r="F32" s="118">
        <f t="shared" ref="F32:F95" si="7">$E$5</f>
        <v>0.105</v>
      </c>
      <c r="G32" s="106">
        <f t="shared" si="4"/>
        <v>5792.8499999999995</v>
      </c>
      <c r="H32" s="119">
        <f t="shared" si="5"/>
        <v>8712.8499999999985</v>
      </c>
      <c r="I32" s="63"/>
    </row>
    <row r="33" spans="1:11">
      <c r="A33" s="333"/>
      <c r="B33" s="104">
        <v>12</v>
      </c>
      <c r="C33" s="116">
        <f t="shared" si="0"/>
        <v>42533</v>
      </c>
      <c r="D33" s="106">
        <f t="shared" si="1"/>
        <v>659120</v>
      </c>
      <c r="E33" s="117">
        <f t="shared" si="6"/>
        <v>2920</v>
      </c>
      <c r="F33" s="118">
        <f t="shared" si="7"/>
        <v>0.105</v>
      </c>
      <c r="G33" s="106">
        <f t="shared" si="4"/>
        <v>5767.2999999999993</v>
      </c>
      <c r="H33" s="119">
        <f t="shared" si="5"/>
        <v>8687.2999999999993</v>
      </c>
      <c r="I33" s="63"/>
    </row>
    <row r="34" spans="1:11">
      <c r="A34" s="334">
        <v>2019</v>
      </c>
      <c r="B34" s="120">
        <v>1</v>
      </c>
      <c r="C34" s="116">
        <f t="shared" si="0"/>
        <v>42563</v>
      </c>
      <c r="D34" s="106">
        <f t="shared" si="1"/>
        <v>656200</v>
      </c>
      <c r="E34" s="117">
        <f t="shared" si="6"/>
        <v>2920</v>
      </c>
      <c r="F34" s="118">
        <f t="shared" si="7"/>
        <v>0.105</v>
      </c>
      <c r="G34" s="106">
        <f t="shared" si="4"/>
        <v>5741.75</v>
      </c>
      <c r="H34" s="119">
        <f t="shared" si="5"/>
        <v>8661.75</v>
      </c>
      <c r="I34" s="63"/>
      <c r="J34" s="121">
        <f>SUM(H18:H45)</f>
        <v>218148.45</v>
      </c>
      <c r="K34" s="63">
        <f>12*28+20</f>
        <v>356</v>
      </c>
    </row>
    <row r="35" spans="1:11">
      <c r="A35" s="334"/>
      <c r="B35" s="120">
        <v>2</v>
      </c>
      <c r="C35" s="116">
        <f t="shared" si="0"/>
        <v>42594</v>
      </c>
      <c r="D35" s="106">
        <f t="shared" si="1"/>
        <v>653280</v>
      </c>
      <c r="E35" s="117">
        <f t="shared" si="6"/>
        <v>2920</v>
      </c>
      <c r="F35" s="118">
        <f t="shared" si="7"/>
        <v>0.105</v>
      </c>
      <c r="G35" s="106">
        <f t="shared" si="4"/>
        <v>5716.2</v>
      </c>
      <c r="H35" s="119">
        <f t="shared" si="5"/>
        <v>8636.2000000000007</v>
      </c>
      <c r="I35" s="63"/>
    </row>
    <row r="36" spans="1:11">
      <c r="A36" s="334"/>
      <c r="B36" s="120">
        <v>3</v>
      </c>
      <c r="C36" s="116">
        <f t="shared" si="0"/>
        <v>42625</v>
      </c>
      <c r="D36" s="106">
        <f t="shared" si="1"/>
        <v>650360</v>
      </c>
      <c r="E36" s="117">
        <f t="shared" si="6"/>
        <v>2920</v>
      </c>
      <c r="F36" s="118">
        <f t="shared" si="7"/>
        <v>0.105</v>
      </c>
      <c r="G36" s="106">
        <f t="shared" si="4"/>
        <v>5690.6500000000005</v>
      </c>
      <c r="H36" s="119">
        <f t="shared" si="5"/>
        <v>8610.6500000000015</v>
      </c>
      <c r="I36" s="63"/>
    </row>
    <row r="37" spans="1:11">
      <c r="A37" s="334"/>
      <c r="B37" s="120">
        <v>4</v>
      </c>
      <c r="C37" s="116">
        <f t="shared" si="0"/>
        <v>42655</v>
      </c>
      <c r="D37" s="106">
        <f t="shared" si="1"/>
        <v>647440</v>
      </c>
      <c r="E37" s="117">
        <f t="shared" si="6"/>
        <v>2920</v>
      </c>
      <c r="F37" s="118">
        <f t="shared" si="7"/>
        <v>0.105</v>
      </c>
      <c r="G37" s="106">
        <f t="shared" si="4"/>
        <v>5665.0999999999995</v>
      </c>
      <c r="H37" s="119">
        <f t="shared" si="5"/>
        <v>8585.0999999999985</v>
      </c>
      <c r="I37" s="63"/>
      <c r="K37" s="63">
        <f>K34+210</f>
        <v>566</v>
      </c>
    </row>
    <row r="38" spans="1:11">
      <c r="A38" s="334"/>
      <c r="B38" s="120">
        <v>5</v>
      </c>
      <c r="C38" s="116">
        <f t="shared" si="0"/>
        <v>42686</v>
      </c>
      <c r="D38" s="106">
        <f t="shared" si="1"/>
        <v>644520</v>
      </c>
      <c r="E38" s="117">
        <f t="shared" si="6"/>
        <v>2920</v>
      </c>
      <c r="F38" s="118">
        <f t="shared" si="7"/>
        <v>0.105</v>
      </c>
      <c r="G38" s="106">
        <f t="shared" si="4"/>
        <v>5639.5499999999993</v>
      </c>
      <c r="H38" s="119">
        <f t="shared" si="5"/>
        <v>8559.5499999999993</v>
      </c>
      <c r="I38" s="63"/>
    </row>
    <row r="39" spans="1:11">
      <c r="A39" s="334"/>
      <c r="B39" s="120">
        <v>6</v>
      </c>
      <c r="C39" s="116">
        <f t="shared" si="0"/>
        <v>42716</v>
      </c>
      <c r="D39" s="106">
        <f t="shared" si="1"/>
        <v>641600</v>
      </c>
      <c r="E39" s="117">
        <f t="shared" si="6"/>
        <v>2920</v>
      </c>
      <c r="F39" s="118">
        <f t="shared" si="7"/>
        <v>0.105</v>
      </c>
      <c r="G39" s="106">
        <f t="shared" si="4"/>
        <v>5614</v>
      </c>
      <c r="H39" s="119">
        <f t="shared" si="5"/>
        <v>8534</v>
      </c>
      <c r="I39" s="63"/>
    </row>
    <row r="40" spans="1:11">
      <c r="A40" s="334"/>
      <c r="B40" s="120">
        <v>7</v>
      </c>
      <c r="C40" s="116">
        <f t="shared" si="0"/>
        <v>42747</v>
      </c>
      <c r="D40" s="106">
        <f t="shared" si="1"/>
        <v>638680</v>
      </c>
      <c r="E40" s="117">
        <f t="shared" si="6"/>
        <v>2920</v>
      </c>
      <c r="F40" s="118">
        <f t="shared" si="7"/>
        <v>0.105</v>
      </c>
      <c r="G40" s="106">
        <f t="shared" si="4"/>
        <v>5588.45</v>
      </c>
      <c r="H40" s="119">
        <f t="shared" si="5"/>
        <v>8508.4500000000007</v>
      </c>
      <c r="I40" s="63"/>
    </row>
    <row r="41" spans="1:11">
      <c r="A41" s="334"/>
      <c r="B41" s="120">
        <v>8</v>
      </c>
      <c r="C41" s="116">
        <f t="shared" si="0"/>
        <v>42778</v>
      </c>
      <c r="D41" s="106">
        <f t="shared" si="1"/>
        <v>635760</v>
      </c>
      <c r="E41" s="117">
        <f t="shared" si="6"/>
        <v>2920</v>
      </c>
      <c r="F41" s="118">
        <f t="shared" si="7"/>
        <v>0.105</v>
      </c>
      <c r="G41" s="106">
        <f t="shared" si="4"/>
        <v>5562.9000000000005</v>
      </c>
      <c r="H41" s="119">
        <f t="shared" si="5"/>
        <v>8482.9000000000015</v>
      </c>
      <c r="I41" s="63"/>
    </row>
    <row r="42" spans="1:11">
      <c r="A42" s="334"/>
      <c r="B42" s="104">
        <v>9</v>
      </c>
      <c r="C42" s="116">
        <f t="shared" si="0"/>
        <v>42806</v>
      </c>
      <c r="D42" s="106">
        <f t="shared" si="1"/>
        <v>632840</v>
      </c>
      <c r="E42" s="117">
        <f t="shared" si="6"/>
        <v>2920</v>
      </c>
      <c r="F42" s="118">
        <f t="shared" si="7"/>
        <v>0.105</v>
      </c>
      <c r="G42" s="106">
        <f t="shared" si="4"/>
        <v>5537.3499999999995</v>
      </c>
      <c r="H42" s="119">
        <f t="shared" si="5"/>
        <v>8457.3499999999985</v>
      </c>
      <c r="I42" s="63"/>
    </row>
    <row r="43" spans="1:11">
      <c r="A43" s="334"/>
      <c r="B43" s="104">
        <v>10</v>
      </c>
      <c r="C43" s="116">
        <f t="shared" si="0"/>
        <v>42837</v>
      </c>
      <c r="D43" s="106">
        <f t="shared" si="1"/>
        <v>629920</v>
      </c>
      <c r="E43" s="117">
        <f t="shared" si="6"/>
        <v>2920</v>
      </c>
      <c r="F43" s="118">
        <f t="shared" si="7"/>
        <v>0.105</v>
      </c>
      <c r="G43" s="106">
        <f t="shared" si="4"/>
        <v>5511.7999999999993</v>
      </c>
      <c r="H43" s="119">
        <f t="shared" si="5"/>
        <v>8431.7999999999993</v>
      </c>
      <c r="I43" s="63"/>
    </row>
    <row r="44" spans="1:11">
      <c r="A44" s="334"/>
      <c r="B44" s="104">
        <v>11</v>
      </c>
      <c r="C44" s="116">
        <f t="shared" si="0"/>
        <v>42867</v>
      </c>
      <c r="D44" s="106">
        <f t="shared" si="1"/>
        <v>627000</v>
      </c>
      <c r="E44" s="117">
        <f t="shared" si="6"/>
        <v>2920</v>
      </c>
      <c r="F44" s="118">
        <f t="shared" si="7"/>
        <v>0.105</v>
      </c>
      <c r="G44" s="106">
        <f t="shared" si="4"/>
        <v>5486.25</v>
      </c>
      <c r="H44" s="119">
        <f t="shared" si="5"/>
        <v>8406.25</v>
      </c>
      <c r="I44" s="63"/>
    </row>
    <row r="45" spans="1:11">
      <c r="A45" s="334"/>
      <c r="B45" s="104">
        <v>12</v>
      </c>
      <c r="C45" s="116">
        <f t="shared" si="0"/>
        <v>42898</v>
      </c>
      <c r="D45" s="106">
        <f t="shared" si="1"/>
        <v>624080</v>
      </c>
      <c r="E45" s="117">
        <f t="shared" si="6"/>
        <v>2920</v>
      </c>
      <c r="F45" s="118">
        <f t="shared" si="7"/>
        <v>0.105</v>
      </c>
      <c r="G45" s="106">
        <f t="shared" si="4"/>
        <v>5460.7</v>
      </c>
      <c r="H45" s="119">
        <f t="shared" si="5"/>
        <v>8380.7000000000007</v>
      </c>
      <c r="I45" s="63"/>
    </row>
    <row r="46" spans="1:11">
      <c r="A46" s="335">
        <v>2020</v>
      </c>
      <c r="B46" s="120">
        <v>1</v>
      </c>
      <c r="C46" s="116">
        <f t="shared" si="0"/>
        <v>42928</v>
      </c>
      <c r="D46" s="106">
        <f t="shared" si="1"/>
        <v>621160</v>
      </c>
      <c r="E46" s="117">
        <f t="shared" si="6"/>
        <v>2920</v>
      </c>
      <c r="F46" s="118">
        <f t="shared" si="7"/>
        <v>0.105</v>
      </c>
      <c r="G46" s="106">
        <f t="shared" si="4"/>
        <v>5435.15</v>
      </c>
      <c r="H46" s="119">
        <f t="shared" si="5"/>
        <v>8355.15</v>
      </c>
      <c r="I46" s="63"/>
    </row>
    <row r="47" spans="1:11">
      <c r="A47" s="335"/>
      <c r="B47" s="120">
        <v>2</v>
      </c>
      <c r="C47" s="116">
        <f t="shared" si="0"/>
        <v>42959</v>
      </c>
      <c r="D47" s="106">
        <f t="shared" si="1"/>
        <v>618240</v>
      </c>
      <c r="E47" s="117">
        <f t="shared" si="6"/>
        <v>2920</v>
      </c>
      <c r="F47" s="118">
        <f t="shared" si="7"/>
        <v>0.105</v>
      </c>
      <c r="G47" s="106">
        <f t="shared" si="4"/>
        <v>5409.5999999999995</v>
      </c>
      <c r="H47" s="119">
        <f t="shared" si="5"/>
        <v>8329.5999999999985</v>
      </c>
      <c r="I47" s="63"/>
    </row>
    <row r="48" spans="1:11">
      <c r="A48" s="335"/>
      <c r="B48" s="120">
        <v>3</v>
      </c>
      <c r="C48" s="116">
        <f t="shared" si="0"/>
        <v>42990</v>
      </c>
      <c r="D48" s="106">
        <f t="shared" si="1"/>
        <v>615320</v>
      </c>
      <c r="E48" s="117">
        <f t="shared" si="6"/>
        <v>2920</v>
      </c>
      <c r="F48" s="118">
        <f t="shared" si="7"/>
        <v>0.105</v>
      </c>
      <c r="G48" s="106">
        <f t="shared" si="4"/>
        <v>5384.05</v>
      </c>
      <c r="H48" s="119">
        <f t="shared" si="5"/>
        <v>8304.0499999999993</v>
      </c>
      <c r="I48" s="63"/>
    </row>
    <row r="49" spans="1:9">
      <c r="A49" s="335"/>
      <c r="B49" s="120">
        <v>4</v>
      </c>
      <c r="C49" s="116">
        <f t="shared" si="0"/>
        <v>43020</v>
      </c>
      <c r="D49" s="106">
        <f t="shared" si="1"/>
        <v>612400</v>
      </c>
      <c r="E49" s="117">
        <f t="shared" si="6"/>
        <v>2920</v>
      </c>
      <c r="F49" s="118">
        <f t="shared" si="7"/>
        <v>0.105</v>
      </c>
      <c r="G49" s="106">
        <f t="shared" si="4"/>
        <v>5358.5</v>
      </c>
      <c r="H49" s="119">
        <f t="shared" si="5"/>
        <v>8278.5</v>
      </c>
      <c r="I49" s="63"/>
    </row>
    <row r="50" spans="1:9">
      <c r="A50" s="335"/>
      <c r="B50" s="120">
        <v>5</v>
      </c>
      <c r="C50" s="116">
        <f t="shared" si="0"/>
        <v>43051</v>
      </c>
      <c r="D50" s="106">
        <f t="shared" si="1"/>
        <v>609480</v>
      </c>
      <c r="E50" s="117">
        <f t="shared" si="6"/>
        <v>2920</v>
      </c>
      <c r="F50" s="118">
        <f t="shared" si="7"/>
        <v>0.105</v>
      </c>
      <c r="G50" s="106">
        <f t="shared" si="4"/>
        <v>5332.95</v>
      </c>
      <c r="H50" s="119">
        <f t="shared" si="5"/>
        <v>8252.9500000000007</v>
      </c>
      <c r="I50" s="63"/>
    </row>
    <row r="51" spans="1:9">
      <c r="A51" s="335"/>
      <c r="B51" s="120">
        <v>6</v>
      </c>
      <c r="C51" s="116">
        <f t="shared" si="0"/>
        <v>43081</v>
      </c>
      <c r="D51" s="106">
        <f t="shared" si="1"/>
        <v>606560</v>
      </c>
      <c r="E51" s="117">
        <f t="shared" si="6"/>
        <v>2920</v>
      </c>
      <c r="F51" s="118">
        <f t="shared" si="7"/>
        <v>0.105</v>
      </c>
      <c r="G51" s="106">
        <f t="shared" si="4"/>
        <v>5307.4</v>
      </c>
      <c r="H51" s="119">
        <f t="shared" si="5"/>
        <v>8227.4</v>
      </c>
      <c r="I51" s="63"/>
    </row>
    <row r="52" spans="1:9">
      <c r="A52" s="335"/>
      <c r="B52" s="120">
        <v>7</v>
      </c>
      <c r="C52" s="116">
        <f t="shared" si="0"/>
        <v>43112</v>
      </c>
      <c r="D52" s="106">
        <f t="shared" si="1"/>
        <v>603640</v>
      </c>
      <c r="E52" s="117">
        <f t="shared" si="6"/>
        <v>2920</v>
      </c>
      <c r="F52" s="118">
        <f t="shared" si="7"/>
        <v>0.105</v>
      </c>
      <c r="G52" s="106">
        <f t="shared" si="4"/>
        <v>5281.8499999999995</v>
      </c>
      <c r="H52" s="119">
        <f t="shared" si="5"/>
        <v>8201.8499999999985</v>
      </c>
      <c r="I52" s="63"/>
    </row>
    <row r="53" spans="1:9">
      <c r="A53" s="335"/>
      <c r="B53" s="120">
        <v>8</v>
      </c>
      <c r="C53" s="116">
        <f t="shared" si="0"/>
        <v>43143</v>
      </c>
      <c r="D53" s="106">
        <f t="shared" si="1"/>
        <v>600720</v>
      </c>
      <c r="E53" s="117">
        <f t="shared" si="6"/>
        <v>2920</v>
      </c>
      <c r="F53" s="118">
        <f t="shared" si="7"/>
        <v>0.105</v>
      </c>
      <c r="G53" s="106">
        <f t="shared" si="4"/>
        <v>5256.3</v>
      </c>
      <c r="H53" s="119">
        <f t="shared" si="5"/>
        <v>8176.3</v>
      </c>
      <c r="I53" s="63"/>
    </row>
    <row r="54" spans="1:9">
      <c r="A54" s="335"/>
      <c r="B54" s="104">
        <v>9</v>
      </c>
      <c r="C54" s="116">
        <f t="shared" si="0"/>
        <v>43171</v>
      </c>
      <c r="D54" s="106">
        <f t="shared" si="1"/>
        <v>597800</v>
      </c>
      <c r="E54" s="117">
        <f t="shared" si="6"/>
        <v>2920</v>
      </c>
      <c r="F54" s="118">
        <f t="shared" si="7"/>
        <v>0.105</v>
      </c>
      <c r="G54" s="106">
        <f t="shared" si="4"/>
        <v>5230.75</v>
      </c>
      <c r="H54" s="119">
        <f t="shared" si="5"/>
        <v>8150.75</v>
      </c>
      <c r="I54" s="63"/>
    </row>
    <row r="55" spans="1:9">
      <c r="A55" s="335"/>
      <c r="B55" s="104">
        <v>10</v>
      </c>
      <c r="C55" s="116">
        <f t="shared" si="0"/>
        <v>43202</v>
      </c>
      <c r="D55" s="106">
        <f t="shared" si="1"/>
        <v>594880</v>
      </c>
      <c r="E55" s="117">
        <f t="shared" si="6"/>
        <v>2920</v>
      </c>
      <c r="F55" s="118">
        <f t="shared" si="7"/>
        <v>0.105</v>
      </c>
      <c r="G55" s="106">
        <f t="shared" si="4"/>
        <v>5205.2</v>
      </c>
      <c r="H55" s="119">
        <f t="shared" si="5"/>
        <v>8125.2</v>
      </c>
      <c r="I55" s="63"/>
    </row>
    <row r="56" spans="1:9">
      <c r="A56" s="335"/>
      <c r="B56" s="104">
        <v>11</v>
      </c>
      <c r="C56" s="116">
        <f t="shared" si="0"/>
        <v>43232</v>
      </c>
      <c r="D56" s="106">
        <f t="shared" si="1"/>
        <v>591960</v>
      </c>
      <c r="E56" s="117">
        <f t="shared" si="6"/>
        <v>2920</v>
      </c>
      <c r="F56" s="118">
        <f t="shared" si="7"/>
        <v>0.105</v>
      </c>
      <c r="G56" s="106">
        <f t="shared" si="4"/>
        <v>5179.6499999999996</v>
      </c>
      <c r="H56" s="119">
        <f t="shared" si="5"/>
        <v>8099.65</v>
      </c>
      <c r="I56" s="63"/>
    </row>
    <row r="57" spans="1:9">
      <c r="A57" s="335"/>
      <c r="B57" s="104">
        <v>12</v>
      </c>
      <c r="C57" s="116">
        <f t="shared" si="0"/>
        <v>43263</v>
      </c>
      <c r="D57" s="106">
        <f t="shared" si="1"/>
        <v>589040</v>
      </c>
      <c r="E57" s="117">
        <f t="shared" si="6"/>
        <v>2920</v>
      </c>
      <c r="F57" s="118">
        <f t="shared" si="7"/>
        <v>0.105</v>
      </c>
      <c r="G57" s="106">
        <f t="shared" si="4"/>
        <v>5154.0999999999995</v>
      </c>
      <c r="H57" s="119">
        <f t="shared" si="5"/>
        <v>8074.0999999999995</v>
      </c>
      <c r="I57" s="63"/>
    </row>
    <row r="58" spans="1:9">
      <c r="A58" s="331">
        <v>2021</v>
      </c>
      <c r="B58" s="120">
        <v>1</v>
      </c>
      <c r="C58" s="116">
        <f t="shared" si="0"/>
        <v>43293</v>
      </c>
      <c r="D58" s="106">
        <f t="shared" si="1"/>
        <v>586120</v>
      </c>
      <c r="E58" s="117">
        <f t="shared" si="6"/>
        <v>2920</v>
      </c>
      <c r="F58" s="118">
        <f t="shared" si="7"/>
        <v>0.105</v>
      </c>
      <c r="G58" s="106">
        <f t="shared" si="4"/>
        <v>5128.55</v>
      </c>
      <c r="H58" s="119">
        <f t="shared" si="5"/>
        <v>8048.55</v>
      </c>
    </row>
    <row r="59" spans="1:9">
      <c r="A59" s="331"/>
      <c r="B59" s="120">
        <v>2</v>
      </c>
      <c r="C59" s="116">
        <f t="shared" si="0"/>
        <v>43324</v>
      </c>
      <c r="D59" s="106">
        <f t="shared" si="1"/>
        <v>583200</v>
      </c>
      <c r="E59" s="117">
        <f t="shared" si="6"/>
        <v>2920</v>
      </c>
      <c r="F59" s="118">
        <f t="shared" si="7"/>
        <v>0.105</v>
      </c>
      <c r="G59" s="106">
        <f t="shared" si="4"/>
        <v>5103</v>
      </c>
      <c r="H59" s="119">
        <f t="shared" si="5"/>
        <v>8023</v>
      </c>
    </row>
    <row r="60" spans="1:9">
      <c r="A60" s="331"/>
      <c r="B60" s="120">
        <v>3</v>
      </c>
      <c r="C60" s="116">
        <f t="shared" si="0"/>
        <v>43355</v>
      </c>
      <c r="D60" s="106">
        <f t="shared" si="1"/>
        <v>580280</v>
      </c>
      <c r="E60" s="117">
        <f t="shared" si="6"/>
        <v>2920</v>
      </c>
      <c r="F60" s="118">
        <f t="shared" si="7"/>
        <v>0.105</v>
      </c>
      <c r="G60" s="106">
        <f t="shared" si="4"/>
        <v>5077.45</v>
      </c>
      <c r="H60" s="119">
        <f t="shared" si="5"/>
        <v>7997.45</v>
      </c>
    </row>
    <row r="61" spans="1:9">
      <c r="A61" s="331"/>
      <c r="B61" s="120">
        <v>4</v>
      </c>
      <c r="C61" s="116">
        <f t="shared" si="0"/>
        <v>43385</v>
      </c>
      <c r="D61" s="106">
        <f t="shared" si="1"/>
        <v>577360</v>
      </c>
      <c r="E61" s="117">
        <f t="shared" si="6"/>
        <v>2920</v>
      </c>
      <c r="F61" s="118">
        <f t="shared" si="7"/>
        <v>0.105</v>
      </c>
      <c r="G61" s="106">
        <f t="shared" si="4"/>
        <v>5051.8999999999996</v>
      </c>
      <c r="H61" s="119">
        <f t="shared" si="5"/>
        <v>7971.9</v>
      </c>
    </row>
    <row r="62" spans="1:9">
      <c r="A62" s="331"/>
      <c r="B62" s="120">
        <v>5</v>
      </c>
      <c r="C62" s="116">
        <f t="shared" si="0"/>
        <v>43416</v>
      </c>
      <c r="D62" s="106">
        <f t="shared" si="1"/>
        <v>574440</v>
      </c>
      <c r="E62" s="117">
        <f t="shared" si="6"/>
        <v>2920</v>
      </c>
      <c r="F62" s="118">
        <f t="shared" si="7"/>
        <v>0.105</v>
      </c>
      <c r="G62" s="106">
        <f t="shared" si="4"/>
        <v>5026.3499999999995</v>
      </c>
      <c r="H62" s="119">
        <f t="shared" si="5"/>
        <v>7946.3499999999995</v>
      </c>
    </row>
    <row r="63" spans="1:9">
      <c r="A63" s="331"/>
      <c r="B63" s="120">
        <v>6</v>
      </c>
      <c r="C63" s="116">
        <f t="shared" si="0"/>
        <v>43446</v>
      </c>
      <c r="D63" s="106">
        <f t="shared" si="1"/>
        <v>571520</v>
      </c>
      <c r="E63" s="117">
        <f t="shared" si="6"/>
        <v>2920</v>
      </c>
      <c r="F63" s="118">
        <f t="shared" si="7"/>
        <v>0.105</v>
      </c>
      <c r="G63" s="106">
        <f t="shared" si="4"/>
        <v>5000.8</v>
      </c>
      <c r="H63" s="119">
        <f t="shared" si="5"/>
        <v>7920.8</v>
      </c>
    </row>
    <row r="64" spans="1:9">
      <c r="A64" s="331"/>
      <c r="B64" s="120">
        <v>7</v>
      </c>
      <c r="C64" s="116">
        <f t="shared" si="0"/>
        <v>43477</v>
      </c>
      <c r="D64" s="106">
        <f t="shared" si="1"/>
        <v>568600</v>
      </c>
      <c r="E64" s="117">
        <f t="shared" si="6"/>
        <v>2920</v>
      </c>
      <c r="F64" s="118">
        <f t="shared" si="7"/>
        <v>0.105</v>
      </c>
      <c r="G64" s="106">
        <f t="shared" si="4"/>
        <v>4975.25</v>
      </c>
      <c r="H64" s="119">
        <f t="shared" si="5"/>
        <v>7895.25</v>
      </c>
    </row>
    <row r="65" spans="1:12">
      <c r="A65" s="331"/>
      <c r="B65" s="120">
        <v>8</v>
      </c>
      <c r="C65" s="116">
        <f t="shared" si="0"/>
        <v>43508</v>
      </c>
      <c r="D65" s="106">
        <f t="shared" si="1"/>
        <v>565680</v>
      </c>
      <c r="E65" s="117">
        <f t="shared" si="6"/>
        <v>2920</v>
      </c>
      <c r="F65" s="118">
        <f t="shared" si="7"/>
        <v>0.105</v>
      </c>
      <c r="G65" s="106">
        <f t="shared" si="4"/>
        <v>4949.7</v>
      </c>
      <c r="H65" s="119">
        <f t="shared" si="5"/>
        <v>7869.7</v>
      </c>
    </row>
    <row r="66" spans="1:12">
      <c r="A66" s="331"/>
      <c r="B66" s="104">
        <v>9</v>
      </c>
      <c r="C66" s="116">
        <f t="shared" si="0"/>
        <v>43536</v>
      </c>
      <c r="D66" s="106">
        <f t="shared" si="1"/>
        <v>562760</v>
      </c>
      <c r="E66" s="117">
        <f t="shared" si="6"/>
        <v>2920</v>
      </c>
      <c r="F66" s="118">
        <f t="shared" si="7"/>
        <v>0.105</v>
      </c>
      <c r="G66" s="106">
        <f t="shared" si="4"/>
        <v>4924.1499999999996</v>
      </c>
      <c r="H66" s="119">
        <f t="shared" si="5"/>
        <v>7844.15</v>
      </c>
    </row>
    <row r="67" spans="1:12">
      <c r="A67" s="331"/>
      <c r="B67" s="104">
        <v>10</v>
      </c>
      <c r="C67" s="116">
        <f t="shared" si="0"/>
        <v>43567</v>
      </c>
      <c r="D67" s="106">
        <f t="shared" si="1"/>
        <v>559840</v>
      </c>
      <c r="E67" s="117">
        <f t="shared" si="6"/>
        <v>2920</v>
      </c>
      <c r="F67" s="118">
        <f t="shared" si="7"/>
        <v>0.105</v>
      </c>
      <c r="G67" s="106">
        <f t="shared" si="4"/>
        <v>4898.5999999999995</v>
      </c>
      <c r="H67" s="119">
        <f t="shared" si="5"/>
        <v>7818.5999999999995</v>
      </c>
    </row>
    <row r="68" spans="1:12">
      <c r="A68" s="331"/>
      <c r="B68" s="104">
        <v>11</v>
      </c>
      <c r="C68" s="122">
        <f t="shared" si="0"/>
        <v>43597</v>
      </c>
      <c r="D68" s="106">
        <f t="shared" si="1"/>
        <v>556920</v>
      </c>
      <c r="E68" s="117">
        <f t="shared" si="6"/>
        <v>2920</v>
      </c>
      <c r="F68" s="118">
        <f t="shared" si="7"/>
        <v>0.105</v>
      </c>
      <c r="G68" s="106">
        <f t="shared" si="4"/>
        <v>4873.05</v>
      </c>
      <c r="H68" s="119">
        <f t="shared" si="5"/>
        <v>7793.05</v>
      </c>
    </row>
    <row r="69" spans="1:12" s="124" customFormat="1">
      <c r="A69" s="331"/>
      <c r="B69" s="104">
        <v>12</v>
      </c>
      <c r="C69" s="116">
        <f t="shared" si="0"/>
        <v>43628</v>
      </c>
      <c r="D69" s="106">
        <f t="shared" si="1"/>
        <v>554000</v>
      </c>
      <c r="E69" s="117">
        <f t="shared" si="6"/>
        <v>2920</v>
      </c>
      <c r="F69" s="118">
        <f t="shared" si="7"/>
        <v>0.105</v>
      </c>
      <c r="G69" s="106">
        <f t="shared" si="4"/>
        <v>4847.5</v>
      </c>
      <c r="H69" s="119">
        <f t="shared" si="5"/>
        <v>7767.5</v>
      </c>
      <c r="I69" s="123"/>
    </row>
    <row r="70" spans="1:12">
      <c r="A70" s="331">
        <v>2022</v>
      </c>
      <c r="B70" s="120">
        <v>1</v>
      </c>
      <c r="C70" s="116">
        <f t="shared" si="0"/>
        <v>43658</v>
      </c>
      <c r="D70" s="106">
        <f t="shared" si="1"/>
        <v>551080</v>
      </c>
      <c r="E70" s="117">
        <f t="shared" si="6"/>
        <v>2920</v>
      </c>
      <c r="F70" s="118">
        <f t="shared" si="7"/>
        <v>0.105</v>
      </c>
      <c r="G70" s="106">
        <f t="shared" si="4"/>
        <v>4821.95</v>
      </c>
      <c r="H70" s="119">
        <f t="shared" si="5"/>
        <v>7741.95</v>
      </c>
      <c r="I70" s="124"/>
      <c r="J70" s="124"/>
      <c r="K70" s="124"/>
      <c r="L70" s="124"/>
    </row>
    <row r="71" spans="1:12">
      <c r="A71" s="331"/>
      <c r="B71" s="120">
        <v>2</v>
      </c>
      <c r="C71" s="116">
        <f t="shared" si="0"/>
        <v>43689</v>
      </c>
      <c r="D71" s="106">
        <f t="shared" si="1"/>
        <v>548160</v>
      </c>
      <c r="E71" s="117">
        <f t="shared" si="6"/>
        <v>2920</v>
      </c>
      <c r="F71" s="118">
        <f t="shared" si="7"/>
        <v>0.105</v>
      </c>
      <c r="G71" s="106">
        <f t="shared" si="4"/>
        <v>4796.3999999999996</v>
      </c>
      <c r="H71" s="119">
        <f t="shared" si="5"/>
        <v>7716.4</v>
      </c>
      <c r="I71" s="123"/>
      <c r="J71" s="124"/>
      <c r="K71" s="124"/>
      <c r="L71" s="124"/>
    </row>
    <row r="72" spans="1:12">
      <c r="A72" s="331"/>
      <c r="B72" s="120">
        <v>3</v>
      </c>
      <c r="C72" s="116">
        <f t="shared" si="0"/>
        <v>43720</v>
      </c>
      <c r="D72" s="106">
        <f t="shared" si="1"/>
        <v>545240</v>
      </c>
      <c r="E72" s="117">
        <f t="shared" si="6"/>
        <v>2920</v>
      </c>
      <c r="F72" s="118">
        <f t="shared" si="7"/>
        <v>0.105</v>
      </c>
      <c r="G72" s="106">
        <f t="shared" si="4"/>
        <v>4770.8499999999995</v>
      </c>
      <c r="H72" s="119">
        <f t="shared" si="5"/>
        <v>7690.8499999999995</v>
      </c>
      <c r="I72" s="123"/>
      <c r="J72" s="124"/>
      <c r="K72" s="124"/>
      <c r="L72" s="124"/>
    </row>
    <row r="73" spans="1:12">
      <c r="A73" s="331"/>
      <c r="B73" s="120">
        <v>4</v>
      </c>
      <c r="C73" s="122">
        <f t="shared" si="0"/>
        <v>43750</v>
      </c>
      <c r="D73" s="106">
        <f t="shared" si="1"/>
        <v>542320</v>
      </c>
      <c r="E73" s="117">
        <f t="shared" si="6"/>
        <v>2920</v>
      </c>
      <c r="F73" s="118">
        <f t="shared" si="7"/>
        <v>0.105</v>
      </c>
      <c r="G73" s="106">
        <f t="shared" si="4"/>
        <v>4745.3</v>
      </c>
      <c r="H73" s="119">
        <f t="shared" si="5"/>
        <v>7665.3</v>
      </c>
      <c r="I73" s="123"/>
      <c r="J73" s="124"/>
      <c r="K73" s="124"/>
      <c r="L73" s="124"/>
    </row>
    <row r="74" spans="1:12">
      <c r="A74" s="331"/>
      <c r="B74" s="120">
        <v>5</v>
      </c>
      <c r="C74" s="116">
        <f t="shared" ref="C74:C81" si="8">EDATE(C73,1)</f>
        <v>43781</v>
      </c>
      <c r="D74" s="106">
        <f t="shared" ref="D74:D137" si="9">D73-E73</f>
        <v>539400</v>
      </c>
      <c r="E74" s="117">
        <f t="shared" si="6"/>
        <v>2920</v>
      </c>
      <c r="F74" s="118">
        <f t="shared" si="7"/>
        <v>0.105</v>
      </c>
      <c r="G74" s="106">
        <f t="shared" ref="G74:G137" si="10">D74*F74/12</f>
        <v>4719.75</v>
      </c>
      <c r="H74" s="119">
        <f t="shared" ref="H74:H137" si="11">E74+G74</f>
        <v>7639.75</v>
      </c>
      <c r="I74" s="123"/>
      <c r="J74" s="124"/>
      <c r="K74" s="124"/>
      <c r="L74" s="124"/>
    </row>
    <row r="75" spans="1:12">
      <c r="A75" s="331"/>
      <c r="B75" s="120">
        <v>6</v>
      </c>
      <c r="C75" s="116">
        <f t="shared" si="8"/>
        <v>43811</v>
      </c>
      <c r="D75" s="106">
        <f t="shared" si="9"/>
        <v>536480</v>
      </c>
      <c r="E75" s="117">
        <f t="shared" si="6"/>
        <v>2920</v>
      </c>
      <c r="F75" s="118">
        <f t="shared" si="7"/>
        <v>0.105</v>
      </c>
      <c r="G75" s="106">
        <f t="shared" si="10"/>
        <v>4694.2</v>
      </c>
      <c r="H75" s="119">
        <f t="shared" si="11"/>
        <v>7614.2</v>
      </c>
      <c r="I75" s="123"/>
      <c r="J75" s="124"/>
      <c r="K75" s="124"/>
      <c r="L75" s="124"/>
    </row>
    <row r="76" spans="1:12">
      <c r="A76" s="331"/>
      <c r="B76" s="120">
        <v>7</v>
      </c>
      <c r="C76" s="116">
        <f t="shared" si="8"/>
        <v>43842</v>
      </c>
      <c r="D76" s="106">
        <f t="shared" si="9"/>
        <v>533560</v>
      </c>
      <c r="E76" s="117">
        <f t="shared" si="6"/>
        <v>2920</v>
      </c>
      <c r="F76" s="118">
        <f t="shared" si="7"/>
        <v>0.105</v>
      </c>
      <c r="G76" s="106">
        <f t="shared" si="10"/>
        <v>4668.6499999999996</v>
      </c>
      <c r="H76" s="119">
        <f t="shared" si="11"/>
        <v>7588.65</v>
      </c>
      <c r="I76" s="123"/>
      <c r="J76" s="124"/>
      <c r="K76" s="124"/>
      <c r="L76" s="124"/>
    </row>
    <row r="77" spans="1:12">
      <c r="A77" s="331"/>
      <c r="B77" s="120">
        <v>8</v>
      </c>
      <c r="C77" s="116">
        <f t="shared" si="8"/>
        <v>43873</v>
      </c>
      <c r="D77" s="106">
        <f t="shared" si="9"/>
        <v>530640</v>
      </c>
      <c r="E77" s="117">
        <f t="shared" si="6"/>
        <v>2920</v>
      </c>
      <c r="F77" s="118">
        <f t="shared" si="7"/>
        <v>0.105</v>
      </c>
      <c r="G77" s="106">
        <f t="shared" si="10"/>
        <v>4643.0999999999995</v>
      </c>
      <c r="H77" s="119">
        <f t="shared" si="11"/>
        <v>7563.0999999999995</v>
      </c>
      <c r="I77" s="123"/>
      <c r="J77" s="124"/>
      <c r="K77" s="124"/>
      <c r="L77" s="124"/>
    </row>
    <row r="78" spans="1:12">
      <c r="A78" s="331"/>
      <c r="B78" s="104">
        <v>9</v>
      </c>
      <c r="C78" s="122">
        <f t="shared" si="8"/>
        <v>43902</v>
      </c>
      <c r="D78" s="106">
        <f t="shared" si="9"/>
        <v>527720</v>
      </c>
      <c r="E78" s="117">
        <f t="shared" si="6"/>
        <v>2920</v>
      </c>
      <c r="F78" s="118">
        <f t="shared" si="7"/>
        <v>0.105</v>
      </c>
      <c r="G78" s="106">
        <f t="shared" si="10"/>
        <v>4617.55</v>
      </c>
      <c r="H78" s="119">
        <f t="shared" si="11"/>
        <v>7537.55</v>
      </c>
    </row>
    <row r="79" spans="1:12">
      <c r="A79" s="331"/>
      <c r="B79" s="104">
        <v>10</v>
      </c>
      <c r="C79" s="116">
        <f t="shared" si="8"/>
        <v>43933</v>
      </c>
      <c r="D79" s="106">
        <f t="shared" si="9"/>
        <v>524800</v>
      </c>
      <c r="E79" s="117">
        <f t="shared" si="6"/>
        <v>2920</v>
      </c>
      <c r="F79" s="118">
        <f t="shared" si="7"/>
        <v>0.105</v>
      </c>
      <c r="G79" s="106">
        <f t="shared" si="10"/>
        <v>4592</v>
      </c>
      <c r="H79" s="119">
        <f t="shared" si="11"/>
        <v>7512</v>
      </c>
    </row>
    <row r="80" spans="1:12">
      <c r="A80" s="331"/>
      <c r="B80" s="104">
        <v>11</v>
      </c>
      <c r="C80" s="116">
        <f t="shared" si="8"/>
        <v>43963</v>
      </c>
      <c r="D80" s="106">
        <f t="shared" si="9"/>
        <v>521880</v>
      </c>
      <c r="E80" s="117">
        <f t="shared" si="6"/>
        <v>2920</v>
      </c>
      <c r="F80" s="118">
        <f t="shared" si="7"/>
        <v>0.105</v>
      </c>
      <c r="G80" s="106">
        <f t="shared" si="10"/>
        <v>4566.45</v>
      </c>
      <c r="H80" s="119">
        <f t="shared" si="11"/>
        <v>7486.45</v>
      </c>
    </row>
    <row r="81" spans="1:11" s="124" customFormat="1">
      <c r="A81" s="331"/>
      <c r="B81" s="104">
        <v>12</v>
      </c>
      <c r="C81" s="116">
        <f t="shared" si="8"/>
        <v>43994</v>
      </c>
      <c r="D81" s="106">
        <f t="shared" si="9"/>
        <v>518960</v>
      </c>
      <c r="E81" s="117">
        <f t="shared" si="6"/>
        <v>2920</v>
      </c>
      <c r="F81" s="118">
        <f t="shared" si="7"/>
        <v>0.105</v>
      </c>
      <c r="G81" s="106">
        <f t="shared" si="10"/>
        <v>4540.8999999999996</v>
      </c>
      <c r="H81" s="119">
        <f t="shared" si="11"/>
        <v>7460.9</v>
      </c>
      <c r="I81" s="123"/>
    </row>
    <row r="82" spans="1:11">
      <c r="A82" s="331">
        <v>2023</v>
      </c>
      <c r="B82" s="120">
        <v>1</v>
      </c>
      <c r="C82" s="125"/>
      <c r="D82" s="106">
        <f t="shared" si="9"/>
        <v>516040</v>
      </c>
      <c r="E82" s="117">
        <f t="shared" si="6"/>
        <v>2920</v>
      </c>
      <c r="F82" s="118">
        <f t="shared" si="7"/>
        <v>0.105</v>
      </c>
      <c r="G82" s="106">
        <f t="shared" si="10"/>
        <v>4515.3499999999995</v>
      </c>
      <c r="H82" s="119">
        <f t="shared" si="11"/>
        <v>7435.3499999999995</v>
      </c>
    </row>
    <row r="83" spans="1:11">
      <c r="A83" s="331"/>
      <c r="B83" s="120">
        <v>2</v>
      </c>
      <c r="C83" s="125"/>
      <c r="D83" s="106">
        <f t="shared" si="9"/>
        <v>513120</v>
      </c>
      <c r="E83" s="117">
        <f t="shared" si="6"/>
        <v>2920</v>
      </c>
      <c r="F83" s="118">
        <f t="shared" si="7"/>
        <v>0.105</v>
      </c>
      <c r="G83" s="106">
        <f t="shared" si="10"/>
        <v>4489.8</v>
      </c>
      <c r="H83" s="119">
        <f t="shared" si="11"/>
        <v>7409.8</v>
      </c>
    </row>
    <row r="84" spans="1:11">
      <c r="A84" s="331"/>
      <c r="B84" s="120">
        <v>3</v>
      </c>
      <c r="C84" s="126"/>
      <c r="D84" s="106">
        <f t="shared" si="9"/>
        <v>510200</v>
      </c>
      <c r="E84" s="117">
        <f t="shared" si="6"/>
        <v>2920</v>
      </c>
      <c r="F84" s="118">
        <f t="shared" si="7"/>
        <v>0.105</v>
      </c>
      <c r="G84" s="106">
        <f t="shared" si="10"/>
        <v>4464.25</v>
      </c>
      <c r="H84" s="119">
        <f t="shared" si="11"/>
        <v>7384.25</v>
      </c>
      <c r="I84" s="126"/>
      <c r="J84" s="126"/>
      <c r="K84" s="126"/>
    </row>
    <row r="85" spans="1:11">
      <c r="A85" s="331"/>
      <c r="B85" s="120">
        <v>4</v>
      </c>
      <c r="D85" s="106">
        <f t="shared" si="9"/>
        <v>507280</v>
      </c>
      <c r="E85" s="117">
        <f t="shared" ref="E85:E148" si="12">$E$6</f>
        <v>2920</v>
      </c>
      <c r="F85" s="118">
        <f t="shared" si="7"/>
        <v>0.105</v>
      </c>
      <c r="G85" s="106">
        <f t="shared" si="10"/>
        <v>4438.7</v>
      </c>
      <c r="H85" s="119">
        <f t="shared" si="11"/>
        <v>7358.7</v>
      </c>
    </row>
    <row r="86" spans="1:11">
      <c r="A86" s="331"/>
      <c r="B86" s="120">
        <v>5</v>
      </c>
      <c r="D86" s="106">
        <f t="shared" si="9"/>
        <v>504360</v>
      </c>
      <c r="E86" s="117">
        <f t="shared" si="12"/>
        <v>2920</v>
      </c>
      <c r="F86" s="118">
        <f t="shared" si="7"/>
        <v>0.105</v>
      </c>
      <c r="G86" s="106">
        <f t="shared" si="10"/>
        <v>4413.1499999999996</v>
      </c>
      <c r="H86" s="119">
        <f t="shared" si="11"/>
        <v>7333.15</v>
      </c>
    </row>
    <row r="87" spans="1:11">
      <c r="A87" s="331"/>
      <c r="B87" s="120">
        <v>6</v>
      </c>
      <c r="D87" s="106">
        <f t="shared" si="9"/>
        <v>501440</v>
      </c>
      <c r="E87" s="117">
        <f t="shared" si="12"/>
        <v>2920</v>
      </c>
      <c r="F87" s="118">
        <f t="shared" si="7"/>
        <v>0.105</v>
      </c>
      <c r="G87" s="106">
        <f t="shared" si="10"/>
        <v>4387.5999999999995</v>
      </c>
      <c r="H87" s="119">
        <f t="shared" si="11"/>
        <v>7307.5999999999995</v>
      </c>
    </row>
    <row r="88" spans="1:11">
      <c r="A88" s="331"/>
      <c r="B88" s="120">
        <v>7</v>
      </c>
      <c r="D88" s="106">
        <f t="shared" si="9"/>
        <v>498520</v>
      </c>
      <c r="E88" s="117">
        <f t="shared" si="12"/>
        <v>2920</v>
      </c>
      <c r="F88" s="118">
        <f t="shared" si="7"/>
        <v>0.105</v>
      </c>
      <c r="G88" s="106">
        <f t="shared" si="10"/>
        <v>4362.05</v>
      </c>
      <c r="H88" s="119">
        <f t="shared" si="11"/>
        <v>7282.05</v>
      </c>
    </row>
    <row r="89" spans="1:11">
      <c r="A89" s="331"/>
      <c r="B89" s="120">
        <v>8</v>
      </c>
      <c r="D89" s="106">
        <f t="shared" si="9"/>
        <v>495600</v>
      </c>
      <c r="E89" s="117">
        <f t="shared" si="12"/>
        <v>2920</v>
      </c>
      <c r="F89" s="118">
        <f t="shared" si="7"/>
        <v>0.105</v>
      </c>
      <c r="G89" s="106">
        <f t="shared" si="10"/>
        <v>4336.5</v>
      </c>
      <c r="H89" s="119">
        <f t="shared" si="11"/>
        <v>7256.5</v>
      </c>
    </row>
    <row r="90" spans="1:11">
      <c r="A90" s="331"/>
      <c r="B90" s="104">
        <v>9</v>
      </c>
      <c r="D90" s="106">
        <f t="shared" si="9"/>
        <v>492680</v>
      </c>
      <c r="E90" s="117">
        <f t="shared" si="12"/>
        <v>2920</v>
      </c>
      <c r="F90" s="118">
        <f t="shared" si="7"/>
        <v>0.105</v>
      </c>
      <c r="G90" s="106">
        <f t="shared" si="10"/>
        <v>4310.95</v>
      </c>
      <c r="H90" s="119">
        <f t="shared" si="11"/>
        <v>7230.95</v>
      </c>
    </row>
    <row r="91" spans="1:11">
      <c r="A91" s="331"/>
      <c r="B91" s="104">
        <v>10</v>
      </c>
      <c r="D91" s="106">
        <f t="shared" si="9"/>
        <v>489760</v>
      </c>
      <c r="E91" s="117">
        <f t="shared" si="12"/>
        <v>2920</v>
      </c>
      <c r="F91" s="118">
        <f t="shared" si="7"/>
        <v>0.105</v>
      </c>
      <c r="G91" s="106">
        <f t="shared" si="10"/>
        <v>4285.3999999999996</v>
      </c>
      <c r="H91" s="119">
        <f t="shared" si="11"/>
        <v>7205.4</v>
      </c>
    </row>
    <row r="92" spans="1:11">
      <c r="A92" s="331"/>
      <c r="B92" s="104">
        <v>11</v>
      </c>
      <c r="D92" s="106">
        <f t="shared" si="9"/>
        <v>486840</v>
      </c>
      <c r="E92" s="117">
        <f t="shared" si="12"/>
        <v>2920</v>
      </c>
      <c r="F92" s="118">
        <f t="shared" si="7"/>
        <v>0.105</v>
      </c>
      <c r="G92" s="106">
        <f t="shared" si="10"/>
        <v>4259.8499999999995</v>
      </c>
      <c r="H92" s="119">
        <f t="shared" si="11"/>
        <v>7179.8499999999995</v>
      </c>
    </row>
    <row r="93" spans="1:11">
      <c r="A93" s="331"/>
      <c r="B93" s="104">
        <v>12</v>
      </c>
      <c r="D93" s="106">
        <f t="shared" si="9"/>
        <v>483920</v>
      </c>
      <c r="E93" s="117">
        <f t="shared" si="12"/>
        <v>2920</v>
      </c>
      <c r="F93" s="118">
        <f t="shared" si="7"/>
        <v>0.105</v>
      </c>
      <c r="G93" s="106">
        <f t="shared" si="10"/>
        <v>4234.3</v>
      </c>
      <c r="H93" s="119">
        <f t="shared" si="11"/>
        <v>7154.3</v>
      </c>
    </row>
    <row r="94" spans="1:11">
      <c r="A94" s="331">
        <v>2024</v>
      </c>
      <c r="B94" s="120">
        <v>1</v>
      </c>
      <c r="D94" s="106">
        <f t="shared" si="9"/>
        <v>481000</v>
      </c>
      <c r="E94" s="117">
        <f t="shared" si="12"/>
        <v>2920</v>
      </c>
      <c r="F94" s="118">
        <f t="shared" si="7"/>
        <v>0.105</v>
      </c>
      <c r="G94" s="106">
        <f t="shared" si="10"/>
        <v>4208.75</v>
      </c>
      <c r="H94" s="119">
        <f t="shared" si="11"/>
        <v>7128.75</v>
      </c>
    </row>
    <row r="95" spans="1:11">
      <c r="A95" s="331"/>
      <c r="B95" s="120">
        <v>2</v>
      </c>
      <c r="D95" s="106">
        <f t="shared" si="9"/>
        <v>478080</v>
      </c>
      <c r="E95" s="117">
        <f t="shared" si="12"/>
        <v>2920</v>
      </c>
      <c r="F95" s="118">
        <f t="shared" si="7"/>
        <v>0.105</v>
      </c>
      <c r="G95" s="106">
        <f t="shared" si="10"/>
        <v>4183.2</v>
      </c>
      <c r="H95" s="119">
        <f t="shared" si="11"/>
        <v>7103.2</v>
      </c>
    </row>
    <row r="96" spans="1:11">
      <c r="A96" s="331"/>
      <c r="B96" s="120">
        <v>3</v>
      </c>
      <c r="D96" s="106">
        <f t="shared" si="9"/>
        <v>475160</v>
      </c>
      <c r="E96" s="117">
        <f t="shared" si="12"/>
        <v>2920</v>
      </c>
      <c r="F96" s="118">
        <f t="shared" ref="F96:F159" si="13">$E$5</f>
        <v>0.105</v>
      </c>
      <c r="G96" s="106">
        <f t="shared" si="10"/>
        <v>4157.6499999999996</v>
      </c>
      <c r="H96" s="119">
        <f t="shared" si="11"/>
        <v>7077.65</v>
      </c>
    </row>
    <row r="97" spans="1:8">
      <c r="A97" s="331"/>
      <c r="B97" s="120">
        <v>4</v>
      </c>
      <c r="D97" s="106">
        <f t="shared" si="9"/>
        <v>472240</v>
      </c>
      <c r="E97" s="117">
        <f t="shared" si="12"/>
        <v>2920</v>
      </c>
      <c r="F97" s="118">
        <f t="shared" si="13"/>
        <v>0.105</v>
      </c>
      <c r="G97" s="106">
        <f t="shared" si="10"/>
        <v>4132.0999999999995</v>
      </c>
      <c r="H97" s="119">
        <f t="shared" si="11"/>
        <v>7052.0999999999995</v>
      </c>
    </row>
    <row r="98" spans="1:8">
      <c r="A98" s="331"/>
      <c r="B98" s="120">
        <v>5</v>
      </c>
      <c r="D98" s="106">
        <f t="shared" si="9"/>
        <v>469320</v>
      </c>
      <c r="E98" s="117">
        <f t="shared" si="12"/>
        <v>2920</v>
      </c>
      <c r="F98" s="118">
        <f t="shared" si="13"/>
        <v>0.105</v>
      </c>
      <c r="G98" s="106">
        <f t="shared" si="10"/>
        <v>4106.55</v>
      </c>
      <c r="H98" s="119">
        <f t="shared" si="11"/>
        <v>7026.55</v>
      </c>
    </row>
    <row r="99" spans="1:8">
      <c r="A99" s="331"/>
      <c r="B99" s="120">
        <v>6</v>
      </c>
      <c r="D99" s="106">
        <f t="shared" si="9"/>
        <v>466400</v>
      </c>
      <c r="E99" s="117">
        <f t="shared" si="12"/>
        <v>2920</v>
      </c>
      <c r="F99" s="118">
        <f t="shared" si="13"/>
        <v>0.105</v>
      </c>
      <c r="G99" s="106">
        <f t="shared" si="10"/>
        <v>4081</v>
      </c>
      <c r="H99" s="119">
        <f t="shared" si="11"/>
        <v>7001</v>
      </c>
    </row>
    <row r="100" spans="1:8">
      <c r="A100" s="331"/>
      <c r="B100" s="120">
        <v>7</v>
      </c>
      <c r="D100" s="106">
        <f t="shared" si="9"/>
        <v>463480</v>
      </c>
      <c r="E100" s="117">
        <f t="shared" si="12"/>
        <v>2920</v>
      </c>
      <c r="F100" s="118">
        <f t="shared" si="13"/>
        <v>0.105</v>
      </c>
      <c r="G100" s="106">
        <f t="shared" si="10"/>
        <v>4055.4500000000003</v>
      </c>
      <c r="H100" s="119">
        <f t="shared" si="11"/>
        <v>6975.4500000000007</v>
      </c>
    </row>
    <row r="101" spans="1:8">
      <c r="A101" s="331"/>
      <c r="B101" s="120">
        <v>8</v>
      </c>
      <c r="D101" s="106">
        <f t="shared" si="9"/>
        <v>460560</v>
      </c>
      <c r="E101" s="117">
        <f t="shared" si="12"/>
        <v>2920</v>
      </c>
      <c r="F101" s="118">
        <f t="shared" si="13"/>
        <v>0.105</v>
      </c>
      <c r="G101" s="106">
        <f t="shared" si="10"/>
        <v>4029.8999999999996</v>
      </c>
      <c r="H101" s="119">
        <f t="shared" si="11"/>
        <v>6949.9</v>
      </c>
    </row>
    <row r="102" spans="1:8">
      <c r="A102" s="331"/>
      <c r="B102" s="104">
        <v>9</v>
      </c>
      <c r="D102" s="106">
        <f t="shared" si="9"/>
        <v>457640</v>
      </c>
      <c r="E102" s="117">
        <f t="shared" si="12"/>
        <v>2920</v>
      </c>
      <c r="F102" s="118">
        <f t="shared" si="13"/>
        <v>0.105</v>
      </c>
      <c r="G102" s="106">
        <f t="shared" si="10"/>
        <v>4004.35</v>
      </c>
      <c r="H102" s="119">
        <f t="shared" si="11"/>
        <v>6924.35</v>
      </c>
    </row>
    <row r="103" spans="1:8">
      <c r="A103" s="331"/>
      <c r="B103" s="104">
        <v>10</v>
      </c>
      <c r="D103" s="106">
        <f t="shared" si="9"/>
        <v>454720</v>
      </c>
      <c r="E103" s="117">
        <f t="shared" si="12"/>
        <v>2920</v>
      </c>
      <c r="F103" s="118">
        <f t="shared" si="13"/>
        <v>0.105</v>
      </c>
      <c r="G103" s="106">
        <f t="shared" si="10"/>
        <v>3978.7999999999997</v>
      </c>
      <c r="H103" s="119">
        <f t="shared" si="11"/>
        <v>6898.7999999999993</v>
      </c>
    </row>
    <row r="104" spans="1:8">
      <c r="A104" s="331"/>
      <c r="B104" s="104">
        <v>11</v>
      </c>
      <c r="D104" s="106">
        <f t="shared" si="9"/>
        <v>451800</v>
      </c>
      <c r="E104" s="117">
        <f t="shared" si="12"/>
        <v>2920</v>
      </c>
      <c r="F104" s="118">
        <f t="shared" si="13"/>
        <v>0.105</v>
      </c>
      <c r="G104" s="106">
        <f t="shared" si="10"/>
        <v>3953.25</v>
      </c>
      <c r="H104" s="119">
        <f t="shared" si="11"/>
        <v>6873.25</v>
      </c>
    </row>
    <row r="105" spans="1:8">
      <c r="A105" s="331"/>
      <c r="B105" s="104">
        <v>12</v>
      </c>
      <c r="D105" s="106">
        <f t="shared" si="9"/>
        <v>448880</v>
      </c>
      <c r="E105" s="117">
        <f t="shared" si="12"/>
        <v>2920</v>
      </c>
      <c r="F105" s="118">
        <f t="shared" si="13"/>
        <v>0.105</v>
      </c>
      <c r="G105" s="106">
        <f t="shared" si="10"/>
        <v>3927.7000000000003</v>
      </c>
      <c r="H105" s="119">
        <f t="shared" si="11"/>
        <v>6847.7000000000007</v>
      </c>
    </row>
    <row r="106" spans="1:8">
      <c r="A106" s="331">
        <v>2025</v>
      </c>
      <c r="B106" s="120">
        <v>1</v>
      </c>
      <c r="D106" s="106">
        <f t="shared" si="9"/>
        <v>445960</v>
      </c>
      <c r="E106" s="117">
        <f t="shared" si="12"/>
        <v>2920</v>
      </c>
      <c r="F106" s="118">
        <f t="shared" si="13"/>
        <v>0.105</v>
      </c>
      <c r="G106" s="106">
        <f t="shared" si="10"/>
        <v>3902.1499999999996</v>
      </c>
      <c r="H106" s="119">
        <f t="shared" si="11"/>
        <v>6822.15</v>
      </c>
    </row>
    <row r="107" spans="1:8">
      <c r="A107" s="331"/>
      <c r="B107" s="120">
        <v>2</v>
      </c>
      <c r="D107" s="106">
        <f t="shared" si="9"/>
        <v>443040</v>
      </c>
      <c r="E107" s="117">
        <f t="shared" si="12"/>
        <v>2920</v>
      </c>
      <c r="F107" s="118">
        <f t="shared" si="13"/>
        <v>0.105</v>
      </c>
      <c r="G107" s="106">
        <f t="shared" si="10"/>
        <v>3876.6</v>
      </c>
      <c r="H107" s="119">
        <f t="shared" si="11"/>
        <v>6796.6</v>
      </c>
    </row>
    <row r="108" spans="1:8">
      <c r="A108" s="331"/>
      <c r="B108" s="120">
        <v>3</v>
      </c>
      <c r="D108" s="106">
        <f t="shared" si="9"/>
        <v>440120</v>
      </c>
      <c r="E108" s="117">
        <f t="shared" si="12"/>
        <v>2920</v>
      </c>
      <c r="F108" s="118">
        <f t="shared" si="13"/>
        <v>0.105</v>
      </c>
      <c r="G108" s="106">
        <f t="shared" si="10"/>
        <v>3851.0499999999997</v>
      </c>
      <c r="H108" s="119">
        <f t="shared" si="11"/>
        <v>6771.0499999999993</v>
      </c>
    </row>
    <row r="109" spans="1:8">
      <c r="A109" s="331"/>
      <c r="B109" s="120">
        <v>4</v>
      </c>
      <c r="D109" s="106">
        <f t="shared" si="9"/>
        <v>437200</v>
      </c>
      <c r="E109" s="117">
        <f t="shared" si="12"/>
        <v>2920</v>
      </c>
      <c r="F109" s="118">
        <f t="shared" si="13"/>
        <v>0.105</v>
      </c>
      <c r="G109" s="106">
        <f t="shared" si="10"/>
        <v>3825.5</v>
      </c>
      <c r="H109" s="119">
        <f t="shared" si="11"/>
        <v>6745.5</v>
      </c>
    </row>
    <row r="110" spans="1:8">
      <c r="A110" s="331"/>
      <c r="B110" s="120">
        <v>5</v>
      </c>
      <c r="D110" s="106">
        <f t="shared" si="9"/>
        <v>434280</v>
      </c>
      <c r="E110" s="117">
        <f t="shared" si="12"/>
        <v>2920</v>
      </c>
      <c r="F110" s="118">
        <f t="shared" si="13"/>
        <v>0.105</v>
      </c>
      <c r="G110" s="106">
        <f t="shared" si="10"/>
        <v>3799.9500000000003</v>
      </c>
      <c r="H110" s="119">
        <f t="shared" si="11"/>
        <v>6719.9500000000007</v>
      </c>
    </row>
    <row r="111" spans="1:8">
      <c r="A111" s="331"/>
      <c r="B111" s="120">
        <v>6</v>
      </c>
      <c r="D111" s="106">
        <f t="shared" si="9"/>
        <v>431360</v>
      </c>
      <c r="E111" s="117">
        <f t="shared" si="12"/>
        <v>2920</v>
      </c>
      <c r="F111" s="118">
        <f t="shared" si="13"/>
        <v>0.105</v>
      </c>
      <c r="G111" s="106">
        <f t="shared" si="10"/>
        <v>3774.3999999999996</v>
      </c>
      <c r="H111" s="119">
        <f t="shared" si="11"/>
        <v>6694.4</v>
      </c>
    </row>
    <row r="112" spans="1:8">
      <c r="A112" s="331"/>
      <c r="B112" s="120">
        <v>7</v>
      </c>
      <c r="D112" s="106">
        <f t="shared" si="9"/>
        <v>428440</v>
      </c>
      <c r="E112" s="117">
        <f t="shared" si="12"/>
        <v>2920</v>
      </c>
      <c r="F112" s="118">
        <f t="shared" si="13"/>
        <v>0.105</v>
      </c>
      <c r="G112" s="106">
        <f t="shared" si="10"/>
        <v>3748.85</v>
      </c>
      <c r="H112" s="119">
        <f t="shared" si="11"/>
        <v>6668.85</v>
      </c>
    </row>
    <row r="113" spans="1:8">
      <c r="A113" s="331"/>
      <c r="B113" s="120">
        <v>8</v>
      </c>
      <c r="D113" s="106">
        <f t="shared" si="9"/>
        <v>425520</v>
      </c>
      <c r="E113" s="117">
        <f t="shared" si="12"/>
        <v>2920</v>
      </c>
      <c r="F113" s="118">
        <f t="shared" si="13"/>
        <v>0.105</v>
      </c>
      <c r="G113" s="106">
        <f t="shared" si="10"/>
        <v>3723.2999999999997</v>
      </c>
      <c r="H113" s="119">
        <f t="shared" si="11"/>
        <v>6643.2999999999993</v>
      </c>
    </row>
    <row r="114" spans="1:8">
      <c r="A114" s="331"/>
      <c r="B114" s="104">
        <v>9</v>
      </c>
      <c r="D114" s="106">
        <f t="shared" si="9"/>
        <v>422600</v>
      </c>
      <c r="E114" s="117">
        <f t="shared" si="12"/>
        <v>2920</v>
      </c>
      <c r="F114" s="118">
        <f t="shared" si="13"/>
        <v>0.105</v>
      </c>
      <c r="G114" s="106">
        <f t="shared" si="10"/>
        <v>3697.75</v>
      </c>
      <c r="H114" s="119">
        <f t="shared" si="11"/>
        <v>6617.75</v>
      </c>
    </row>
    <row r="115" spans="1:8">
      <c r="A115" s="331"/>
      <c r="B115" s="104">
        <v>10</v>
      </c>
      <c r="D115" s="106">
        <f t="shared" si="9"/>
        <v>419680</v>
      </c>
      <c r="E115" s="117">
        <f t="shared" si="12"/>
        <v>2920</v>
      </c>
      <c r="F115" s="118">
        <f t="shared" si="13"/>
        <v>0.105</v>
      </c>
      <c r="G115" s="106">
        <f t="shared" si="10"/>
        <v>3672.2000000000003</v>
      </c>
      <c r="H115" s="119">
        <f t="shared" si="11"/>
        <v>6592.2000000000007</v>
      </c>
    </row>
    <row r="116" spans="1:8">
      <c r="A116" s="331"/>
      <c r="B116" s="104">
        <v>11</v>
      </c>
      <c r="D116" s="106">
        <f t="shared" si="9"/>
        <v>416760</v>
      </c>
      <c r="E116" s="117">
        <f t="shared" si="12"/>
        <v>2920</v>
      </c>
      <c r="F116" s="118">
        <f t="shared" si="13"/>
        <v>0.105</v>
      </c>
      <c r="G116" s="106">
        <f t="shared" si="10"/>
        <v>3646.6499999999996</v>
      </c>
      <c r="H116" s="119">
        <f t="shared" si="11"/>
        <v>6566.65</v>
      </c>
    </row>
    <row r="117" spans="1:8">
      <c r="A117" s="331"/>
      <c r="B117" s="104">
        <v>12</v>
      </c>
      <c r="D117" s="106">
        <f t="shared" si="9"/>
        <v>413840</v>
      </c>
      <c r="E117" s="117">
        <f t="shared" si="12"/>
        <v>2920</v>
      </c>
      <c r="F117" s="118">
        <f t="shared" si="13"/>
        <v>0.105</v>
      </c>
      <c r="G117" s="106">
        <f t="shared" si="10"/>
        <v>3621.1</v>
      </c>
      <c r="H117" s="119">
        <f t="shared" si="11"/>
        <v>6541.1</v>
      </c>
    </row>
    <row r="118" spans="1:8">
      <c r="B118" s="120">
        <v>1</v>
      </c>
      <c r="D118" s="106">
        <f t="shared" si="9"/>
        <v>410920</v>
      </c>
      <c r="E118" s="117">
        <f t="shared" si="12"/>
        <v>2920</v>
      </c>
      <c r="F118" s="118">
        <f t="shared" si="13"/>
        <v>0.105</v>
      </c>
      <c r="G118" s="106">
        <f t="shared" si="10"/>
        <v>3595.5499999999997</v>
      </c>
      <c r="H118" s="119">
        <f t="shared" si="11"/>
        <v>6515.5499999999993</v>
      </c>
    </row>
    <row r="119" spans="1:8">
      <c r="B119" s="120">
        <v>2</v>
      </c>
      <c r="D119" s="106">
        <f t="shared" si="9"/>
        <v>408000</v>
      </c>
      <c r="E119" s="117">
        <f t="shared" si="12"/>
        <v>2920</v>
      </c>
      <c r="F119" s="118">
        <f t="shared" si="13"/>
        <v>0.105</v>
      </c>
      <c r="G119" s="106">
        <f t="shared" si="10"/>
        <v>3570</v>
      </c>
      <c r="H119" s="119">
        <f t="shared" si="11"/>
        <v>6490</v>
      </c>
    </row>
    <row r="120" spans="1:8">
      <c r="B120" s="120">
        <v>3</v>
      </c>
      <c r="D120" s="106">
        <f t="shared" si="9"/>
        <v>405080</v>
      </c>
      <c r="E120" s="117">
        <f t="shared" si="12"/>
        <v>2920</v>
      </c>
      <c r="F120" s="118">
        <f t="shared" si="13"/>
        <v>0.105</v>
      </c>
      <c r="G120" s="106">
        <f t="shared" si="10"/>
        <v>3544.4500000000003</v>
      </c>
      <c r="H120" s="119">
        <f t="shared" si="11"/>
        <v>6464.4500000000007</v>
      </c>
    </row>
    <row r="121" spans="1:8">
      <c r="B121" s="120">
        <v>4</v>
      </c>
      <c r="D121" s="106">
        <f t="shared" si="9"/>
        <v>402160</v>
      </c>
      <c r="E121" s="117">
        <f t="shared" si="12"/>
        <v>2920</v>
      </c>
      <c r="F121" s="118">
        <f t="shared" si="13"/>
        <v>0.105</v>
      </c>
      <c r="G121" s="106">
        <f t="shared" si="10"/>
        <v>3518.8999999999996</v>
      </c>
      <c r="H121" s="119">
        <f t="shared" si="11"/>
        <v>6438.9</v>
      </c>
    </row>
    <row r="122" spans="1:8">
      <c r="B122" s="120">
        <v>5</v>
      </c>
      <c r="D122" s="106">
        <f t="shared" si="9"/>
        <v>399240</v>
      </c>
      <c r="E122" s="117">
        <f t="shared" si="12"/>
        <v>2920</v>
      </c>
      <c r="F122" s="118">
        <f t="shared" si="13"/>
        <v>0.105</v>
      </c>
      <c r="G122" s="106">
        <f t="shared" si="10"/>
        <v>3493.35</v>
      </c>
      <c r="H122" s="119">
        <f t="shared" si="11"/>
        <v>6413.35</v>
      </c>
    </row>
    <row r="123" spans="1:8">
      <c r="B123" s="120">
        <v>6</v>
      </c>
      <c r="D123" s="106">
        <f t="shared" si="9"/>
        <v>396320</v>
      </c>
      <c r="E123" s="117">
        <f t="shared" si="12"/>
        <v>2920</v>
      </c>
      <c r="F123" s="118">
        <f t="shared" si="13"/>
        <v>0.105</v>
      </c>
      <c r="G123" s="106">
        <f t="shared" si="10"/>
        <v>3467.7999999999997</v>
      </c>
      <c r="H123" s="119">
        <f t="shared" si="11"/>
        <v>6387.7999999999993</v>
      </c>
    </row>
    <row r="124" spans="1:8">
      <c r="B124" s="120">
        <v>7</v>
      </c>
      <c r="D124" s="106">
        <f t="shared" si="9"/>
        <v>393400</v>
      </c>
      <c r="E124" s="117">
        <f t="shared" si="12"/>
        <v>2920</v>
      </c>
      <c r="F124" s="118">
        <f t="shared" si="13"/>
        <v>0.105</v>
      </c>
      <c r="G124" s="106">
        <f t="shared" si="10"/>
        <v>3442.25</v>
      </c>
      <c r="H124" s="119">
        <f t="shared" si="11"/>
        <v>6362.25</v>
      </c>
    </row>
    <row r="125" spans="1:8">
      <c r="B125" s="120">
        <v>8</v>
      </c>
      <c r="D125" s="106">
        <f t="shared" si="9"/>
        <v>390480</v>
      </c>
      <c r="E125" s="117">
        <f t="shared" si="12"/>
        <v>2920</v>
      </c>
      <c r="F125" s="118">
        <f t="shared" si="13"/>
        <v>0.105</v>
      </c>
      <c r="G125" s="106">
        <f t="shared" si="10"/>
        <v>3416.7000000000003</v>
      </c>
      <c r="H125" s="119">
        <f t="shared" si="11"/>
        <v>6336.7000000000007</v>
      </c>
    </row>
    <row r="126" spans="1:8">
      <c r="B126" s="104">
        <v>9</v>
      </c>
      <c r="D126" s="106">
        <f t="shared" si="9"/>
        <v>387560</v>
      </c>
      <c r="E126" s="117">
        <f t="shared" si="12"/>
        <v>2920</v>
      </c>
      <c r="F126" s="118">
        <f t="shared" si="13"/>
        <v>0.105</v>
      </c>
      <c r="G126" s="106">
        <f t="shared" si="10"/>
        <v>3391.1499999999996</v>
      </c>
      <c r="H126" s="119">
        <f t="shared" si="11"/>
        <v>6311.15</v>
      </c>
    </row>
    <row r="127" spans="1:8">
      <c r="B127" s="104">
        <v>10</v>
      </c>
      <c r="D127" s="106">
        <f t="shared" si="9"/>
        <v>384640</v>
      </c>
      <c r="E127" s="117">
        <f t="shared" si="12"/>
        <v>2920</v>
      </c>
      <c r="F127" s="118">
        <f t="shared" si="13"/>
        <v>0.105</v>
      </c>
      <c r="G127" s="106">
        <f t="shared" si="10"/>
        <v>3365.6</v>
      </c>
      <c r="H127" s="119">
        <f t="shared" si="11"/>
        <v>6285.6</v>
      </c>
    </row>
    <row r="128" spans="1:8">
      <c r="B128" s="104">
        <v>11</v>
      </c>
      <c r="D128" s="106">
        <f t="shared" si="9"/>
        <v>381720</v>
      </c>
      <c r="E128" s="117">
        <f t="shared" si="12"/>
        <v>2920</v>
      </c>
      <c r="F128" s="118">
        <f t="shared" si="13"/>
        <v>0.105</v>
      </c>
      <c r="G128" s="106">
        <f t="shared" si="10"/>
        <v>3340.0499999999997</v>
      </c>
      <c r="H128" s="119">
        <f t="shared" si="11"/>
        <v>6260.0499999999993</v>
      </c>
    </row>
    <row r="129" spans="2:8">
      <c r="B129" s="104">
        <v>12</v>
      </c>
      <c r="D129" s="106">
        <f t="shared" si="9"/>
        <v>378800</v>
      </c>
      <c r="E129" s="117">
        <f t="shared" si="12"/>
        <v>2920</v>
      </c>
      <c r="F129" s="118">
        <f t="shared" si="13"/>
        <v>0.105</v>
      </c>
      <c r="G129" s="106">
        <f t="shared" si="10"/>
        <v>3314.5</v>
      </c>
      <c r="H129" s="119">
        <f t="shared" si="11"/>
        <v>6234.5</v>
      </c>
    </row>
    <row r="130" spans="2:8">
      <c r="B130" s="120">
        <v>1</v>
      </c>
      <c r="D130" s="106">
        <f t="shared" si="9"/>
        <v>375880</v>
      </c>
      <c r="E130" s="117">
        <f t="shared" si="12"/>
        <v>2920</v>
      </c>
      <c r="F130" s="118">
        <f t="shared" si="13"/>
        <v>0.105</v>
      </c>
      <c r="G130" s="106">
        <f t="shared" si="10"/>
        <v>3288.9500000000003</v>
      </c>
      <c r="H130" s="119">
        <f t="shared" si="11"/>
        <v>6208.9500000000007</v>
      </c>
    </row>
    <row r="131" spans="2:8">
      <c r="B131" s="120">
        <v>2</v>
      </c>
      <c r="D131" s="106">
        <f t="shared" si="9"/>
        <v>372960</v>
      </c>
      <c r="E131" s="117">
        <f t="shared" si="12"/>
        <v>2920</v>
      </c>
      <c r="F131" s="118">
        <f t="shared" si="13"/>
        <v>0.105</v>
      </c>
      <c r="G131" s="106">
        <f t="shared" si="10"/>
        <v>3263.3999999999996</v>
      </c>
      <c r="H131" s="119">
        <f t="shared" si="11"/>
        <v>6183.4</v>
      </c>
    </row>
    <row r="132" spans="2:8">
      <c r="B132" s="120">
        <v>3</v>
      </c>
      <c r="D132" s="106">
        <f t="shared" si="9"/>
        <v>370040</v>
      </c>
      <c r="E132" s="117">
        <f t="shared" si="12"/>
        <v>2920</v>
      </c>
      <c r="F132" s="118">
        <f t="shared" si="13"/>
        <v>0.105</v>
      </c>
      <c r="G132" s="106">
        <f t="shared" si="10"/>
        <v>3237.85</v>
      </c>
      <c r="H132" s="119">
        <f t="shared" si="11"/>
        <v>6157.85</v>
      </c>
    </row>
    <row r="133" spans="2:8">
      <c r="B133" s="120">
        <v>4</v>
      </c>
      <c r="D133" s="106">
        <f t="shared" si="9"/>
        <v>367120</v>
      </c>
      <c r="E133" s="117">
        <f t="shared" si="12"/>
        <v>2920</v>
      </c>
      <c r="F133" s="118">
        <f t="shared" si="13"/>
        <v>0.105</v>
      </c>
      <c r="G133" s="106">
        <f t="shared" si="10"/>
        <v>3212.2999999999997</v>
      </c>
      <c r="H133" s="119">
        <f t="shared" si="11"/>
        <v>6132.2999999999993</v>
      </c>
    </row>
    <row r="134" spans="2:8">
      <c r="B134" s="120">
        <v>5</v>
      </c>
      <c r="D134" s="106">
        <f t="shared" si="9"/>
        <v>364200</v>
      </c>
      <c r="E134" s="117">
        <f t="shared" si="12"/>
        <v>2920</v>
      </c>
      <c r="F134" s="118">
        <f t="shared" si="13"/>
        <v>0.105</v>
      </c>
      <c r="G134" s="106">
        <f t="shared" si="10"/>
        <v>3186.75</v>
      </c>
      <c r="H134" s="119">
        <f t="shared" si="11"/>
        <v>6106.75</v>
      </c>
    </row>
    <row r="135" spans="2:8">
      <c r="B135" s="120">
        <v>6</v>
      </c>
      <c r="D135" s="106">
        <f t="shared" si="9"/>
        <v>361280</v>
      </c>
      <c r="E135" s="117">
        <f t="shared" si="12"/>
        <v>2920</v>
      </c>
      <c r="F135" s="118">
        <f t="shared" si="13"/>
        <v>0.105</v>
      </c>
      <c r="G135" s="106">
        <f t="shared" si="10"/>
        <v>3161.2000000000003</v>
      </c>
      <c r="H135" s="119">
        <f t="shared" si="11"/>
        <v>6081.2000000000007</v>
      </c>
    </row>
    <row r="136" spans="2:8">
      <c r="B136" s="120">
        <v>7</v>
      </c>
      <c r="D136" s="106">
        <f t="shared" si="9"/>
        <v>358360</v>
      </c>
      <c r="E136" s="117">
        <f t="shared" si="12"/>
        <v>2920</v>
      </c>
      <c r="F136" s="118">
        <f t="shared" si="13"/>
        <v>0.105</v>
      </c>
      <c r="G136" s="106">
        <f t="shared" si="10"/>
        <v>3135.6499999999996</v>
      </c>
      <c r="H136" s="119">
        <f t="shared" si="11"/>
        <v>6055.65</v>
      </c>
    </row>
    <row r="137" spans="2:8">
      <c r="B137" s="120">
        <v>8</v>
      </c>
      <c r="D137" s="106">
        <f t="shared" si="9"/>
        <v>355440</v>
      </c>
      <c r="E137" s="117">
        <f t="shared" si="12"/>
        <v>2920</v>
      </c>
      <c r="F137" s="118">
        <f t="shared" si="13"/>
        <v>0.105</v>
      </c>
      <c r="G137" s="106">
        <f t="shared" si="10"/>
        <v>3110.1</v>
      </c>
      <c r="H137" s="119">
        <f t="shared" si="11"/>
        <v>6030.1</v>
      </c>
    </row>
    <row r="138" spans="2:8">
      <c r="B138" s="104">
        <v>9</v>
      </c>
      <c r="D138" s="106">
        <f t="shared" ref="D138:D189" si="14">D137-E137</f>
        <v>352520</v>
      </c>
      <c r="E138" s="117">
        <f t="shared" si="12"/>
        <v>2920</v>
      </c>
      <c r="F138" s="118">
        <f t="shared" si="13"/>
        <v>0.105</v>
      </c>
      <c r="G138" s="106">
        <f t="shared" ref="G138:G189" si="15">D138*F138/12</f>
        <v>3084.5499999999997</v>
      </c>
      <c r="H138" s="119">
        <f t="shared" ref="H138:H189" si="16">E138+G138</f>
        <v>6004.5499999999993</v>
      </c>
    </row>
    <row r="139" spans="2:8">
      <c r="B139" s="104">
        <v>10</v>
      </c>
      <c r="D139" s="106">
        <f t="shared" si="14"/>
        <v>349600</v>
      </c>
      <c r="E139" s="117">
        <f t="shared" si="12"/>
        <v>2920</v>
      </c>
      <c r="F139" s="118">
        <f t="shared" si="13"/>
        <v>0.105</v>
      </c>
      <c r="G139" s="106">
        <f t="shared" si="15"/>
        <v>3059</v>
      </c>
      <c r="H139" s="119">
        <f t="shared" si="16"/>
        <v>5979</v>
      </c>
    </row>
    <row r="140" spans="2:8">
      <c r="B140" s="104">
        <v>11</v>
      </c>
      <c r="D140" s="106">
        <f t="shared" si="14"/>
        <v>346680</v>
      </c>
      <c r="E140" s="117">
        <f t="shared" si="12"/>
        <v>2920</v>
      </c>
      <c r="F140" s="118">
        <f t="shared" si="13"/>
        <v>0.105</v>
      </c>
      <c r="G140" s="106">
        <f t="shared" si="15"/>
        <v>3033.4500000000003</v>
      </c>
      <c r="H140" s="119">
        <f t="shared" si="16"/>
        <v>5953.4500000000007</v>
      </c>
    </row>
    <row r="141" spans="2:8">
      <c r="B141" s="104">
        <v>12</v>
      </c>
      <c r="D141" s="106">
        <f t="shared" si="14"/>
        <v>343760</v>
      </c>
      <c r="E141" s="117">
        <f t="shared" si="12"/>
        <v>2920</v>
      </c>
      <c r="F141" s="118">
        <f t="shared" si="13"/>
        <v>0.105</v>
      </c>
      <c r="G141" s="106">
        <f t="shared" si="15"/>
        <v>3007.8999999999996</v>
      </c>
      <c r="H141" s="119">
        <f t="shared" si="16"/>
        <v>5927.9</v>
      </c>
    </row>
    <row r="142" spans="2:8">
      <c r="B142" s="120">
        <v>1</v>
      </c>
      <c r="D142" s="106">
        <f t="shared" si="14"/>
        <v>340840</v>
      </c>
      <c r="E142" s="117">
        <f t="shared" si="12"/>
        <v>2920</v>
      </c>
      <c r="F142" s="118">
        <f t="shared" si="13"/>
        <v>0.105</v>
      </c>
      <c r="G142" s="106">
        <f t="shared" si="15"/>
        <v>2982.35</v>
      </c>
      <c r="H142" s="119">
        <f t="shared" si="16"/>
        <v>5902.35</v>
      </c>
    </row>
    <row r="143" spans="2:8">
      <c r="B143" s="120">
        <v>2</v>
      </c>
      <c r="D143" s="106">
        <f t="shared" si="14"/>
        <v>337920</v>
      </c>
      <c r="E143" s="117">
        <f t="shared" si="12"/>
        <v>2920</v>
      </c>
      <c r="F143" s="118">
        <f t="shared" si="13"/>
        <v>0.105</v>
      </c>
      <c r="G143" s="106">
        <f t="shared" si="15"/>
        <v>2956.7999999999997</v>
      </c>
      <c r="H143" s="119">
        <f t="shared" si="16"/>
        <v>5876.7999999999993</v>
      </c>
    </row>
    <row r="144" spans="2:8">
      <c r="B144" s="120">
        <v>3</v>
      </c>
      <c r="D144" s="106">
        <f t="shared" si="14"/>
        <v>335000</v>
      </c>
      <c r="E144" s="117">
        <f t="shared" si="12"/>
        <v>2920</v>
      </c>
      <c r="F144" s="118">
        <f t="shared" si="13"/>
        <v>0.105</v>
      </c>
      <c r="G144" s="106">
        <f t="shared" si="15"/>
        <v>2931.25</v>
      </c>
      <c r="H144" s="119">
        <f t="shared" si="16"/>
        <v>5851.25</v>
      </c>
    </row>
    <row r="145" spans="2:8">
      <c r="B145" s="120">
        <v>4</v>
      </c>
      <c r="D145" s="106">
        <f t="shared" si="14"/>
        <v>332080</v>
      </c>
      <c r="E145" s="117">
        <f t="shared" si="12"/>
        <v>2920</v>
      </c>
      <c r="F145" s="118">
        <f t="shared" si="13"/>
        <v>0.105</v>
      </c>
      <c r="G145" s="106">
        <f t="shared" si="15"/>
        <v>2905.7000000000003</v>
      </c>
      <c r="H145" s="119">
        <f t="shared" si="16"/>
        <v>5825.7000000000007</v>
      </c>
    </row>
    <row r="146" spans="2:8">
      <c r="B146" s="120">
        <v>5</v>
      </c>
      <c r="D146" s="106">
        <f t="shared" si="14"/>
        <v>329160</v>
      </c>
      <c r="E146" s="117">
        <f t="shared" si="12"/>
        <v>2920</v>
      </c>
      <c r="F146" s="118">
        <f t="shared" si="13"/>
        <v>0.105</v>
      </c>
      <c r="G146" s="106">
        <f t="shared" si="15"/>
        <v>2880.1499999999996</v>
      </c>
      <c r="H146" s="119">
        <f t="shared" si="16"/>
        <v>5800.15</v>
      </c>
    </row>
    <row r="147" spans="2:8">
      <c r="B147" s="120">
        <v>6</v>
      </c>
      <c r="D147" s="106">
        <f t="shared" si="14"/>
        <v>326240</v>
      </c>
      <c r="E147" s="117">
        <f t="shared" si="12"/>
        <v>2920</v>
      </c>
      <c r="F147" s="118">
        <f t="shared" si="13"/>
        <v>0.105</v>
      </c>
      <c r="G147" s="106">
        <f t="shared" si="15"/>
        <v>2854.6</v>
      </c>
      <c r="H147" s="119">
        <f t="shared" si="16"/>
        <v>5774.6</v>
      </c>
    </row>
    <row r="148" spans="2:8">
      <c r="B148" s="120">
        <v>7</v>
      </c>
      <c r="D148" s="106">
        <f t="shared" si="14"/>
        <v>323320</v>
      </c>
      <c r="E148" s="117">
        <f t="shared" si="12"/>
        <v>2920</v>
      </c>
      <c r="F148" s="118">
        <f t="shared" si="13"/>
        <v>0.105</v>
      </c>
      <c r="G148" s="106">
        <f t="shared" si="15"/>
        <v>2829.0499999999997</v>
      </c>
      <c r="H148" s="119">
        <f t="shared" si="16"/>
        <v>5749.0499999999993</v>
      </c>
    </row>
    <row r="149" spans="2:8">
      <c r="B149" s="120">
        <v>8</v>
      </c>
      <c r="D149" s="106">
        <f t="shared" si="14"/>
        <v>320400</v>
      </c>
      <c r="E149" s="117">
        <f t="shared" ref="E149:E189" si="17">$E$6</f>
        <v>2920</v>
      </c>
      <c r="F149" s="118">
        <f t="shared" si="13"/>
        <v>0.105</v>
      </c>
      <c r="G149" s="106">
        <f t="shared" si="15"/>
        <v>2803.5</v>
      </c>
      <c r="H149" s="119">
        <f t="shared" si="16"/>
        <v>5723.5</v>
      </c>
    </row>
    <row r="150" spans="2:8">
      <c r="B150" s="104">
        <v>9</v>
      </c>
      <c r="D150" s="106">
        <f t="shared" si="14"/>
        <v>317480</v>
      </c>
      <c r="E150" s="117">
        <f t="shared" si="17"/>
        <v>2920</v>
      </c>
      <c r="F150" s="118">
        <f t="shared" si="13"/>
        <v>0.105</v>
      </c>
      <c r="G150" s="106">
        <f t="shared" si="15"/>
        <v>2777.9500000000003</v>
      </c>
      <c r="H150" s="119">
        <f t="shared" si="16"/>
        <v>5697.9500000000007</v>
      </c>
    </row>
    <row r="151" spans="2:8">
      <c r="B151" s="104">
        <v>10</v>
      </c>
      <c r="D151" s="106">
        <f t="shared" si="14"/>
        <v>314560</v>
      </c>
      <c r="E151" s="117">
        <f t="shared" si="17"/>
        <v>2920</v>
      </c>
      <c r="F151" s="118">
        <f t="shared" si="13"/>
        <v>0.105</v>
      </c>
      <c r="G151" s="106">
        <f t="shared" si="15"/>
        <v>2752.3999999999996</v>
      </c>
      <c r="H151" s="119">
        <f t="shared" si="16"/>
        <v>5672.4</v>
      </c>
    </row>
    <row r="152" spans="2:8">
      <c r="B152" s="104">
        <v>11</v>
      </c>
      <c r="D152" s="106">
        <f t="shared" si="14"/>
        <v>311640</v>
      </c>
      <c r="E152" s="117">
        <f t="shared" si="17"/>
        <v>2920</v>
      </c>
      <c r="F152" s="118">
        <f t="shared" si="13"/>
        <v>0.105</v>
      </c>
      <c r="G152" s="106">
        <f t="shared" si="15"/>
        <v>2726.85</v>
      </c>
      <c r="H152" s="119">
        <f t="shared" si="16"/>
        <v>5646.85</v>
      </c>
    </row>
    <row r="153" spans="2:8">
      <c r="B153" s="104">
        <v>12</v>
      </c>
      <c r="D153" s="106">
        <f t="shared" si="14"/>
        <v>308720</v>
      </c>
      <c r="E153" s="117">
        <f t="shared" si="17"/>
        <v>2920</v>
      </c>
      <c r="F153" s="118">
        <f t="shared" si="13"/>
        <v>0.105</v>
      </c>
      <c r="G153" s="106">
        <f t="shared" si="15"/>
        <v>2701.2999999999997</v>
      </c>
      <c r="H153" s="119">
        <f t="shared" si="16"/>
        <v>5621.2999999999993</v>
      </c>
    </row>
    <row r="154" spans="2:8">
      <c r="B154" s="120">
        <v>1</v>
      </c>
      <c r="D154" s="106">
        <f t="shared" si="14"/>
        <v>305800</v>
      </c>
      <c r="E154" s="117">
        <f t="shared" si="17"/>
        <v>2920</v>
      </c>
      <c r="F154" s="118">
        <f t="shared" si="13"/>
        <v>0.105</v>
      </c>
      <c r="G154" s="106">
        <f t="shared" si="15"/>
        <v>2675.75</v>
      </c>
      <c r="H154" s="119">
        <f t="shared" si="16"/>
        <v>5595.75</v>
      </c>
    </row>
    <row r="155" spans="2:8">
      <c r="B155" s="120">
        <v>2</v>
      </c>
      <c r="D155" s="106">
        <f t="shared" si="14"/>
        <v>302880</v>
      </c>
      <c r="E155" s="117">
        <f t="shared" si="17"/>
        <v>2920</v>
      </c>
      <c r="F155" s="118">
        <f t="shared" si="13"/>
        <v>0.105</v>
      </c>
      <c r="G155" s="106">
        <f t="shared" si="15"/>
        <v>2650.2</v>
      </c>
      <c r="H155" s="119">
        <f t="shared" si="16"/>
        <v>5570.2</v>
      </c>
    </row>
    <row r="156" spans="2:8">
      <c r="B156" s="120">
        <v>3</v>
      </c>
      <c r="D156" s="106">
        <f t="shared" si="14"/>
        <v>299960</v>
      </c>
      <c r="E156" s="117">
        <f t="shared" si="17"/>
        <v>2920</v>
      </c>
      <c r="F156" s="118">
        <f t="shared" si="13"/>
        <v>0.105</v>
      </c>
      <c r="G156" s="106">
        <f t="shared" si="15"/>
        <v>2624.65</v>
      </c>
      <c r="H156" s="119">
        <f t="shared" si="16"/>
        <v>5544.65</v>
      </c>
    </row>
    <row r="157" spans="2:8">
      <c r="B157" s="120">
        <v>4</v>
      </c>
      <c r="D157" s="106">
        <f t="shared" si="14"/>
        <v>297040</v>
      </c>
      <c r="E157" s="117">
        <f t="shared" si="17"/>
        <v>2920</v>
      </c>
      <c r="F157" s="118">
        <f t="shared" si="13"/>
        <v>0.105</v>
      </c>
      <c r="G157" s="106">
        <f t="shared" si="15"/>
        <v>2599.1</v>
      </c>
      <c r="H157" s="119">
        <f t="shared" si="16"/>
        <v>5519.1</v>
      </c>
    </row>
    <row r="158" spans="2:8">
      <c r="B158" s="120">
        <v>5</v>
      </c>
      <c r="D158" s="106">
        <f t="shared" si="14"/>
        <v>294120</v>
      </c>
      <c r="E158" s="117">
        <f t="shared" si="17"/>
        <v>2920</v>
      </c>
      <c r="F158" s="118">
        <f t="shared" si="13"/>
        <v>0.105</v>
      </c>
      <c r="G158" s="106">
        <f t="shared" si="15"/>
        <v>2573.5499999999997</v>
      </c>
      <c r="H158" s="119">
        <f t="shared" si="16"/>
        <v>5493.5499999999993</v>
      </c>
    </row>
    <row r="159" spans="2:8">
      <c r="B159" s="120">
        <v>6</v>
      </c>
      <c r="D159" s="106">
        <f t="shared" si="14"/>
        <v>291200</v>
      </c>
      <c r="E159" s="117">
        <f t="shared" si="17"/>
        <v>2920</v>
      </c>
      <c r="F159" s="118">
        <f t="shared" si="13"/>
        <v>0.105</v>
      </c>
      <c r="G159" s="106">
        <f t="shared" si="15"/>
        <v>2548</v>
      </c>
      <c r="H159" s="119">
        <f t="shared" si="16"/>
        <v>5468</v>
      </c>
    </row>
    <row r="160" spans="2:8">
      <c r="B160" s="120">
        <v>7</v>
      </c>
      <c r="D160" s="106">
        <f t="shared" si="14"/>
        <v>288280</v>
      </c>
      <c r="E160" s="117">
        <f t="shared" si="17"/>
        <v>2920</v>
      </c>
      <c r="F160" s="118">
        <f t="shared" ref="F160:F189" si="18">$E$5</f>
        <v>0.105</v>
      </c>
      <c r="G160" s="106">
        <f t="shared" si="15"/>
        <v>2522.4499999999998</v>
      </c>
      <c r="H160" s="119">
        <f t="shared" si="16"/>
        <v>5442.45</v>
      </c>
    </row>
    <row r="161" spans="2:8">
      <c r="B161" s="120">
        <v>8</v>
      </c>
      <c r="D161" s="106">
        <f t="shared" si="14"/>
        <v>285360</v>
      </c>
      <c r="E161" s="117">
        <f t="shared" si="17"/>
        <v>2920</v>
      </c>
      <c r="F161" s="118">
        <f t="shared" si="18"/>
        <v>0.105</v>
      </c>
      <c r="G161" s="106">
        <f t="shared" si="15"/>
        <v>2496.9</v>
      </c>
      <c r="H161" s="119">
        <f t="shared" si="16"/>
        <v>5416.9</v>
      </c>
    </row>
    <row r="162" spans="2:8">
      <c r="B162" s="104">
        <v>9</v>
      </c>
      <c r="D162" s="106">
        <f t="shared" si="14"/>
        <v>282440</v>
      </c>
      <c r="E162" s="117">
        <f t="shared" si="17"/>
        <v>2920</v>
      </c>
      <c r="F162" s="118">
        <f t="shared" si="18"/>
        <v>0.105</v>
      </c>
      <c r="G162" s="106">
        <f t="shared" si="15"/>
        <v>2471.35</v>
      </c>
      <c r="H162" s="119">
        <f t="shared" si="16"/>
        <v>5391.35</v>
      </c>
    </row>
    <row r="163" spans="2:8">
      <c r="B163" s="104">
        <v>10</v>
      </c>
      <c r="D163" s="106">
        <f t="shared" si="14"/>
        <v>279520</v>
      </c>
      <c r="E163" s="117">
        <f t="shared" si="17"/>
        <v>2920</v>
      </c>
      <c r="F163" s="118">
        <f t="shared" si="18"/>
        <v>0.105</v>
      </c>
      <c r="G163" s="106">
        <f t="shared" si="15"/>
        <v>2445.7999999999997</v>
      </c>
      <c r="H163" s="119">
        <f t="shared" si="16"/>
        <v>5365.7999999999993</v>
      </c>
    </row>
    <row r="164" spans="2:8">
      <c r="B164" s="104">
        <v>11</v>
      </c>
      <c r="D164" s="106">
        <f t="shared" si="14"/>
        <v>276600</v>
      </c>
      <c r="E164" s="117">
        <f t="shared" si="17"/>
        <v>2920</v>
      </c>
      <c r="F164" s="118">
        <f t="shared" si="18"/>
        <v>0.105</v>
      </c>
      <c r="G164" s="106">
        <f t="shared" si="15"/>
        <v>2420.25</v>
      </c>
      <c r="H164" s="119">
        <f t="shared" si="16"/>
        <v>5340.25</v>
      </c>
    </row>
    <row r="165" spans="2:8">
      <c r="B165" s="104">
        <v>12</v>
      </c>
      <c r="D165" s="106">
        <f t="shared" si="14"/>
        <v>273680</v>
      </c>
      <c r="E165" s="117">
        <f t="shared" si="17"/>
        <v>2920</v>
      </c>
      <c r="F165" s="118">
        <f t="shared" si="18"/>
        <v>0.105</v>
      </c>
      <c r="G165" s="106">
        <f t="shared" si="15"/>
        <v>2394.6999999999998</v>
      </c>
      <c r="H165" s="119">
        <f t="shared" si="16"/>
        <v>5314.7</v>
      </c>
    </row>
    <row r="166" spans="2:8">
      <c r="B166" s="120">
        <v>1</v>
      </c>
      <c r="D166" s="106">
        <f t="shared" si="14"/>
        <v>270760</v>
      </c>
      <c r="E166" s="117">
        <f t="shared" si="17"/>
        <v>2920</v>
      </c>
      <c r="F166" s="118">
        <f t="shared" si="18"/>
        <v>0.105</v>
      </c>
      <c r="G166" s="106">
        <f t="shared" si="15"/>
        <v>2369.15</v>
      </c>
      <c r="H166" s="119">
        <f t="shared" si="16"/>
        <v>5289.15</v>
      </c>
    </row>
    <row r="167" spans="2:8">
      <c r="B167" s="120">
        <v>2</v>
      </c>
      <c r="D167" s="106">
        <f t="shared" si="14"/>
        <v>267840</v>
      </c>
      <c r="E167" s="117">
        <f t="shared" si="17"/>
        <v>2920</v>
      </c>
      <c r="F167" s="118">
        <f t="shared" si="18"/>
        <v>0.105</v>
      </c>
      <c r="G167" s="106">
        <f t="shared" si="15"/>
        <v>2343.6</v>
      </c>
      <c r="H167" s="119">
        <f t="shared" si="16"/>
        <v>5263.6</v>
      </c>
    </row>
    <row r="168" spans="2:8">
      <c r="B168" s="120">
        <v>3</v>
      </c>
      <c r="D168" s="106">
        <f t="shared" si="14"/>
        <v>264920</v>
      </c>
      <c r="E168" s="117">
        <f t="shared" si="17"/>
        <v>2920</v>
      </c>
      <c r="F168" s="118">
        <f t="shared" si="18"/>
        <v>0.105</v>
      </c>
      <c r="G168" s="106">
        <f t="shared" si="15"/>
        <v>2318.0499999999997</v>
      </c>
      <c r="H168" s="119">
        <f t="shared" si="16"/>
        <v>5238.0499999999993</v>
      </c>
    </row>
    <row r="169" spans="2:8">
      <c r="B169" s="120">
        <v>4</v>
      </c>
      <c r="D169" s="106">
        <f t="shared" si="14"/>
        <v>262000</v>
      </c>
      <c r="E169" s="117">
        <f t="shared" si="17"/>
        <v>2920</v>
      </c>
      <c r="F169" s="118">
        <f t="shared" si="18"/>
        <v>0.105</v>
      </c>
      <c r="G169" s="106">
        <f t="shared" si="15"/>
        <v>2292.5</v>
      </c>
      <c r="H169" s="119">
        <f t="shared" si="16"/>
        <v>5212.5</v>
      </c>
    </row>
    <row r="170" spans="2:8">
      <c r="B170" s="120">
        <v>5</v>
      </c>
      <c r="D170" s="106">
        <f t="shared" si="14"/>
        <v>259080</v>
      </c>
      <c r="E170" s="117">
        <f t="shared" si="17"/>
        <v>2920</v>
      </c>
      <c r="F170" s="118">
        <f t="shared" si="18"/>
        <v>0.105</v>
      </c>
      <c r="G170" s="106">
        <f t="shared" si="15"/>
        <v>2266.9499999999998</v>
      </c>
      <c r="H170" s="119">
        <f t="shared" si="16"/>
        <v>5186.95</v>
      </c>
    </row>
    <row r="171" spans="2:8">
      <c r="B171" s="120">
        <v>6</v>
      </c>
      <c r="D171" s="106">
        <f t="shared" si="14"/>
        <v>256160</v>
      </c>
      <c r="E171" s="117">
        <f t="shared" si="17"/>
        <v>2920</v>
      </c>
      <c r="F171" s="118">
        <f t="shared" si="18"/>
        <v>0.105</v>
      </c>
      <c r="G171" s="106">
        <f t="shared" si="15"/>
        <v>2241.4</v>
      </c>
      <c r="H171" s="119">
        <f t="shared" si="16"/>
        <v>5161.3999999999996</v>
      </c>
    </row>
    <row r="172" spans="2:8">
      <c r="B172" s="120">
        <v>7</v>
      </c>
      <c r="D172" s="106">
        <f t="shared" si="14"/>
        <v>253240</v>
      </c>
      <c r="E172" s="117">
        <f t="shared" si="17"/>
        <v>2920</v>
      </c>
      <c r="F172" s="118">
        <f t="shared" si="18"/>
        <v>0.105</v>
      </c>
      <c r="G172" s="106">
        <f t="shared" si="15"/>
        <v>2215.85</v>
      </c>
      <c r="H172" s="119">
        <f t="shared" si="16"/>
        <v>5135.8500000000004</v>
      </c>
    </row>
    <row r="173" spans="2:8">
      <c r="B173" s="120">
        <v>8</v>
      </c>
      <c r="D173" s="106">
        <f t="shared" si="14"/>
        <v>250320</v>
      </c>
      <c r="E173" s="117">
        <f t="shared" si="17"/>
        <v>2920</v>
      </c>
      <c r="F173" s="118">
        <f t="shared" si="18"/>
        <v>0.105</v>
      </c>
      <c r="G173" s="106">
        <f t="shared" si="15"/>
        <v>2190.2999999999997</v>
      </c>
      <c r="H173" s="119">
        <f t="shared" si="16"/>
        <v>5110.2999999999993</v>
      </c>
    </row>
    <row r="174" spans="2:8">
      <c r="B174" s="104">
        <v>9</v>
      </c>
      <c r="D174" s="106">
        <f t="shared" si="14"/>
        <v>247400</v>
      </c>
      <c r="E174" s="117">
        <f t="shared" si="17"/>
        <v>2920</v>
      </c>
      <c r="F174" s="118">
        <f t="shared" si="18"/>
        <v>0.105</v>
      </c>
      <c r="G174" s="106">
        <f t="shared" si="15"/>
        <v>2164.75</v>
      </c>
      <c r="H174" s="119">
        <f t="shared" si="16"/>
        <v>5084.75</v>
      </c>
    </row>
    <row r="175" spans="2:8">
      <c r="B175" s="104">
        <v>10</v>
      </c>
      <c r="D175" s="106">
        <f t="shared" si="14"/>
        <v>244480</v>
      </c>
      <c r="E175" s="117">
        <f t="shared" si="17"/>
        <v>2920</v>
      </c>
      <c r="F175" s="118">
        <f t="shared" si="18"/>
        <v>0.105</v>
      </c>
      <c r="G175" s="106">
        <f t="shared" si="15"/>
        <v>2139.1999999999998</v>
      </c>
      <c r="H175" s="119">
        <f t="shared" si="16"/>
        <v>5059.2</v>
      </c>
    </row>
    <row r="176" spans="2:8">
      <c r="B176" s="104">
        <v>11</v>
      </c>
      <c r="D176" s="106">
        <f t="shared" si="14"/>
        <v>241560</v>
      </c>
      <c r="E176" s="117">
        <f t="shared" si="17"/>
        <v>2920</v>
      </c>
      <c r="F176" s="118">
        <f t="shared" si="18"/>
        <v>0.105</v>
      </c>
      <c r="G176" s="106">
        <f t="shared" si="15"/>
        <v>2113.65</v>
      </c>
      <c r="H176" s="119">
        <f t="shared" si="16"/>
        <v>5033.6499999999996</v>
      </c>
    </row>
    <row r="177" spans="2:8">
      <c r="B177" s="104">
        <v>12</v>
      </c>
      <c r="D177" s="106">
        <f t="shared" si="14"/>
        <v>238640</v>
      </c>
      <c r="E177" s="117">
        <f t="shared" si="17"/>
        <v>2920</v>
      </c>
      <c r="F177" s="118">
        <f t="shared" si="18"/>
        <v>0.105</v>
      </c>
      <c r="G177" s="106">
        <f t="shared" si="15"/>
        <v>2088.1</v>
      </c>
      <c r="H177" s="119">
        <f t="shared" si="16"/>
        <v>5008.1000000000004</v>
      </c>
    </row>
    <row r="178" spans="2:8">
      <c r="B178" s="120">
        <v>1</v>
      </c>
      <c r="D178" s="106">
        <f t="shared" si="14"/>
        <v>235720</v>
      </c>
      <c r="E178" s="117">
        <f t="shared" si="17"/>
        <v>2920</v>
      </c>
      <c r="F178" s="118">
        <f t="shared" si="18"/>
        <v>0.105</v>
      </c>
      <c r="G178" s="106">
        <f t="shared" si="15"/>
        <v>2062.5499999999997</v>
      </c>
      <c r="H178" s="119">
        <f t="shared" si="16"/>
        <v>4982.5499999999993</v>
      </c>
    </row>
    <row r="179" spans="2:8">
      <c r="B179" s="120">
        <v>2</v>
      </c>
      <c r="D179" s="106">
        <f t="shared" si="14"/>
        <v>232800</v>
      </c>
      <c r="E179" s="117">
        <f t="shared" si="17"/>
        <v>2920</v>
      </c>
      <c r="F179" s="118">
        <f t="shared" si="18"/>
        <v>0.105</v>
      </c>
      <c r="G179" s="106">
        <f t="shared" si="15"/>
        <v>2037</v>
      </c>
      <c r="H179" s="119">
        <f t="shared" si="16"/>
        <v>4957</v>
      </c>
    </row>
    <row r="180" spans="2:8">
      <c r="B180" s="120">
        <v>3</v>
      </c>
      <c r="D180" s="106">
        <f t="shared" si="14"/>
        <v>229880</v>
      </c>
      <c r="E180" s="117">
        <f t="shared" si="17"/>
        <v>2920</v>
      </c>
      <c r="F180" s="118">
        <f t="shared" si="18"/>
        <v>0.105</v>
      </c>
      <c r="G180" s="106">
        <f t="shared" si="15"/>
        <v>2011.4499999999998</v>
      </c>
      <c r="H180" s="119">
        <f t="shared" si="16"/>
        <v>4931.45</v>
      </c>
    </row>
    <row r="181" spans="2:8">
      <c r="B181" s="120">
        <v>4</v>
      </c>
      <c r="D181" s="106">
        <f t="shared" si="14"/>
        <v>226960</v>
      </c>
      <c r="E181" s="117">
        <f t="shared" si="17"/>
        <v>2920</v>
      </c>
      <c r="F181" s="118">
        <f t="shared" si="18"/>
        <v>0.105</v>
      </c>
      <c r="G181" s="106">
        <f t="shared" si="15"/>
        <v>1985.8999999999999</v>
      </c>
      <c r="H181" s="119">
        <f t="shared" si="16"/>
        <v>4905.8999999999996</v>
      </c>
    </row>
    <row r="182" spans="2:8">
      <c r="B182" s="120">
        <v>5</v>
      </c>
      <c r="D182" s="106">
        <f t="shared" si="14"/>
        <v>224040</v>
      </c>
      <c r="E182" s="117">
        <f t="shared" si="17"/>
        <v>2920</v>
      </c>
      <c r="F182" s="118">
        <f t="shared" si="18"/>
        <v>0.105</v>
      </c>
      <c r="G182" s="106">
        <f t="shared" si="15"/>
        <v>1960.3500000000001</v>
      </c>
      <c r="H182" s="119">
        <f t="shared" si="16"/>
        <v>4880.3500000000004</v>
      </c>
    </row>
    <row r="183" spans="2:8">
      <c r="B183" s="120">
        <v>6</v>
      </c>
      <c r="D183" s="106">
        <f t="shared" si="14"/>
        <v>221120</v>
      </c>
      <c r="E183" s="117">
        <f t="shared" si="17"/>
        <v>2920</v>
      </c>
      <c r="F183" s="118">
        <f t="shared" si="18"/>
        <v>0.105</v>
      </c>
      <c r="G183" s="106">
        <f t="shared" si="15"/>
        <v>1934.8</v>
      </c>
      <c r="H183" s="119">
        <f t="shared" si="16"/>
        <v>4854.8</v>
      </c>
    </row>
    <row r="184" spans="2:8">
      <c r="B184" s="120">
        <v>7</v>
      </c>
      <c r="D184" s="106">
        <f t="shared" si="14"/>
        <v>218200</v>
      </c>
      <c r="E184" s="117">
        <f t="shared" si="17"/>
        <v>2920</v>
      </c>
      <c r="F184" s="118">
        <f t="shared" si="18"/>
        <v>0.105</v>
      </c>
      <c r="G184" s="106">
        <f t="shared" si="15"/>
        <v>1909.25</v>
      </c>
      <c r="H184" s="119">
        <f t="shared" si="16"/>
        <v>4829.25</v>
      </c>
    </row>
    <row r="185" spans="2:8">
      <c r="B185" s="120">
        <v>8</v>
      </c>
      <c r="D185" s="106">
        <f t="shared" si="14"/>
        <v>215280</v>
      </c>
      <c r="E185" s="117">
        <f t="shared" si="17"/>
        <v>2920</v>
      </c>
      <c r="F185" s="118">
        <f t="shared" si="18"/>
        <v>0.105</v>
      </c>
      <c r="G185" s="106">
        <f t="shared" si="15"/>
        <v>1883.6999999999998</v>
      </c>
      <c r="H185" s="119">
        <f t="shared" si="16"/>
        <v>4803.7</v>
      </c>
    </row>
    <row r="186" spans="2:8">
      <c r="B186" s="104">
        <v>9</v>
      </c>
      <c r="D186" s="106">
        <f t="shared" si="14"/>
        <v>212360</v>
      </c>
      <c r="E186" s="117">
        <f t="shared" si="17"/>
        <v>2920</v>
      </c>
      <c r="F186" s="118">
        <f t="shared" si="18"/>
        <v>0.105</v>
      </c>
      <c r="G186" s="106">
        <f t="shared" si="15"/>
        <v>1858.1499999999999</v>
      </c>
      <c r="H186" s="119">
        <f t="shared" si="16"/>
        <v>4778.1499999999996</v>
      </c>
    </row>
    <row r="187" spans="2:8">
      <c r="B187" s="104">
        <v>10</v>
      </c>
      <c r="D187" s="106">
        <f t="shared" si="14"/>
        <v>209440</v>
      </c>
      <c r="E187" s="117">
        <f t="shared" si="17"/>
        <v>2920</v>
      </c>
      <c r="F187" s="118">
        <f t="shared" si="18"/>
        <v>0.105</v>
      </c>
      <c r="G187" s="106">
        <f t="shared" si="15"/>
        <v>1832.6000000000001</v>
      </c>
      <c r="H187" s="119">
        <f t="shared" si="16"/>
        <v>4752.6000000000004</v>
      </c>
    </row>
    <row r="188" spans="2:8">
      <c r="B188" s="104">
        <v>11</v>
      </c>
      <c r="D188" s="106">
        <f t="shared" si="14"/>
        <v>206520</v>
      </c>
      <c r="E188" s="117">
        <f t="shared" si="17"/>
        <v>2920</v>
      </c>
      <c r="F188" s="118">
        <f t="shared" si="18"/>
        <v>0.105</v>
      </c>
      <c r="G188" s="106">
        <f t="shared" si="15"/>
        <v>1807.05</v>
      </c>
      <c r="H188" s="119">
        <f t="shared" si="16"/>
        <v>4727.05</v>
      </c>
    </row>
    <row r="189" spans="2:8">
      <c r="B189" s="104">
        <v>12</v>
      </c>
      <c r="D189" s="106">
        <f t="shared" si="14"/>
        <v>203600</v>
      </c>
      <c r="E189" s="117">
        <f t="shared" si="17"/>
        <v>2920</v>
      </c>
      <c r="F189" s="118">
        <f t="shared" si="18"/>
        <v>0.105</v>
      </c>
      <c r="G189" s="106">
        <f t="shared" si="15"/>
        <v>1781.5</v>
      </c>
      <c r="H189" s="119">
        <f t="shared" si="16"/>
        <v>4701.5</v>
      </c>
    </row>
    <row r="190" spans="2:8">
      <c r="B190" s="104"/>
      <c r="D190" s="106"/>
      <c r="E190" s="117"/>
      <c r="F190" s="118"/>
      <c r="G190" s="106"/>
      <c r="H190" s="119"/>
    </row>
  </sheetData>
  <mergeCells count="9">
    <mergeCell ref="A82:A93"/>
    <mergeCell ref="A94:A105"/>
    <mergeCell ref="A106:A117"/>
    <mergeCell ref="A9:A21"/>
    <mergeCell ref="A22:A33"/>
    <mergeCell ref="A34:A45"/>
    <mergeCell ref="A46:A57"/>
    <mergeCell ref="A58:A69"/>
    <mergeCell ref="A70:A8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filterMode="1"/>
  <dimension ref="A1:P310"/>
  <sheetViews>
    <sheetView topLeftCell="A245" workbookViewId="0">
      <selection activeCell="C14" sqref="C14"/>
    </sheetView>
  </sheetViews>
  <sheetFormatPr defaultRowHeight="15.75"/>
  <cols>
    <col min="1" max="1" width="5.140625" style="129" customWidth="1"/>
    <col min="2" max="2" width="22.7109375" style="129" customWidth="1"/>
    <col min="3" max="3" width="14.28515625" style="129" bestFit="1" customWidth="1"/>
    <col min="4" max="4" width="20.140625" style="129" customWidth="1"/>
    <col min="5" max="5" width="13.28515625" style="129" hidden="1" customWidth="1"/>
    <col min="6" max="6" width="6.85546875" style="129" hidden="1" customWidth="1"/>
    <col min="7" max="7" width="13.28515625" style="129" customWidth="1"/>
    <col min="8" max="8" width="9.85546875" style="129" customWidth="1"/>
    <col min="9" max="9" width="10.28515625" style="129" customWidth="1"/>
    <col min="10" max="10" width="7.42578125" style="129" customWidth="1"/>
    <col min="11" max="11" width="15.5703125" style="129" customWidth="1"/>
    <col min="12" max="12" width="31.7109375" style="129" customWidth="1"/>
    <col min="13" max="13" width="11.28515625" style="129" bestFit="1" customWidth="1"/>
    <col min="14" max="14" width="6.7109375" style="129" bestFit="1" customWidth="1"/>
    <col min="15" max="16384" width="9.140625" style="129"/>
  </cols>
  <sheetData>
    <row r="1" spans="1:16" s="127" customFormat="1" ht="33" customHeight="1">
      <c r="B1" s="127" t="s">
        <v>232</v>
      </c>
      <c r="C1" s="128"/>
      <c r="D1" s="128"/>
      <c r="E1" s="128"/>
      <c r="F1" s="128"/>
      <c r="G1" s="128"/>
      <c r="H1" s="128"/>
    </row>
    <row r="2" spans="1:16" s="127" customFormat="1">
      <c r="A2" s="127" t="s">
        <v>233</v>
      </c>
      <c r="B2" s="127" t="s">
        <v>234</v>
      </c>
      <c r="C2" s="127" t="s">
        <v>235</v>
      </c>
      <c r="D2" s="127" t="s">
        <v>236</v>
      </c>
      <c r="E2" s="127" t="s">
        <v>237</v>
      </c>
      <c r="F2" s="127" t="s">
        <v>238</v>
      </c>
      <c r="G2" s="127" t="s">
        <v>239</v>
      </c>
      <c r="H2" s="127" t="s">
        <v>240</v>
      </c>
      <c r="K2" s="129"/>
      <c r="L2" s="130" t="s">
        <v>241</v>
      </c>
      <c r="M2" s="130"/>
      <c r="N2" s="130"/>
      <c r="O2" s="129"/>
      <c r="P2" s="129"/>
    </row>
    <row r="3" spans="1:16" hidden="1">
      <c r="A3" s="131">
        <v>1</v>
      </c>
      <c r="B3" s="132" t="s">
        <v>242</v>
      </c>
      <c r="C3" s="132" t="s">
        <v>243</v>
      </c>
      <c r="D3" s="132" t="s">
        <v>244</v>
      </c>
      <c r="E3" s="133" t="s">
        <v>245</v>
      </c>
      <c r="F3" s="132">
        <v>1</v>
      </c>
      <c r="G3" s="132">
        <v>1</v>
      </c>
      <c r="H3" s="132">
        <v>200</v>
      </c>
    </row>
    <row r="4" spans="1:16" hidden="1">
      <c r="A4" s="134">
        <v>2</v>
      </c>
      <c r="B4" s="135" t="s">
        <v>246</v>
      </c>
      <c r="C4" s="135" t="s">
        <v>247</v>
      </c>
      <c r="D4" s="135" t="s">
        <v>244</v>
      </c>
      <c r="E4" s="136" t="s">
        <v>245</v>
      </c>
      <c r="F4" s="135">
        <v>1</v>
      </c>
      <c r="G4" s="135">
        <v>1</v>
      </c>
      <c r="H4" s="135">
        <v>200</v>
      </c>
      <c r="K4" s="137"/>
      <c r="L4" s="138" t="s">
        <v>244</v>
      </c>
      <c r="M4" s="139" t="s">
        <v>248</v>
      </c>
      <c r="N4" s="139" t="s">
        <v>249</v>
      </c>
      <c r="O4" s="140" t="s">
        <v>250</v>
      </c>
      <c r="P4" s="141" t="s">
        <v>251</v>
      </c>
    </row>
    <row r="5" spans="1:16" hidden="1">
      <c r="A5" s="134">
        <v>3</v>
      </c>
      <c r="B5" s="135" t="s">
        <v>252</v>
      </c>
      <c r="C5" s="135" t="s">
        <v>247</v>
      </c>
      <c r="D5" s="135" t="s">
        <v>244</v>
      </c>
      <c r="E5" s="136" t="s">
        <v>245</v>
      </c>
      <c r="F5" s="135">
        <v>1</v>
      </c>
      <c r="G5" s="135">
        <v>1</v>
      </c>
      <c r="H5" s="135">
        <v>300</v>
      </c>
      <c r="K5" s="142" t="s">
        <v>231</v>
      </c>
      <c r="L5" s="143">
        <f>COUNTIF($D$3:$D$425, L4)</f>
        <v>180</v>
      </c>
      <c r="M5" s="144">
        <f>COUNTIF($D$3:$D$425, M4)</f>
        <v>43</v>
      </c>
      <c r="N5" s="144">
        <f>COUNTIF($D$3:$D$425, N4)</f>
        <v>45</v>
      </c>
      <c r="O5" s="144">
        <f>COUNTIF($D$3:$D$425, O4)</f>
        <v>40</v>
      </c>
      <c r="P5" s="145">
        <f>SUM(L5:O5)</f>
        <v>308</v>
      </c>
    </row>
    <row r="6" spans="1:16" hidden="1">
      <c r="A6" s="131">
        <v>4</v>
      </c>
      <c r="B6" s="135" t="s">
        <v>253</v>
      </c>
      <c r="C6" s="135" t="s">
        <v>254</v>
      </c>
      <c r="D6" s="135" t="s">
        <v>244</v>
      </c>
      <c r="E6" s="136" t="s">
        <v>245</v>
      </c>
      <c r="F6" s="135">
        <v>1</v>
      </c>
      <c r="G6" s="135">
        <v>1</v>
      </c>
      <c r="H6" s="135">
        <v>200</v>
      </c>
      <c r="K6" s="142" t="s">
        <v>238</v>
      </c>
      <c r="L6" s="143">
        <f>SUMIF($D$3:$D$425, "Hàng Xóm", $F$3:$F$425)</f>
        <v>466</v>
      </c>
      <c r="M6" s="144">
        <f>SUMIF($D$3:$D$425, "Bà Con", $F$3:$F$425)</f>
        <v>52</v>
      </c>
      <c r="N6" s="144">
        <f>SUMIF($D$3:$D$425, "Bạn", $F$3:$F$425)</f>
        <v>43</v>
      </c>
      <c r="O6" s="144">
        <f>SUMIF($D$3:$D$425, "Công Ty", $F$3:$F$425)</f>
        <v>40</v>
      </c>
      <c r="P6" s="145">
        <f>SUM(L6:O6)</f>
        <v>601</v>
      </c>
    </row>
    <row r="7" spans="1:16" hidden="1">
      <c r="A7" s="134">
        <v>5</v>
      </c>
      <c r="B7" s="135" t="s">
        <v>255</v>
      </c>
      <c r="C7" s="135" t="s">
        <v>247</v>
      </c>
      <c r="D7" s="135" t="s">
        <v>244</v>
      </c>
      <c r="E7" s="136" t="s">
        <v>245</v>
      </c>
      <c r="F7" s="135">
        <v>1</v>
      </c>
      <c r="G7" s="135">
        <v>1</v>
      </c>
      <c r="H7" s="135">
        <v>200</v>
      </c>
      <c r="K7" s="142" t="s">
        <v>239</v>
      </c>
      <c r="L7" s="143">
        <f>SUMIFS($F$3:$F$424,$D$3:$D424,L4,$G$3:$G$424,1)</f>
        <v>454</v>
      </c>
      <c r="M7" s="144">
        <f>SUMIFS($F$3:$F$424,$D$3:$D424,M4,$G$3:$G$424,1)</f>
        <v>46</v>
      </c>
      <c r="N7" s="144">
        <f>SUMIFS($F$3:$F$424,$D$3:$D424,N4,$G$3:$G$424,1)</f>
        <v>21</v>
      </c>
      <c r="O7" s="144">
        <f>SUMIFS($F$3:$F$424,$D$3:$D424,O4,$G$3:$G$424,1)</f>
        <v>17</v>
      </c>
      <c r="P7" s="145">
        <f>SUM(L7:O7)</f>
        <v>538</v>
      </c>
    </row>
    <row r="8" spans="1:16" hidden="1">
      <c r="A8" s="134">
        <v>6</v>
      </c>
      <c r="B8" s="135" t="s">
        <v>256</v>
      </c>
      <c r="C8" s="135" t="s">
        <v>247</v>
      </c>
      <c r="D8" s="135" t="s">
        <v>244</v>
      </c>
      <c r="E8" s="136" t="s">
        <v>245</v>
      </c>
      <c r="F8" s="135">
        <v>1</v>
      </c>
      <c r="G8" s="135">
        <v>1</v>
      </c>
      <c r="H8" s="135">
        <v>300</v>
      </c>
      <c r="K8" s="146" t="s">
        <v>240</v>
      </c>
      <c r="L8" s="143">
        <f>SUMIF($D$3:$D$425, "Hàng Xóm", $H$3:$H$425)</f>
        <v>40250</v>
      </c>
      <c r="M8" s="144">
        <f>SUMIF($D$3:$D$425, "Bà Con", $H$3:$H$425)</f>
        <v>48100</v>
      </c>
      <c r="N8" s="144">
        <f>SUMIF($D$3:$D$425, "Bạn", $H$3:$H$425)</f>
        <v>9600</v>
      </c>
      <c r="O8" s="144">
        <f>SUMIF($D$3:$D$425, "Công Ty", $H$3:$H$425)</f>
        <v>16300</v>
      </c>
      <c r="P8" s="145">
        <f>SUM(L8:O8)</f>
        <v>114250</v>
      </c>
    </row>
    <row r="9" spans="1:16" hidden="1">
      <c r="A9" s="131">
        <v>7</v>
      </c>
      <c r="B9" s="135" t="s">
        <v>257</v>
      </c>
      <c r="C9" s="135" t="s">
        <v>258</v>
      </c>
      <c r="D9" s="135" t="s">
        <v>244</v>
      </c>
      <c r="E9" s="136" t="s">
        <v>245</v>
      </c>
      <c r="F9" s="135">
        <v>1</v>
      </c>
      <c r="G9" s="135">
        <v>1</v>
      </c>
      <c r="H9" s="135">
        <v>200</v>
      </c>
    </row>
    <row r="10" spans="1:16" hidden="1">
      <c r="A10" s="134">
        <v>8</v>
      </c>
      <c r="B10" s="135" t="s">
        <v>259</v>
      </c>
      <c r="C10" s="135" t="s">
        <v>243</v>
      </c>
      <c r="D10" s="135" t="s">
        <v>244</v>
      </c>
      <c r="E10" s="136" t="s">
        <v>245</v>
      </c>
      <c r="F10" s="135">
        <v>1</v>
      </c>
      <c r="G10" s="135">
        <v>1</v>
      </c>
      <c r="H10" s="135">
        <v>200</v>
      </c>
    </row>
    <row r="11" spans="1:16" hidden="1">
      <c r="A11" s="134">
        <v>9</v>
      </c>
      <c r="B11" s="135" t="s">
        <v>260</v>
      </c>
      <c r="C11" s="135" t="s">
        <v>243</v>
      </c>
      <c r="D11" s="135" t="s">
        <v>244</v>
      </c>
      <c r="E11" s="136" t="s">
        <v>245</v>
      </c>
      <c r="F11" s="135">
        <v>1</v>
      </c>
      <c r="G11" s="135">
        <v>1</v>
      </c>
      <c r="H11" s="135">
        <v>200</v>
      </c>
      <c r="L11" s="147" t="s">
        <v>261</v>
      </c>
      <c r="M11" s="147" t="s">
        <v>262</v>
      </c>
    </row>
    <row r="12" spans="1:16" hidden="1">
      <c r="A12" s="131">
        <v>10</v>
      </c>
      <c r="B12" s="135" t="s">
        <v>263</v>
      </c>
      <c r="C12" s="135" t="s">
        <v>243</v>
      </c>
      <c r="D12" s="135" t="s">
        <v>244</v>
      </c>
      <c r="E12" s="136" t="s">
        <v>245</v>
      </c>
      <c r="F12" s="135">
        <v>1</v>
      </c>
      <c r="G12" s="135">
        <v>1</v>
      </c>
      <c r="H12" s="135">
        <v>200</v>
      </c>
      <c r="K12" s="129" t="s">
        <v>264</v>
      </c>
      <c r="L12" s="147">
        <f>L8+M8+N8</f>
        <v>97950</v>
      </c>
      <c r="M12" s="147">
        <f>O8</f>
        <v>16300</v>
      </c>
      <c r="N12" s="147"/>
    </row>
    <row r="13" spans="1:16" hidden="1">
      <c r="A13" s="134">
        <v>11</v>
      </c>
      <c r="B13" s="135" t="s">
        <v>265</v>
      </c>
      <c r="C13" s="135" t="s">
        <v>247</v>
      </c>
      <c r="D13" s="135" t="s">
        <v>244</v>
      </c>
      <c r="E13" s="136" t="s">
        <v>245</v>
      </c>
      <c r="F13" s="135">
        <v>1</v>
      </c>
      <c r="G13" s="135">
        <v>1</v>
      </c>
      <c r="H13" s="135">
        <v>300</v>
      </c>
      <c r="K13" s="129" t="s">
        <v>266</v>
      </c>
      <c r="L13" s="147">
        <v>59000</v>
      </c>
      <c r="M13" s="147">
        <f>6000+3500</f>
        <v>9500</v>
      </c>
      <c r="N13" s="147"/>
    </row>
    <row r="14" spans="1:16" hidden="1">
      <c r="A14" s="134">
        <v>12</v>
      </c>
      <c r="B14" s="135" t="s">
        <v>267</v>
      </c>
      <c r="C14" s="135" t="s">
        <v>268</v>
      </c>
      <c r="D14" s="135" t="s">
        <v>244</v>
      </c>
      <c r="E14" s="136" t="s">
        <v>245</v>
      </c>
      <c r="F14" s="135">
        <v>1</v>
      </c>
      <c r="G14" s="135">
        <v>1</v>
      </c>
      <c r="H14" s="135">
        <v>200</v>
      </c>
      <c r="K14" s="129" t="s">
        <v>269</v>
      </c>
      <c r="L14" s="147">
        <f>L12-L13</f>
        <v>38950</v>
      </c>
      <c r="M14" s="147">
        <f>M12-M13</f>
        <v>6800</v>
      </c>
      <c r="O14" s="147">
        <f>SUM(L14:M14)</f>
        <v>45750</v>
      </c>
    </row>
    <row r="15" spans="1:16" hidden="1">
      <c r="A15" s="131">
        <v>13</v>
      </c>
      <c r="B15" s="135" t="s">
        <v>270</v>
      </c>
      <c r="C15" s="135" t="s">
        <v>268</v>
      </c>
      <c r="D15" s="135" t="s">
        <v>244</v>
      </c>
      <c r="E15" s="136" t="s">
        <v>245</v>
      </c>
      <c r="F15" s="135">
        <v>1</v>
      </c>
      <c r="G15" s="135">
        <v>1</v>
      </c>
      <c r="H15" s="135">
        <v>200</v>
      </c>
    </row>
    <row r="16" spans="1:16" hidden="1">
      <c r="A16" s="134">
        <v>14</v>
      </c>
      <c r="B16" s="135" t="s">
        <v>271</v>
      </c>
      <c r="C16" s="135" t="s">
        <v>243</v>
      </c>
      <c r="D16" s="135" t="s">
        <v>244</v>
      </c>
      <c r="E16" s="136" t="s">
        <v>245</v>
      </c>
      <c r="F16" s="135">
        <v>1</v>
      </c>
      <c r="G16" s="135">
        <v>1</v>
      </c>
      <c r="H16" s="135">
        <v>200</v>
      </c>
    </row>
    <row r="17" spans="1:11" hidden="1">
      <c r="A17" s="134">
        <v>15</v>
      </c>
      <c r="B17" s="135" t="s">
        <v>272</v>
      </c>
      <c r="C17" s="135" t="s">
        <v>247</v>
      </c>
      <c r="D17" s="135" t="s">
        <v>244</v>
      </c>
      <c r="E17" s="136" t="s">
        <v>245</v>
      </c>
      <c r="F17" s="135">
        <v>1</v>
      </c>
      <c r="G17" s="135">
        <v>1</v>
      </c>
      <c r="H17" s="135">
        <v>200</v>
      </c>
    </row>
    <row r="18" spans="1:11" hidden="1">
      <c r="A18" s="131">
        <v>16</v>
      </c>
      <c r="B18" s="135" t="s">
        <v>273</v>
      </c>
      <c r="C18" s="135" t="s">
        <v>247</v>
      </c>
      <c r="D18" s="135" t="s">
        <v>244</v>
      </c>
      <c r="E18" s="136" t="s">
        <v>245</v>
      </c>
      <c r="F18" s="135">
        <v>1</v>
      </c>
      <c r="G18" s="135">
        <v>1</v>
      </c>
      <c r="H18" s="135">
        <v>200</v>
      </c>
    </row>
    <row r="19" spans="1:11" hidden="1">
      <c r="A19" s="134">
        <v>17</v>
      </c>
      <c r="B19" s="135" t="s">
        <v>274</v>
      </c>
      <c r="C19" s="135" t="s">
        <v>275</v>
      </c>
      <c r="D19" s="135" t="s">
        <v>244</v>
      </c>
      <c r="E19" s="136" t="s">
        <v>245</v>
      </c>
      <c r="F19" s="135">
        <v>1</v>
      </c>
      <c r="G19" s="135">
        <v>1</v>
      </c>
      <c r="H19" s="135">
        <v>300</v>
      </c>
    </row>
    <row r="20" spans="1:11" hidden="1">
      <c r="A20" s="134">
        <v>18</v>
      </c>
      <c r="B20" s="135" t="s">
        <v>276</v>
      </c>
      <c r="C20" s="135" t="s">
        <v>275</v>
      </c>
      <c r="D20" s="135" t="s">
        <v>244</v>
      </c>
      <c r="E20" s="136" t="s">
        <v>245</v>
      </c>
      <c r="F20" s="135">
        <v>1</v>
      </c>
      <c r="G20" s="135">
        <v>1</v>
      </c>
      <c r="H20" s="135">
        <v>200</v>
      </c>
    </row>
    <row r="21" spans="1:11" hidden="1">
      <c r="A21" s="131">
        <v>19</v>
      </c>
      <c r="B21" s="135" t="s">
        <v>277</v>
      </c>
      <c r="C21" s="135" t="s">
        <v>268</v>
      </c>
      <c r="D21" s="135" t="s">
        <v>244</v>
      </c>
      <c r="E21" s="136" t="s">
        <v>245</v>
      </c>
      <c r="F21" s="135">
        <v>1</v>
      </c>
      <c r="G21" s="135">
        <v>1</v>
      </c>
      <c r="H21" s="135">
        <v>200</v>
      </c>
    </row>
    <row r="22" spans="1:11" hidden="1">
      <c r="A22" s="134">
        <v>20</v>
      </c>
      <c r="B22" s="135" t="s">
        <v>278</v>
      </c>
      <c r="C22" s="135" t="s">
        <v>243</v>
      </c>
      <c r="D22" s="135" t="s">
        <v>244</v>
      </c>
      <c r="E22" s="136" t="s">
        <v>245</v>
      </c>
      <c r="F22" s="135">
        <v>1</v>
      </c>
      <c r="G22" s="135">
        <v>1</v>
      </c>
      <c r="H22" s="135">
        <v>200</v>
      </c>
    </row>
    <row r="23" spans="1:11" hidden="1">
      <c r="A23" s="134">
        <v>21</v>
      </c>
      <c r="B23" s="135" t="s">
        <v>279</v>
      </c>
      <c r="C23" s="135" t="s">
        <v>243</v>
      </c>
      <c r="D23" s="135" t="s">
        <v>244</v>
      </c>
      <c r="E23" s="136" t="s">
        <v>245</v>
      </c>
      <c r="F23" s="135">
        <v>1</v>
      </c>
      <c r="G23" s="135">
        <v>1</v>
      </c>
      <c r="H23" s="135">
        <v>200</v>
      </c>
    </row>
    <row r="24" spans="1:11" hidden="1">
      <c r="A24" s="131">
        <v>22</v>
      </c>
      <c r="B24" s="135" t="s">
        <v>280</v>
      </c>
      <c r="C24" s="135" t="s">
        <v>247</v>
      </c>
      <c r="D24" s="135" t="s">
        <v>244</v>
      </c>
      <c r="E24" s="136" t="s">
        <v>245</v>
      </c>
      <c r="F24" s="135">
        <v>1</v>
      </c>
      <c r="G24" s="135">
        <v>1</v>
      </c>
      <c r="H24" s="135">
        <v>200</v>
      </c>
    </row>
    <row r="25" spans="1:11" hidden="1">
      <c r="A25" s="134">
        <v>23</v>
      </c>
      <c r="B25" s="135" t="s">
        <v>281</v>
      </c>
      <c r="C25" s="135" t="s">
        <v>247</v>
      </c>
      <c r="D25" s="135" t="s">
        <v>244</v>
      </c>
      <c r="E25" s="136" t="s">
        <v>245</v>
      </c>
      <c r="F25" s="135">
        <v>1</v>
      </c>
      <c r="G25" s="135">
        <v>0</v>
      </c>
      <c r="H25" s="135"/>
    </row>
    <row r="26" spans="1:11" hidden="1">
      <c r="A26" s="134">
        <v>24</v>
      </c>
      <c r="B26" s="135" t="s">
        <v>282</v>
      </c>
      <c r="C26" s="135" t="s">
        <v>247</v>
      </c>
      <c r="D26" s="135" t="s">
        <v>244</v>
      </c>
      <c r="E26" s="136" t="s">
        <v>245</v>
      </c>
      <c r="F26" s="135">
        <v>1</v>
      </c>
      <c r="G26" s="135">
        <v>1</v>
      </c>
      <c r="H26" s="135">
        <v>200</v>
      </c>
    </row>
    <row r="27" spans="1:11" hidden="1">
      <c r="A27" s="131">
        <v>25</v>
      </c>
      <c r="B27" s="135" t="s">
        <v>283</v>
      </c>
      <c r="C27" s="135" t="s">
        <v>258</v>
      </c>
      <c r="D27" s="135" t="s">
        <v>244</v>
      </c>
      <c r="E27" s="136" t="s">
        <v>245</v>
      </c>
      <c r="F27" s="135">
        <v>1</v>
      </c>
      <c r="G27" s="135">
        <v>1</v>
      </c>
      <c r="H27" s="135">
        <v>300</v>
      </c>
      <c r="K27" s="148"/>
    </row>
    <row r="28" spans="1:11" hidden="1">
      <c r="A28" s="134">
        <v>26</v>
      </c>
      <c r="B28" s="135" t="s">
        <v>284</v>
      </c>
      <c r="C28" s="135" t="s">
        <v>247</v>
      </c>
      <c r="D28" s="135" t="s">
        <v>244</v>
      </c>
      <c r="E28" s="136" t="s">
        <v>245</v>
      </c>
      <c r="F28" s="135">
        <v>1</v>
      </c>
      <c r="G28" s="135">
        <v>1</v>
      </c>
      <c r="H28" s="135">
        <v>200</v>
      </c>
    </row>
    <row r="29" spans="1:11" hidden="1">
      <c r="A29" s="134">
        <v>27</v>
      </c>
      <c r="B29" s="135" t="s">
        <v>285</v>
      </c>
      <c r="C29" s="135" t="s">
        <v>258</v>
      </c>
      <c r="D29" s="135" t="s">
        <v>244</v>
      </c>
      <c r="E29" s="136" t="s">
        <v>245</v>
      </c>
      <c r="F29" s="135">
        <v>1</v>
      </c>
      <c r="G29" s="135">
        <v>1</v>
      </c>
      <c r="H29" s="135">
        <v>200</v>
      </c>
    </row>
    <row r="30" spans="1:11" hidden="1">
      <c r="A30" s="131">
        <v>28</v>
      </c>
      <c r="B30" s="135" t="s">
        <v>286</v>
      </c>
      <c r="C30" s="135" t="s">
        <v>243</v>
      </c>
      <c r="D30" s="135" t="s">
        <v>244</v>
      </c>
      <c r="E30" s="136" t="s">
        <v>245</v>
      </c>
      <c r="F30" s="135">
        <v>1</v>
      </c>
      <c r="G30" s="135">
        <v>1</v>
      </c>
      <c r="H30" s="135">
        <v>200</v>
      </c>
    </row>
    <row r="31" spans="1:11" hidden="1">
      <c r="A31" s="134">
        <v>29</v>
      </c>
      <c r="B31" s="135" t="s">
        <v>287</v>
      </c>
      <c r="C31" s="135" t="s">
        <v>243</v>
      </c>
      <c r="D31" s="135" t="s">
        <v>244</v>
      </c>
      <c r="E31" s="136" t="s">
        <v>245</v>
      </c>
      <c r="F31" s="135">
        <v>1</v>
      </c>
      <c r="G31" s="135">
        <v>1</v>
      </c>
      <c r="H31" s="135">
        <v>200</v>
      </c>
    </row>
    <row r="32" spans="1:11" hidden="1">
      <c r="A32" s="134">
        <v>30</v>
      </c>
      <c r="B32" s="135" t="s">
        <v>288</v>
      </c>
      <c r="C32" s="135" t="s">
        <v>289</v>
      </c>
      <c r="D32" s="135" t="s">
        <v>244</v>
      </c>
      <c r="E32" s="136" t="s">
        <v>245</v>
      </c>
      <c r="F32" s="135">
        <v>1</v>
      </c>
      <c r="G32" s="135">
        <v>1</v>
      </c>
      <c r="H32" s="135">
        <v>300</v>
      </c>
    </row>
    <row r="33" spans="1:8" hidden="1">
      <c r="A33" s="131">
        <v>31</v>
      </c>
      <c r="B33" s="135" t="s">
        <v>290</v>
      </c>
      <c r="C33" s="135" t="s">
        <v>258</v>
      </c>
      <c r="D33" s="135" t="s">
        <v>244</v>
      </c>
      <c r="E33" s="136" t="s">
        <v>245</v>
      </c>
      <c r="F33" s="135">
        <v>1</v>
      </c>
      <c r="G33" s="135">
        <v>0</v>
      </c>
      <c r="H33" s="135"/>
    </row>
    <row r="34" spans="1:8" hidden="1">
      <c r="A34" s="134">
        <v>32</v>
      </c>
      <c r="B34" s="149" t="s">
        <v>291</v>
      </c>
      <c r="C34" s="135" t="s">
        <v>247</v>
      </c>
      <c r="D34" s="135" t="s">
        <v>244</v>
      </c>
      <c r="E34" s="136" t="s">
        <v>245</v>
      </c>
      <c r="F34" s="135">
        <v>1</v>
      </c>
      <c r="G34" s="135">
        <v>0</v>
      </c>
      <c r="H34" s="135"/>
    </row>
    <row r="35" spans="1:8" hidden="1">
      <c r="A35" s="134">
        <v>33</v>
      </c>
      <c r="B35" s="135" t="s">
        <v>292</v>
      </c>
      <c r="C35" s="135" t="s">
        <v>247</v>
      </c>
      <c r="D35" s="135" t="s">
        <v>244</v>
      </c>
      <c r="E35" s="136"/>
      <c r="F35" s="135"/>
      <c r="G35" s="135">
        <v>1</v>
      </c>
      <c r="H35" s="135">
        <v>300</v>
      </c>
    </row>
    <row r="36" spans="1:8" hidden="1">
      <c r="A36" s="131">
        <v>34</v>
      </c>
      <c r="B36" s="135" t="s">
        <v>293</v>
      </c>
      <c r="C36" s="135" t="s">
        <v>243</v>
      </c>
      <c r="D36" s="135" t="s">
        <v>244</v>
      </c>
      <c r="E36" s="136" t="s">
        <v>245</v>
      </c>
      <c r="F36" s="135">
        <v>1</v>
      </c>
      <c r="G36" s="135">
        <v>1</v>
      </c>
      <c r="H36" s="135">
        <v>200</v>
      </c>
    </row>
    <row r="37" spans="1:8" hidden="1">
      <c r="A37" s="134">
        <v>35</v>
      </c>
      <c r="B37" s="135" t="s">
        <v>294</v>
      </c>
      <c r="C37" s="135" t="s">
        <v>247</v>
      </c>
      <c r="D37" s="135" t="s">
        <v>244</v>
      </c>
      <c r="E37" s="136" t="s">
        <v>245</v>
      </c>
      <c r="F37" s="135">
        <v>1</v>
      </c>
      <c r="G37" s="135">
        <v>1</v>
      </c>
      <c r="H37" s="135">
        <v>200</v>
      </c>
    </row>
    <row r="38" spans="1:8" hidden="1">
      <c r="A38" s="134">
        <v>36</v>
      </c>
      <c r="B38" s="135" t="s">
        <v>295</v>
      </c>
      <c r="C38" s="135" t="s">
        <v>258</v>
      </c>
      <c r="D38" s="135" t="s">
        <v>244</v>
      </c>
      <c r="E38" s="136" t="s">
        <v>245</v>
      </c>
      <c r="F38" s="135">
        <v>1</v>
      </c>
      <c r="G38" s="135">
        <v>1</v>
      </c>
      <c r="H38" s="135">
        <v>200</v>
      </c>
    </row>
    <row r="39" spans="1:8" hidden="1">
      <c r="A39" s="131">
        <v>37</v>
      </c>
      <c r="B39" s="135" t="s">
        <v>296</v>
      </c>
      <c r="C39" s="135" t="s">
        <v>247</v>
      </c>
      <c r="D39" s="135" t="s">
        <v>244</v>
      </c>
      <c r="E39" s="136" t="s">
        <v>245</v>
      </c>
      <c r="F39" s="135">
        <v>1</v>
      </c>
      <c r="G39" s="135">
        <v>1</v>
      </c>
      <c r="H39" s="135">
        <v>200</v>
      </c>
    </row>
    <row r="40" spans="1:8" hidden="1">
      <c r="A40" s="134">
        <v>38</v>
      </c>
      <c r="B40" s="135" t="s">
        <v>297</v>
      </c>
      <c r="C40" s="135" t="s">
        <v>298</v>
      </c>
      <c r="D40" s="135" t="s">
        <v>244</v>
      </c>
      <c r="E40" s="136" t="s">
        <v>245</v>
      </c>
      <c r="F40" s="135">
        <v>1</v>
      </c>
      <c r="G40" s="135">
        <v>1</v>
      </c>
      <c r="H40" s="135">
        <v>500</v>
      </c>
    </row>
    <row r="41" spans="1:8" hidden="1">
      <c r="A41" s="134">
        <v>39</v>
      </c>
      <c r="B41" s="135" t="s">
        <v>299</v>
      </c>
      <c r="C41" s="135" t="s">
        <v>247</v>
      </c>
      <c r="D41" s="135" t="s">
        <v>244</v>
      </c>
      <c r="E41" s="136" t="s">
        <v>245</v>
      </c>
      <c r="F41" s="135">
        <v>1</v>
      </c>
      <c r="G41" s="135">
        <v>1</v>
      </c>
      <c r="H41" s="135">
        <v>500</v>
      </c>
    </row>
    <row r="42" spans="1:8" hidden="1">
      <c r="A42" s="131">
        <v>40</v>
      </c>
      <c r="B42" s="135" t="s">
        <v>300</v>
      </c>
      <c r="C42" s="135" t="s">
        <v>243</v>
      </c>
      <c r="D42" s="135" t="s">
        <v>244</v>
      </c>
      <c r="E42" s="136" t="s">
        <v>245</v>
      </c>
      <c r="F42" s="135">
        <v>1</v>
      </c>
      <c r="G42" s="135">
        <v>1</v>
      </c>
      <c r="H42" s="135">
        <v>500</v>
      </c>
    </row>
    <row r="43" spans="1:8" hidden="1">
      <c r="A43" s="134">
        <v>41</v>
      </c>
      <c r="B43" s="135" t="s">
        <v>301</v>
      </c>
      <c r="C43" s="135" t="s">
        <v>247</v>
      </c>
      <c r="D43" s="135" t="s">
        <v>244</v>
      </c>
      <c r="E43" s="136" t="s">
        <v>245</v>
      </c>
      <c r="F43" s="135">
        <v>1</v>
      </c>
      <c r="G43" s="135">
        <v>1</v>
      </c>
      <c r="H43" s="135">
        <v>500</v>
      </c>
    </row>
    <row r="44" spans="1:8" hidden="1">
      <c r="A44" s="134">
        <v>42</v>
      </c>
      <c r="B44" s="135" t="s">
        <v>302</v>
      </c>
      <c r="C44" s="135" t="s">
        <v>247</v>
      </c>
      <c r="D44" s="135" t="s">
        <v>244</v>
      </c>
      <c r="E44" s="136" t="s">
        <v>245</v>
      </c>
      <c r="F44" s="135">
        <v>1</v>
      </c>
      <c r="G44" s="135">
        <v>1</v>
      </c>
      <c r="H44" s="135">
        <v>500</v>
      </c>
    </row>
    <row r="45" spans="1:8" hidden="1">
      <c r="A45" s="131">
        <v>43</v>
      </c>
      <c r="B45" s="135" t="s">
        <v>303</v>
      </c>
      <c r="C45" s="135" t="s">
        <v>247</v>
      </c>
      <c r="D45" s="135" t="s">
        <v>244</v>
      </c>
      <c r="E45" s="136" t="s">
        <v>245</v>
      </c>
      <c r="F45" s="135">
        <v>1</v>
      </c>
      <c r="G45" s="135">
        <v>1</v>
      </c>
      <c r="H45" s="135">
        <v>500</v>
      </c>
    </row>
    <row r="46" spans="1:8" hidden="1">
      <c r="A46" s="134">
        <v>44</v>
      </c>
      <c r="B46" s="135" t="s">
        <v>304</v>
      </c>
      <c r="C46" s="135" t="s">
        <v>247</v>
      </c>
      <c r="D46" s="135" t="s">
        <v>244</v>
      </c>
      <c r="E46" s="136" t="s">
        <v>245</v>
      </c>
      <c r="F46" s="135">
        <v>1</v>
      </c>
      <c r="G46" s="135">
        <v>1</v>
      </c>
      <c r="H46" s="135">
        <v>300</v>
      </c>
    </row>
    <row r="47" spans="1:8" hidden="1">
      <c r="A47" s="134">
        <v>45</v>
      </c>
      <c r="B47" s="135" t="s">
        <v>305</v>
      </c>
      <c r="C47" s="135" t="s">
        <v>247</v>
      </c>
      <c r="D47" s="135" t="s">
        <v>244</v>
      </c>
      <c r="E47" s="136" t="s">
        <v>245</v>
      </c>
      <c r="F47" s="135">
        <v>1</v>
      </c>
      <c r="G47" s="135">
        <v>1</v>
      </c>
      <c r="H47" s="135">
        <v>200</v>
      </c>
    </row>
    <row r="48" spans="1:8" hidden="1">
      <c r="A48" s="131">
        <v>46</v>
      </c>
      <c r="B48" s="135" t="s">
        <v>306</v>
      </c>
      <c r="C48" s="135" t="s">
        <v>243</v>
      </c>
      <c r="D48" s="135" t="s">
        <v>244</v>
      </c>
      <c r="E48" s="136" t="s">
        <v>245</v>
      </c>
      <c r="F48" s="135">
        <v>1</v>
      </c>
      <c r="G48" s="135">
        <v>1</v>
      </c>
      <c r="H48" s="135">
        <v>200</v>
      </c>
    </row>
    <row r="49" spans="1:8" hidden="1">
      <c r="A49" s="134">
        <v>47</v>
      </c>
      <c r="B49" s="135" t="s">
        <v>307</v>
      </c>
      <c r="C49" s="135" t="s">
        <v>247</v>
      </c>
      <c r="D49" s="135" t="s">
        <v>244</v>
      </c>
      <c r="E49" s="136" t="s">
        <v>245</v>
      </c>
      <c r="F49" s="135">
        <v>1</v>
      </c>
      <c r="G49" s="135">
        <v>1</v>
      </c>
      <c r="H49" s="135">
        <v>300</v>
      </c>
    </row>
    <row r="50" spans="1:8" hidden="1">
      <c r="A50" s="134">
        <v>48</v>
      </c>
      <c r="B50" s="135" t="s">
        <v>308</v>
      </c>
      <c r="C50" s="135" t="s">
        <v>258</v>
      </c>
      <c r="D50" s="135" t="s">
        <v>244</v>
      </c>
      <c r="E50" s="136" t="s">
        <v>245</v>
      </c>
      <c r="F50" s="135">
        <v>1</v>
      </c>
      <c r="G50" s="135">
        <v>1</v>
      </c>
      <c r="H50" s="135">
        <v>200</v>
      </c>
    </row>
    <row r="51" spans="1:8" hidden="1">
      <c r="A51" s="131">
        <v>49</v>
      </c>
      <c r="B51" s="135" t="s">
        <v>309</v>
      </c>
      <c r="C51" s="135" t="s">
        <v>247</v>
      </c>
      <c r="D51" s="135" t="s">
        <v>244</v>
      </c>
      <c r="E51" s="136" t="s">
        <v>245</v>
      </c>
      <c r="F51" s="135">
        <v>1</v>
      </c>
      <c r="G51" s="135">
        <v>1</v>
      </c>
      <c r="H51" s="135">
        <v>500</v>
      </c>
    </row>
    <row r="52" spans="1:8" hidden="1">
      <c r="A52" s="134">
        <v>50</v>
      </c>
      <c r="B52" s="135" t="s">
        <v>263</v>
      </c>
      <c r="C52" s="135" t="s">
        <v>243</v>
      </c>
      <c r="D52" s="135" t="s">
        <v>244</v>
      </c>
      <c r="E52" s="136" t="s">
        <v>245</v>
      </c>
      <c r="F52" s="135">
        <v>1</v>
      </c>
      <c r="G52" s="135">
        <v>1</v>
      </c>
      <c r="H52" s="135">
        <v>300</v>
      </c>
    </row>
    <row r="53" spans="1:8" hidden="1">
      <c r="A53" s="134">
        <v>51</v>
      </c>
      <c r="B53" s="135" t="s">
        <v>310</v>
      </c>
      <c r="C53" s="135" t="s">
        <v>243</v>
      </c>
      <c r="D53" s="135" t="s">
        <v>244</v>
      </c>
      <c r="E53" s="136" t="s">
        <v>245</v>
      </c>
      <c r="F53" s="135">
        <v>1</v>
      </c>
      <c r="G53" s="135">
        <v>1</v>
      </c>
      <c r="H53" s="135">
        <v>300</v>
      </c>
    </row>
    <row r="54" spans="1:8" hidden="1">
      <c r="A54" s="131">
        <v>52</v>
      </c>
      <c r="B54" s="135" t="s">
        <v>311</v>
      </c>
      <c r="C54" s="135" t="s">
        <v>247</v>
      </c>
      <c r="D54" s="135" t="s">
        <v>244</v>
      </c>
      <c r="E54" s="136" t="s">
        <v>245</v>
      </c>
      <c r="F54" s="135">
        <v>1</v>
      </c>
      <c r="G54" s="135">
        <v>1</v>
      </c>
      <c r="H54" s="135">
        <v>200</v>
      </c>
    </row>
    <row r="55" spans="1:8" hidden="1">
      <c r="A55" s="134">
        <v>53</v>
      </c>
      <c r="B55" s="135" t="s">
        <v>312</v>
      </c>
      <c r="C55" s="135" t="s">
        <v>313</v>
      </c>
      <c r="D55" s="135" t="s">
        <v>244</v>
      </c>
      <c r="E55" s="136" t="s">
        <v>245</v>
      </c>
      <c r="F55" s="135">
        <v>1</v>
      </c>
      <c r="G55" s="135">
        <v>1</v>
      </c>
      <c r="H55" s="135">
        <v>200</v>
      </c>
    </row>
    <row r="56" spans="1:8" hidden="1">
      <c r="A56" s="134">
        <v>54</v>
      </c>
      <c r="B56" s="135" t="s">
        <v>314</v>
      </c>
      <c r="C56" s="135" t="s">
        <v>243</v>
      </c>
      <c r="D56" s="135" t="s">
        <v>244</v>
      </c>
      <c r="E56" s="136" t="s">
        <v>245</v>
      </c>
      <c r="F56" s="135">
        <v>1</v>
      </c>
      <c r="G56" s="135">
        <v>1</v>
      </c>
      <c r="H56" s="135">
        <v>200</v>
      </c>
    </row>
    <row r="57" spans="1:8" hidden="1">
      <c r="A57" s="131">
        <v>55</v>
      </c>
      <c r="B57" s="135" t="s">
        <v>315</v>
      </c>
      <c r="C57" s="135" t="s">
        <v>243</v>
      </c>
      <c r="D57" s="135" t="s">
        <v>244</v>
      </c>
      <c r="E57" s="136" t="s">
        <v>245</v>
      </c>
      <c r="F57" s="135">
        <v>1</v>
      </c>
      <c r="G57" s="135">
        <v>1</v>
      </c>
      <c r="H57" s="135">
        <v>200</v>
      </c>
    </row>
    <row r="58" spans="1:8" hidden="1">
      <c r="A58" s="134">
        <v>56</v>
      </c>
      <c r="B58" s="135" t="s">
        <v>316</v>
      </c>
      <c r="C58" s="135" t="s">
        <v>247</v>
      </c>
      <c r="D58" s="135" t="s">
        <v>244</v>
      </c>
      <c r="E58" s="136" t="s">
        <v>245</v>
      </c>
      <c r="F58" s="135">
        <v>1</v>
      </c>
      <c r="G58" s="135">
        <v>1</v>
      </c>
      <c r="H58" s="135">
        <v>300</v>
      </c>
    </row>
    <row r="59" spans="1:8" hidden="1">
      <c r="A59" s="134">
        <v>57</v>
      </c>
      <c r="B59" s="149" t="s">
        <v>317</v>
      </c>
      <c r="C59" s="135" t="s">
        <v>243</v>
      </c>
      <c r="D59" s="135" t="s">
        <v>244</v>
      </c>
      <c r="E59" s="136" t="s">
        <v>245</v>
      </c>
      <c r="F59" s="135">
        <v>1</v>
      </c>
      <c r="G59" s="135">
        <v>1</v>
      </c>
      <c r="H59" s="135">
        <v>300</v>
      </c>
    </row>
    <row r="60" spans="1:8" hidden="1">
      <c r="A60" s="131">
        <v>58</v>
      </c>
      <c r="B60" s="135" t="s">
        <v>318</v>
      </c>
      <c r="C60" s="135" t="s">
        <v>243</v>
      </c>
      <c r="D60" s="135" t="s">
        <v>244</v>
      </c>
      <c r="E60" s="135">
        <v>1</v>
      </c>
      <c r="F60" s="135"/>
      <c r="G60" s="135">
        <v>1</v>
      </c>
      <c r="H60" s="135">
        <v>300</v>
      </c>
    </row>
    <row r="61" spans="1:8" hidden="1">
      <c r="A61" s="134">
        <v>59</v>
      </c>
      <c r="B61" s="135" t="s">
        <v>319</v>
      </c>
      <c r="C61" s="135" t="s">
        <v>247</v>
      </c>
      <c r="D61" s="135" t="s">
        <v>244</v>
      </c>
      <c r="E61" s="136" t="s">
        <v>245</v>
      </c>
      <c r="F61" s="135">
        <v>1</v>
      </c>
      <c r="G61" s="135">
        <v>1</v>
      </c>
      <c r="H61" s="135">
        <v>200</v>
      </c>
    </row>
    <row r="62" spans="1:8" hidden="1">
      <c r="A62" s="134">
        <v>60</v>
      </c>
      <c r="B62" s="135" t="s">
        <v>320</v>
      </c>
      <c r="C62" s="135" t="s">
        <v>247</v>
      </c>
      <c r="D62" s="135" t="s">
        <v>244</v>
      </c>
      <c r="E62" s="136" t="s">
        <v>245</v>
      </c>
      <c r="F62" s="135">
        <v>1</v>
      </c>
      <c r="G62" s="135">
        <v>1</v>
      </c>
      <c r="H62" s="135">
        <v>200</v>
      </c>
    </row>
    <row r="63" spans="1:8" hidden="1">
      <c r="A63" s="131">
        <v>61</v>
      </c>
      <c r="B63" s="135" t="s">
        <v>321</v>
      </c>
      <c r="C63" s="135" t="s">
        <v>243</v>
      </c>
      <c r="D63" s="135" t="s">
        <v>244</v>
      </c>
      <c r="E63" s="136" t="s">
        <v>245</v>
      </c>
      <c r="F63" s="135">
        <v>1</v>
      </c>
      <c r="G63" s="135">
        <v>1</v>
      </c>
      <c r="H63" s="135">
        <v>200</v>
      </c>
    </row>
    <row r="64" spans="1:8" hidden="1">
      <c r="A64" s="134">
        <v>62</v>
      </c>
      <c r="B64" s="135" t="s">
        <v>322</v>
      </c>
      <c r="C64" s="135" t="s">
        <v>243</v>
      </c>
      <c r="D64" s="135" t="s">
        <v>244</v>
      </c>
      <c r="E64" s="136" t="s">
        <v>245</v>
      </c>
      <c r="F64" s="135">
        <v>1</v>
      </c>
      <c r="G64" s="135">
        <v>1</v>
      </c>
      <c r="H64" s="135">
        <v>200</v>
      </c>
    </row>
    <row r="65" spans="1:8" hidden="1">
      <c r="A65" s="134">
        <v>63</v>
      </c>
      <c r="B65" s="135" t="s">
        <v>323</v>
      </c>
      <c r="C65" s="135" t="s">
        <v>247</v>
      </c>
      <c r="D65" s="135" t="s">
        <v>244</v>
      </c>
      <c r="E65" s="136" t="s">
        <v>245</v>
      </c>
      <c r="F65" s="135">
        <v>1</v>
      </c>
      <c r="G65" s="135">
        <v>1</v>
      </c>
      <c r="H65" s="135">
        <v>200</v>
      </c>
    </row>
    <row r="66" spans="1:8" hidden="1">
      <c r="A66" s="131">
        <v>64</v>
      </c>
      <c r="B66" s="135" t="s">
        <v>324</v>
      </c>
      <c r="C66" s="135" t="s">
        <v>325</v>
      </c>
      <c r="D66" s="135" t="s">
        <v>244</v>
      </c>
      <c r="E66" s="136" t="s">
        <v>245</v>
      </c>
      <c r="F66" s="135">
        <v>1</v>
      </c>
      <c r="G66" s="135">
        <v>1</v>
      </c>
      <c r="H66" s="135">
        <v>200</v>
      </c>
    </row>
    <row r="67" spans="1:8" hidden="1">
      <c r="A67" s="134">
        <v>65</v>
      </c>
      <c r="B67" s="135" t="s">
        <v>300</v>
      </c>
      <c r="C67" s="135" t="s">
        <v>243</v>
      </c>
      <c r="D67" s="135" t="s">
        <v>244</v>
      </c>
      <c r="E67" s="136" t="s">
        <v>245</v>
      </c>
      <c r="F67" s="135">
        <v>1</v>
      </c>
      <c r="G67" s="135">
        <v>0</v>
      </c>
      <c r="H67" s="135"/>
    </row>
    <row r="68" spans="1:8" hidden="1">
      <c r="A68" s="134">
        <v>66</v>
      </c>
      <c r="B68" s="135" t="s">
        <v>326</v>
      </c>
      <c r="C68" s="135" t="s">
        <v>247</v>
      </c>
      <c r="D68" s="135" t="s">
        <v>244</v>
      </c>
      <c r="E68" s="136" t="s">
        <v>245</v>
      </c>
      <c r="F68" s="135">
        <v>1</v>
      </c>
      <c r="G68" s="135">
        <v>1</v>
      </c>
      <c r="H68" s="135">
        <v>300</v>
      </c>
    </row>
    <row r="69" spans="1:8" hidden="1">
      <c r="A69" s="131">
        <v>67</v>
      </c>
      <c r="B69" s="135" t="s">
        <v>327</v>
      </c>
      <c r="C69" s="135" t="s">
        <v>247</v>
      </c>
      <c r="D69" s="135" t="s">
        <v>244</v>
      </c>
      <c r="E69" s="136"/>
      <c r="F69" s="135">
        <v>1</v>
      </c>
      <c r="G69" s="135">
        <v>1</v>
      </c>
      <c r="H69" s="135">
        <v>200</v>
      </c>
    </row>
    <row r="70" spans="1:8" hidden="1">
      <c r="A70" s="134">
        <v>68</v>
      </c>
      <c r="B70" s="135" t="s">
        <v>327</v>
      </c>
      <c r="C70" s="135" t="s">
        <v>247</v>
      </c>
      <c r="D70" s="135" t="s">
        <v>244</v>
      </c>
      <c r="E70" s="136"/>
      <c r="F70" s="135"/>
      <c r="G70" s="135">
        <v>1</v>
      </c>
      <c r="H70" s="135">
        <v>200</v>
      </c>
    </row>
    <row r="71" spans="1:8" hidden="1">
      <c r="A71" s="134">
        <v>69</v>
      </c>
      <c r="B71" s="135" t="s">
        <v>328</v>
      </c>
      <c r="C71" s="135" t="s">
        <v>243</v>
      </c>
      <c r="D71" s="135" t="s">
        <v>244</v>
      </c>
      <c r="E71" s="136" t="s">
        <v>245</v>
      </c>
      <c r="F71" s="135">
        <v>1</v>
      </c>
      <c r="G71" s="135">
        <v>1</v>
      </c>
      <c r="H71" s="135">
        <v>200</v>
      </c>
    </row>
    <row r="72" spans="1:8" hidden="1">
      <c r="A72" s="131">
        <v>70</v>
      </c>
      <c r="B72" s="135" t="s">
        <v>329</v>
      </c>
      <c r="C72" s="135" t="s">
        <v>258</v>
      </c>
      <c r="D72" s="135" t="s">
        <v>244</v>
      </c>
      <c r="E72" s="136" t="s">
        <v>245</v>
      </c>
      <c r="F72" s="135">
        <v>1</v>
      </c>
      <c r="G72" s="135">
        <v>1</v>
      </c>
      <c r="H72" s="135">
        <v>200</v>
      </c>
    </row>
    <row r="73" spans="1:8" hidden="1">
      <c r="A73" s="134">
        <v>71</v>
      </c>
      <c r="B73" s="135" t="s">
        <v>330</v>
      </c>
      <c r="C73" s="135" t="s">
        <v>247</v>
      </c>
      <c r="D73" s="135" t="s">
        <v>244</v>
      </c>
      <c r="E73" s="136" t="s">
        <v>245</v>
      </c>
      <c r="F73" s="135">
        <v>1</v>
      </c>
      <c r="G73" s="135">
        <v>1</v>
      </c>
      <c r="H73" s="135">
        <v>200</v>
      </c>
    </row>
    <row r="74" spans="1:8" hidden="1">
      <c r="A74" s="134">
        <v>72</v>
      </c>
      <c r="B74" s="135" t="s">
        <v>252</v>
      </c>
      <c r="C74" s="135" t="s">
        <v>247</v>
      </c>
      <c r="D74" s="135" t="s">
        <v>244</v>
      </c>
      <c r="E74" s="136" t="s">
        <v>245</v>
      </c>
      <c r="F74" s="135">
        <v>1</v>
      </c>
      <c r="G74" s="135">
        <v>1</v>
      </c>
      <c r="H74" s="135">
        <v>200</v>
      </c>
    </row>
    <row r="75" spans="1:8" hidden="1">
      <c r="A75" s="131">
        <v>73</v>
      </c>
      <c r="B75" s="135" t="s">
        <v>331</v>
      </c>
      <c r="C75" s="135" t="s">
        <v>247</v>
      </c>
      <c r="D75" s="135" t="s">
        <v>244</v>
      </c>
      <c r="E75" s="136" t="s">
        <v>245</v>
      </c>
      <c r="F75" s="135">
        <v>1</v>
      </c>
      <c r="G75" s="135">
        <v>1</v>
      </c>
      <c r="H75" s="135">
        <v>200</v>
      </c>
    </row>
    <row r="76" spans="1:8" hidden="1">
      <c r="A76" s="134">
        <v>74</v>
      </c>
      <c r="B76" s="135" t="s">
        <v>320</v>
      </c>
      <c r="C76" s="135" t="s">
        <v>247</v>
      </c>
      <c r="D76" s="135" t="s">
        <v>244</v>
      </c>
      <c r="E76" s="136" t="s">
        <v>245</v>
      </c>
      <c r="F76" s="135">
        <v>1</v>
      </c>
      <c r="G76" s="135">
        <v>1</v>
      </c>
      <c r="H76" s="135">
        <v>200</v>
      </c>
    </row>
    <row r="77" spans="1:8" hidden="1">
      <c r="A77" s="134">
        <v>75</v>
      </c>
      <c r="B77" s="135" t="s">
        <v>332</v>
      </c>
      <c r="C77" s="135" t="s">
        <v>247</v>
      </c>
      <c r="D77" s="135" t="s">
        <v>244</v>
      </c>
      <c r="E77" s="136" t="s">
        <v>245</v>
      </c>
      <c r="F77" s="135">
        <v>1</v>
      </c>
      <c r="G77" s="135">
        <v>1</v>
      </c>
      <c r="H77" s="135">
        <v>200</v>
      </c>
    </row>
    <row r="78" spans="1:8" hidden="1">
      <c r="A78" s="131">
        <v>76</v>
      </c>
      <c r="B78" s="135" t="s">
        <v>333</v>
      </c>
      <c r="C78" s="135" t="s">
        <v>247</v>
      </c>
      <c r="D78" s="135" t="s">
        <v>244</v>
      </c>
      <c r="E78" s="136" t="s">
        <v>245</v>
      </c>
      <c r="F78" s="135">
        <v>1</v>
      </c>
      <c r="G78" s="135">
        <v>1</v>
      </c>
      <c r="H78" s="135">
        <v>150</v>
      </c>
    </row>
    <row r="79" spans="1:8" hidden="1">
      <c r="A79" s="134">
        <v>77</v>
      </c>
      <c r="B79" s="135" t="s">
        <v>334</v>
      </c>
      <c r="C79" s="135" t="s">
        <v>243</v>
      </c>
      <c r="D79" s="135" t="s">
        <v>244</v>
      </c>
      <c r="E79" s="136" t="s">
        <v>245</v>
      </c>
      <c r="F79" s="135">
        <v>1</v>
      </c>
      <c r="G79" s="135">
        <v>0</v>
      </c>
      <c r="H79" s="135"/>
    </row>
    <row r="80" spans="1:8" hidden="1">
      <c r="A80" s="134">
        <v>78</v>
      </c>
      <c r="B80" s="135" t="s">
        <v>335</v>
      </c>
      <c r="C80" s="135" t="s">
        <v>247</v>
      </c>
      <c r="D80" s="135" t="s">
        <v>244</v>
      </c>
      <c r="E80" s="136" t="s">
        <v>245</v>
      </c>
      <c r="F80" s="135">
        <v>1</v>
      </c>
      <c r="G80" s="135">
        <v>1</v>
      </c>
      <c r="H80" s="135">
        <v>300</v>
      </c>
    </row>
    <row r="81" spans="1:8" hidden="1">
      <c r="A81" s="131">
        <v>79</v>
      </c>
      <c r="B81" s="135" t="s">
        <v>336</v>
      </c>
      <c r="C81" s="135" t="s">
        <v>247</v>
      </c>
      <c r="D81" s="135" t="s">
        <v>244</v>
      </c>
      <c r="E81" s="136" t="s">
        <v>245</v>
      </c>
      <c r="F81" s="135">
        <v>1</v>
      </c>
      <c r="G81" s="135">
        <v>1</v>
      </c>
      <c r="H81" s="135">
        <v>200</v>
      </c>
    </row>
    <row r="82" spans="1:8" hidden="1">
      <c r="A82" s="134">
        <v>80</v>
      </c>
      <c r="B82" s="135" t="s">
        <v>337</v>
      </c>
      <c r="C82" s="135" t="s">
        <v>247</v>
      </c>
      <c r="D82" s="135" t="s">
        <v>244</v>
      </c>
      <c r="E82" s="136" t="s">
        <v>245</v>
      </c>
      <c r="F82" s="135">
        <v>1</v>
      </c>
      <c r="G82" s="135">
        <v>1</v>
      </c>
      <c r="H82" s="135">
        <v>400</v>
      </c>
    </row>
    <row r="83" spans="1:8" hidden="1">
      <c r="A83" s="134">
        <v>81</v>
      </c>
      <c r="B83" s="135" t="s">
        <v>338</v>
      </c>
      <c r="C83" s="135" t="s">
        <v>268</v>
      </c>
      <c r="D83" s="135" t="s">
        <v>244</v>
      </c>
      <c r="E83" s="136" t="s">
        <v>245</v>
      </c>
      <c r="F83" s="135">
        <v>1</v>
      </c>
      <c r="G83" s="135">
        <v>1</v>
      </c>
      <c r="H83" s="135">
        <v>200</v>
      </c>
    </row>
    <row r="84" spans="1:8" hidden="1">
      <c r="A84" s="131">
        <v>82</v>
      </c>
      <c r="B84" s="135" t="s">
        <v>339</v>
      </c>
      <c r="C84" s="135" t="s">
        <v>247</v>
      </c>
      <c r="D84" s="135" t="s">
        <v>244</v>
      </c>
      <c r="E84" s="136" t="s">
        <v>245</v>
      </c>
      <c r="F84" s="135">
        <v>1</v>
      </c>
      <c r="G84" s="135">
        <v>1</v>
      </c>
      <c r="H84" s="135">
        <v>200</v>
      </c>
    </row>
    <row r="85" spans="1:8" hidden="1">
      <c r="A85" s="134">
        <v>83</v>
      </c>
      <c r="B85" s="135" t="s">
        <v>340</v>
      </c>
      <c r="C85" s="135" t="s">
        <v>247</v>
      </c>
      <c r="D85" s="135" t="s">
        <v>244</v>
      </c>
      <c r="E85" s="136" t="s">
        <v>245</v>
      </c>
      <c r="F85" s="135">
        <v>1</v>
      </c>
      <c r="G85" s="135">
        <v>1</v>
      </c>
      <c r="H85" s="135">
        <v>300</v>
      </c>
    </row>
    <row r="86" spans="1:8" hidden="1">
      <c r="A86" s="134">
        <v>84</v>
      </c>
      <c r="B86" s="135" t="s">
        <v>341</v>
      </c>
      <c r="C86" s="135" t="s">
        <v>243</v>
      </c>
      <c r="D86" s="135" t="s">
        <v>244</v>
      </c>
      <c r="E86" s="136" t="s">
        <v>245</v>
      </c>
      <c r="F86" s="135">
        <v>1</v>
      </c>
      <c r="G86" s="135">
        <v>1</v>
      </c>
      <c r="H86" s="135">
        <v>200</v>
      </c>
    </row>
    <row r="87" spans="1:8" hidden="1">
      <c r="A87" s="131">
        <v>85</v>
      </c>
      <c r="B87" s="135" t="s">
        <v>342</v>
      </c>
      <c r="C87" s="135" t="s">
        <v>343</v>
      </c>
      <c r="D87" s="135" t="s">
        <v>244</v>
      </c>
      <c r="E87" s="136" t="s">
        <v>245</v>
      </c>
      <c r="F87" s="135">
        <v>1</v>
      </c>
      <c r="G87" s="135">
        <v>1</v>
      </c>
      <c r="H87" s="135">
        <v>200</v>
      </c>
    </row>
    <row r="88" spans="1:8" hidden="1">
      <c r="A88" s="134">
        <v>86</v>
      </c>
      <c r="B88" s="135" t="s">
        <v>344</v>
      </c>
      <c r="C88" s="135" t="s">
        <v>247</v>
      </c>
      <c r="D88" s="135" t="s">
        <v>244</v>
      </c>
      <c r="E88" s="136" t="s">
        <v>245</v>
      </c>
      <c r="F88" s="135">
        <v>1</v>
      </c>
      <c r="G88" s="135">
        <v>1</v>
      </c>
      <c r="H88" s="135">
        <v>200</v>
      </c>
    </row>
    <row r="89" spans="1:8" hidden="1">
      <c r="A89" s="134">
        <v>87</v>
      </c>
      <c r="B89" s="135" t="s">
        <v>345</v>
      </c>
      <c r="C89" s="135" t="s">
        <v>247</v>
      </c>
      <c r="D89" s="135" t="s">
        <v>244</v>
      </c>
      <c r="E89" s="136" t="s">
        <v>245</v>
      </c>
      <c r="F89" s="135">
        <v>1</v>
      </c>
      <c r="G89" s="135">
        <v>1</v>
      </c>
      <c r="H89" s="135">
        <v>300</v>
      </c>
    </row>
    <row r="90" spans="1:8" hidden="1">
      <c r="A90" s="131">
        <v>88</v>
      </c>
      <c r="B90" s="135" t="s">
        <v>346</v>
      </c>
      <c r="C90" s="135" t="s">
        <v>268</v>
      </c>
      <c r="D90" s="135" t="s">
        <v>244</v>
      </c>
      <c r="E90" s="136" t="s">
        <v>245</v>
      </c>
      <c r="F90" s="135">
        <v>1</v>
      </c>
      <c r="G90" s="135">
        <v>1</v>
      </c>
      <c r="H90" s="135">
        <v>200</v>
      </c>
    </row>
    <row r="91" spans="1:8" hidden="1">
      <c r="A91" s="134">
        <v>89</v>
      </c>
      <c r="B91" s="135" t="s">
        <v>347</v>
      </c>
      <c r="C91" s="135" t="s">
        <v>247</v>
      </c>
      <c r="D91" s="135" t="s">
        <v>244</v>
      </c>
      <c r="E91" s="136" t="s">
        <v>245</v>
      </c>
      <c r="F91" s="135">
        <v>1</v>
      </c>
      <c r="G91" s="135">
        <v>1</v>
      </c>
      <c r="H91" s="135">
        <v>300</v>
      </c>
    </row>
    <row r="92" spans="1:8" hidden="1">
      <c r="A92" s="134">
        <v>90</v>
      </c>
      <c r="B92" s="135" t="s">
        <v>348</v>
      </c>
      <c r="C92" s="135" t="s">
        <v>247</v>
      </c>
      <c r="D92" s="135" t="s">
        <v>244</v>
      </c>
      <c r="E92" s="136" t="s">
        <v>245</v>
      </c>
      <c r="F92" s="135">
        <v>1</v>
      </c>
      <c r="G92" s="135">
        <v>1</v>
      </c>
      <c r="H92" s="135">
        <v>200</v>
      </c>
    </row>
    <row r="93" spans="1:8" hidden="1">
      <c r="A93" s="131">
        <v>91</v>
      </c>
      <c r="B93" s="135" t="s">
        <v>349</v>
      </c>
      <c r="C93" s="135" t="s">
        <v>243</v>
      </c>
      <c r="D93" s="135" t="s">
        <v>244</v>
      </c>
      <c r="E93" s="136" t="s">
        <v>245</v>
      </c>
      <c r="F93" s="135">
        <v>1</v>
      </c>
      <c r="G93" s="135">
        <v>0</v>
      </c>
      <c r="H93" s="135"/>
    </row>
    <row r="94" spans="1:8" hidden="1">
      <c r="A94" s="134">
        <v>92</v>
      </c>
      <c r="B94" s="135" t="s">
        <v>350</v>
      </c>
      <c r="C94" s="135" t="s">
        <v>247</v>
      </c>
      <c r="D94" s="135" t="s">
        <v>244</v>
      </c>
      <c r="E94" s="136" t="s">
        <v>245</v>
      </c>
      <c r="F94" s="135">
        <v>1</v>
      </c>
      <c r="G94" s="135">
        <v>1</v>
      </c>
      <c r="H94" s="135">
        <v>200</v>
      </c>
    </row>
    <row r="95" spans="1:8" hidden="1">
      <c r="A95" s="134">
        <v>93</v>
      </c>
      <c r="B95" s="135" t="s">
        <v>351</v>
      </c>
      <c r="C95" s="135" t="s">
        <v>243</v>
      </c>
      <c r="D95" s="135" t="s">
        <v>244</v>
      </c>
      <c r="E95" s="136" t="s">
        <v>245</v>
      </c>
      <c r="F95" s="135">
        <v>1</v>
      </c>
      <c r="G95" s="135">
        <v>1</v>
      </c>
      <c r="H95" s="135">
        <v>200</v>
      </c>
    </row>
    <row r="96" spans="1:8" hidden="1">
      <c r="A96" s="131">
        <v>94</v>
      </c>
      <c r="B96" s="135" t="s">
        <v>352</v>
      </c>
      <c r="C96" s="135" t="s">
        <v>247</v>
      </c>
      <c r="D96" s="135" t="s">
        <v>244</v>
      </c>
      <c r="E96" s="136" t="s">
        <v>245</v>
      </c>
      <c r="F96" s="135">
        <v>1</v>
      </c>
      <c r="G96" s="135">
        <v>1</v>
      </c>
      <c r="H96" s="135">
        <v>200</v>
      </c>
    </row>
    <row r="97" spans="1:8" hidden="1">
      <c r="A97" s="134">
        <v>95</v>
      </c>
      <c r="B97" s="135" t="s">
        <v>353</v>
      </c>
      <c r="C97" s="135" t="s">
        <v>243</v>
      </c>
      <c r="D97" s="135" t="s">
        <v>244</v>
      </c>
      <c r="E97" s="136" t="s">
        <v>245</v>
      </c>
      <c r="F97" s="135">
        <v>1</v>
      </c>
      <c r="G97" s="135">
        <v>1</v>
      </c>
      <c r="H97" s="135">
        <v>200</v>
      </c>
    </row>
    <row r="98" spans="1:8" hidden="1">
      <c r="A98" s="134">
        <v>96</v>
      </c>
      <c r="B98" s="135" t="s">
        <v>354</v>
      </c>
      <c r="C98" s="135" t="s">
        <v>258</v>
      </c>
      <c r="D98" s="135" t="s">
        <v>244</v>
      </c>
      <c r="E98" s="136" t="s">
        <v>245</v>
      </c>
      <c r="F98" s="135">
        <v>1</v>
      </c>
      <c r="G98" s="135">
        <v>1</v>
      </c>
      <c r="H98" s="135">
        <v>200</v>
      </c>
    </row>
    <row r="99" spans="1:8" hidden="1">
      <c r="A99" s="131">
        <v>97</v>
      </c>
      <c r="B99" s="135" t="s">
        <v>355</v>
      </c>
      <c r="C99" s="135" t="s">
        <v>247</v>
      </c>
      <c r="D99" s="135" t="s">
        <v>244</v>
      </c>
      <c r="E99" s="136" t="s">
        <v>245</v>
      </c>
      <c r="F99" s="135">
        <v>1</v>
      </c>
      <c r="G99" s="135">
        <v>1</v>
      </c>
      <c r="H99" s="135">
        <v>200</v>
      </c>
    </row>
    <row r="100" spans="1:8" hidden="1">
      <c r="A100" s="134">
        <v>98</v>
      </c>
      <c r="B100" s="135" t="s">
        <v>356</v>
      </c>
      <c r="C100" s="135" t="s">
        <v>247</v>
      </c>
      <c r="D100" s="135" t="s">
        <v>244</v>
      </c>
      <c r="E100" s="136" t="s">
        <v>245</v>
      </c>
      <c r="F100" s="135">
        <v>1</v>
      </c>
      <c r="G100" s="135">
        <v>1</v>
      </c>
      <c r="H100" s="135">
        <v>300</v>
      </c>
    </row>
    <row r="101" spans="1:8" hidden="1">
      <c r="A101" s="134">
        <v>99</v>
      </c>
      <c r="B101" s="135" t="s">
        <v>357</v>
      </c>
      <c r="C101" s="135" t="s">
        <v>247</v>
      </c>
      <c r="D101" s="135" t="s">
        <v>244</v>
      </c>
      <c r="E101" s="136" t="s">
        <v>245</v>
      </c>
      <c r="F101" s="135">
        <v>1</v>
      </c>
      <c r="G101" s="135">
        <v>0</v>
      </c>
      <c r="H101" s="135"/>
    </row>
    <row r="102" spans="1:8" hidden="1">
      <c r="A102" s="131">
        <v>100</v>
      </c>
      <c r="B102" s="135" t="s">
        <v>358</v>
      </c>
      <c r="C102" s="135" t="s">
        <v>247</v>
      </c>
      <c r="D102" s="135" t="s">
        <v>244</v>
      </c>
      <c r="E102" s="136" t="s">
        <v>245</v>
      </c>
      <c r="F102" s="135">
        <v>1</v>
      </c>
      <c r="G102" s="135">
        <v>0</v>
      </c>
      <c r="H102" s="135"/>
    </row>
    <row r="103" spans="1:8" hidden="1">
      <c r="A103" s="134">
        <v>101</v>
      </c>
      <c r="B103" s="135" t="s">
        <v>359</v>
      </c>
      <c r="C103" s="135" t="s">
        <v>247</v>
      </c>
      <c r="D103" s="135" t="s">
        <v>244</v>
      </c>
      <c r="E103" s="136" t="s">
        <v>245</v>
      </c>
      <c r="F103" s="135">
        <v>1</v>
      </c>
      <c r="G103" s="135">
        <v>1</v>
      </c>
      <c r="H103" s="135">
        <v>200</v>
      </c>
    </row>
    <row r="104" spans="1:8" hidden="1">
      <c r="A104" s="134">
        <v>102</v>
      </c>
      <c r="B104" s="135" t="s">
        <v>360</v>
      </c>
      <c r="C104" s="135" t="s">
        <v>243</v>
      </c>
      <c r="D104" s="135" t="s">
        <v>244</v>
      </c>
      <c r="E104" s="136"/>
      <c r="F104" s="135">
        <v>1</v>
      </c>
      <c r="G104" s="135">
        <v>1</v>
      </c>
      <c r="H104" s="135">
        <v>200</v>
      </c>
    </row>
    <row r="105" spans="1:8" hidden="1">
      <c r="A105" s="131">
        <v>103</v>
      </c>
      <c r="B105" s="135" t="s">
        <v>361</v>
      </c>
      <c r="C105" s="135" t="s">
        <v>243</v>
      </c>
      <c r="D105" s="135" t="s">
        <v>244</v>
      </c>
      <c r="E105" s="136"/>
      <c r="F105" s="135">
        <v>1</v>
      </c>
      <c r="G105" s="135">
        <v>1</v>
      </c>
      <c r="H105" s="135">
        <v>200</v>
      </c>
    </row>
    <row r="106" spans="1:8" hidden="1">
      <c r="A106" s="134">
        <v>104</v>
      </c>
      <c r="B106" s="135" t="s">
        <v>362</v>
      </c>
      <c r="C106" s="135" t="s">
        <v>247</v>
      </c>
      <c r="D106" s="135" t="s">
        <v>244</v>
      </c>
      <c r="E106" s="136"/>
      <c r="F106" s="135">
        <v>1</v>
      </c>
      <c r="G106" s="135">
        <v>1</v>
      </c>
      <c r="H106" s="135">
        <v>300</v>
      </c>
    </row>
    <row r="107" spans="1:8" hidden="1">
      <c r="A107" s="134">
        <v>105</v>
      </c>
      <c r="B107" s="135" t="s">
        <v>363</v>
      </c>
      <c r="C107" s="135" t="s">
        <v>268</v>
      </c>
      <c r="D107" s="135" t="s">
        <v>244</v>
      </c>
      <c r="E107" s="136" t="s">
        <v>245</v>
      </c>
      <c r="F107" s="135">
        <v>1</v>
      </c>
      <c r="G107" s="135">
        <v>1</v>
      </c>
      <c r="H107" s="135">
        <v>200</v>
      </c>
    </row>
    <row r="108" spans="1:8" hidden="1">
      <c r="A108" s="131">
        <v>106</v>
      </c>
      <c r="B108" s="135" t="s">
        <v>364</v>
      </c>
      <c r="C108" s="135" t="s">
        <v>243</v>
      </c>
      <c r="D108" s="135" t="s">
        <v>244</v>
      </c>
      <c r="E108" s="136" t="s">
        <v>245</v>
      </c>
      <c r="F108" s="135">
        <v>1</v>
      </c>
      <c r="G108" s="135">
        <v>1</v>
      </c>
      <c r="H108" s="135">
        <v>200</v>
      </c>
    </row>
    <row r="109" spans="1:8" hidden="1">
      <c r="A109" s="134">
        <v>107</v>
      </c>
      <c r="B109" s="135" t="s">
        <v>365</v>
      </c>
      <c r="C109" s="135" t="s">
        <v>243</v>
      </c>
      <c r="D109" s="135" t="s">
        <v>244</v>
      </c>
      <c r="E109" s="136" t="s">
        <v>245</v>
      </c>
      <c r="F109" s="135">
        <v>1</v>
      </c>
      <c r="G109" s="135">
        <v>1</v>
      </c>
      <c r="H109" s="135">
        <v>200</v>
      </c>
    </row>
    <row r="110" spans="1:8" hidden="1">
      <c r="A110" s="134">
        <v>108</v>
      </c>
      <c r="B110" s="135" t="s">
        <v>366</v>
      </c>
      <c r="C110" s="135" t="s">
        <v>243</v>
      </c>
      <c r="D110" s="135" t="s">
        <v>244</v>
      </c>
      <c r="E110" s="136" t="s">
        <v>245</v>
      </c>
      <c r="F110" s="135">
        <v>1</v>
      </c>
      <c r="G110" s="135">
        <v>1</v>
      </c>
      <c r="H110" s="135">
        <v>200</v>
      </c>
    </row>
    <row r="111" spans="1:8" hidden="1">
      <c r="A111" s="131">
        <v>109</v>
      </c>
      <c r="B111" s="135" t="s">
        <v>367</v>
      </c>
      <c r="C111" s="135" t="s">
        <v>243</v>
      </c>
      <c r="D111" s="135" t="s">
        <v>244</v>
      </c>
      <c r="E111" s="136" t="s">
        <v>245</v>
      </c>
      <c r="F111" s="135">
        <v>1</v>
      </c>
      <c r="G111" s="135">
        <v>1</v>
      </c>
      <c r="H111" s="135">
        <v>200</v>
      </c>
    </row>
    <row r="112" spans="1:8" hidden="1">
      <c r="A112" s="134">
        <v>110</v>
      </c>
      <c r="B112" s="135" t="s">
        <v>368</v>
      </c>
      <c r="C112" s="135" t="s">
        <v>247</v>
      </c>
      <c r="D112" s="135" t="s">
        <v>244</v>
      </c>
      <c r="E112" s="136" t="s">
        <v>245</v>
      </c>
      <c r="F112" s="135">
        <v>1</v>
      </c>
      <c r="G112" s="135">
        <v>1</v>
      </c>
      <c r="H112" s="135">
        <v>200</v>
      </c>
    </row>
    <row r="113" spans="1:8" hidden="1">
      <c r="A113" s="134">
        <v>111</v>
      </c>
      <c r="B113" s="135" t="s">
        <v>369</v>
      </c>
      <c r="C113" s="135" t="s">
        <v>247</v>
      </c>
      <c r="D113" s="135" t="s">
        <v>244</v>
      </c>
      <c r="E113" s="136" t="s">
        <v>245</v>
      </c>
      <c r="F113" s="135">
        <v>1</v>
      </c>
      <c r="G113" s="135">
        <v>1</v>
      </c>
      <c r="H113" s="135">
        <v>200</v>
      </c>
    </row>
    <row r="114" spans="1:8" hidden="1">
      <c r="A114" s="131">
        <v>112</v>
      </c>
      <c r="B114" s="135" t="s">
        <v>370</v>
      </c>
      <c r="C114" s="135" t="s">
        <v>247</v>
      </c>
      <c r="D114" s="135" t="s">
        <v>244</v>
      </c>
      <c r="E114" s="136" t="s">
        <v>245</v>
      </c>
      <c r="F114" s="135">
        <v>1</v>
      </c>
      <c r="G114" s="135">
        <v>1</v>
      </c>
      <c r="H114" s="135">
        <v>200</v>
      </c>
    </row>
    <row r="115" spans="1:8" hidden="1">
      <c r="A115" s="134">
        <v>113</v>
      </c>
      <c r="B115" s="135" t="s">
        <v>371</v>
      </c>
      <c r="C115" s="135" t="s">
        <v>247</v>
      </c>
      <c r="D115" s="135" t="s">
        <v>244</v>
      </c>
      <c r="E115" s="136" t="s">
        <v>245</v>
      </c>
      <c r="F115" s="135">
        <v>1</v>
      </c>
      <c r="G115" s="135">
        <v>1</v>
      </c>
      <c r="H115" s="135">
        <v>200</v>
      </c>
    </row>
    <row r="116" spans="1:8" hidden="1">
      <c r="A116" s="134">
        <v>114</v>
      </c>
      <c r="B116" s="135" t="s">
        <v>372</v>
      </c>
      <c r="C116" s="135" t="s">
        <v>243</v>
      </c>
      <c r="D116" s="135" t="s">
        <v>244</v>
      </c>
      <c r="E116" s="136" t="s">
        <v>245</v>
      </c>
      <c r="F116" s="135">
        <v>1</v>
      </c>
      <c r="G116" s="135">
        <v>1</v>
      </c>
      <c r="H116" s="135">
        <v>200</v>
      </c>
    </row>
    <row r="117" spans="1:8" hidden="1">
      <c r="A117" s="131">
        <v>115</v>
      </c>
      <c r="B117" s="135" t="s">
        <v>373</v>
      </c>
      <c r="C117" s="135" t="s">
        <v>243</v>
      </c>
      <c r="D117" s="135" t="s">
        <v>244</v>
      </c>
      <c r="E117" s="136" t="s">
        <v>245</v>
      </c>
      <c r="F117" s="135">
        <v>1</v>
      </c>
      <c r="G117" s="135">
        <v>1</v>
      </c>
      <c r="H117" s="135">
        <v>200</v>
      </c>
    </row>
    <row r="118" spans="1:8" hidden="1">
      <c r="A118" s="134">
        <v>116</v>
      </c>
      <c r="B118" s="135" t="s">
        <v>374</v>
      </c>
      <c r="C118" s="135" t="s">
        <v>247</v>
      </c>
      <c r="D118" s="135" t="s">
        <v>244</v>
      </c>
      <c r="E118" s="136" t="s">
        <v>245</v>
      </c>
      <c r="F118" s="135">
        <v>1</v>
      </c>
      <c r="G118" s="135">
        <v>1</v>
      </c>
      <c r="H118" s="135">
        <v>200</v>
      </c>
    </row>
    <row r="119" spans="1:8" hidden="1">
      <c r="A119" s="134">
        <v>117</v>
      </c>
      <c r="B119" s="135" t="s">
        <v>375</v>
      </c>
      <c r="C119" s="135" t="s">
        <v>247</v>
      </c>
      <c r="D119" s="135" t="s">
        <v>244</v>
      </c>
      <c r="E119" s="136" t="s">
        <v>245</v>
      </c>
      <c r="F119" s="135">
        <v>1</v>
      </c>
      <c r="G119" s="135">
        <v>1</v>
      </c>
      <c r="H119" s="135">
        <v>300</v>
      </c>
    </row>
    <row r="120" spans="1:8" hidden="1">
      <c r="A120" s="131">
        <v>118</v>
      </c>
      <c r="B120" s="150" t="s">
        <v>376</v>
      </c>
      <c r="C120" s="135" t="s">
        <v>243</v>
      </c>
      <c r="D120" s="135" t="s">
        <v>244</v>
      </c>
      <c r="E120" s="136" t="s">
        <v>245</v>
      </c>
      <c r="F120" s="135">
        <v>1</v>
      </c>
      <c r="G120" s="135">
        <v>1</v>
      </c>
      <c r="H120" s="135">
        <v>200</v>
      </c>
    </row>
    <row r="121" spans="1:8" hidden="1">
      <c r="A121" s="134">
        <v>119</v>
      </c>
      <c r="B121" s="135" t="s">
        <v>377</v>
      </c>
      <c r="C121" s="135" t="s">
        <v>247</v>
      </c>
      <c r="D121" s="135" t="s">
        <v>244</v>
      </c>
      <c r="E121" s="135">
        <v>1</v>
      </c>
      <c r="F121" s="135"/>
      <c r="G121" s="135">
        <v>1</v>
      </c>
      <c r="H121" s="135">
        <v>300</v>
      </c>
    </row>
    <row r="122" spans="1:8" hidden="1">
      <c r="A122" s="134">
        <v>120</v>
      </c>
      <c r="B122" s="135" t="s">
        <v>378</v>
      </c>
      <c r="C122" s="135" t="s">
        <v>243</v>
      </c>
      <c r="D122" s="135" t="s">
        <v>244</v>
      </c>
      <c r="E122" s="136" t="s">
        <v>245</v>
      </c>
      <c r="F122" s="135">
        <v>1</v>
      </c>
      <c r="G122" s="135">
        <v>1</v>
      </c>
      <c r="H122" s="135">
        <v>200</v>
      </c>
    </row>
    <row r="123" spans="1:8" hidden="1">
      <c r="A123" s="131">
        <v>121</v>
      </c>
      <c r="B123" s="135" t="s">
        <v>379</v>
      </c>
      <c r="C123" s="135" t="s">
        <v>243</v>
      </c>
      <c r="D123" s="135" t="s">
        <v>244</v>
      </c>
      <c r="E123" s="136" t="s">
        <v>245</v>
      </c>
      <c r="F123" s="135">
        <v>1</v>
      </c>
      <c r="G123" s="135">
        <v>1</v>
      </c>
      <c r="H123" s="135">
        <v>200</v>
      </c>
    </row>
    <row r="124" spans="1:8" hidden="1">
      <c r="A124" s="134">
        <v>122</v>
      </c>
      <c r="B124" s="135" t="s">
        <v>380</v>
      </c>
      <c r="C124" s="135" t="s">
        <v>243</v>
      </c>
      <c r="D124" s="135" t="s">
        <v>244</v>
      </c>
      <c r="E124" s="136" t="s">
        <v>245</v>
      </c>
      <c r="F124" s="135">
        <v>1</v>
      </c>
      <c r="G124" s="135">
        <v>1</v>
      </c>
      <c r="H124" s="135">
        <v>200</v>
      </c>
    </row>
    <row r="125" spans="1:8" hidden="1">
      <c r="A125" s="134">
        <v>123</v>
      </c>
      <c r="B125" s="135" t="s">
        <v>381</v>
      </c>
      <c r="C125" s="135" t="s">
        <v>243</v>
      </c>
      <c r="D125" s="135" t="s">
        <v>244</v>
      </c>
      <c r="E125" s="136" t="s">
        <v>245</v>
      </c>
      <c r="F125" s="135">
        <v>1</v>
      </c>
      <c r="G125" s="135">
        <v>1</v>
      </c>
      <c r="H125" s="135">
        <v>300</v>
      </c>
    </row>
    <row r="126" spans="1:8" hidden="1">
      <c r="A126" s="131">
        <v>124</v>
      </c>
      <c r="B126" s="135" t="s">
        <v>382</v>
      </c>
      <c r="C126" s="135" t="s">
        <v>243</v>
      </c>
      <c r="D126" s="135" t="s">
        <v>244</v>
      </c>
      <c r="E126" s="136" t="s">
        <v>245</v>
      </c>
      <c r="F126" s="135">
        <v>1</v>
      </c>
      <c r="G126" s="135">
        <v>0</v>
      </c>
      <c r="H126" s="135"/>
    </row>
    <row r="127" spans="1:8" hidden="1">
      <c r="A127" s="134">
        <v>125</v>
      </c>
      <c r="B127" s="135" t="s">
        <v>383</v>
      </c>
      <c r="C127" s="135" t="s">
        <v>243</v>
      </c>
      <c r="D127" s="135" t="s">
        <v>244</v>
      </c>
      <c r="E127" s="136" t="s">
        <v>245</v>
      </c>
      <c r="F127" s="135">
        <v>1</v>
      </c>
      <c r="G127" s="135">
        <v>1</v>
      </c>
      <c r="H127" s="135">
        <v>200</v>
      </c>
    </row>
    <row r="128" spans="1:8" hidden="1">
      <c r="A128" s="134">
        <v>126</v>
      </c>
      <c r="B128" s="135" t="s">
        <v>384</v>
      </c>
      <c r="C128" s="135" t="s">
        <v>243</v>
      </c>
      <c r="D128" s="135" t="s">
        <v>244</v>
      </c>
      <c r="E128" s="136" t="s">
        <v>245</v>
      </c>
      <c r="F128" s="135">
        <v>1</v>
      </c>
      <c r="G128" s="135">
        <v>1</v>
      </c>
      <c r="H128" s="135">
        <v>300</v>
      </c>
    </row>
    <row r="129" spans="1:8" hidden="1">
      <c r="A129" s="131">
        <v>127</v>
      </c>
      <c r="B129" s="135" t="s">
        <v>385</v>
      </c>
      <c r="C129" s="135" t="s">
        <v>243</v>
      </c>
      <c r="D129" s="135" t="s">
        <v>244</v>
      </c>
      <c r="E129" s="136" t="s">
        <v>245</v>
      </c>
      <c r="F129" s="135">
        <v>1</v>
      </c>
      <c r="G129" s="135">
        <v>1</v>
      </c>
      <c r="H129" s="135">
        <v>300</v>
      </c>
    </row>
    <row r="130" spans="1:8" hidden="1">
      <c r="A130" s="134">
        <v>128</v>
      </c>
      <c r="B130" s="135" t="s">
        <v>386</v>
      </c>
      <c r="C130" s="135" t="s">
        <v>243</v>
      </c>
      <c r="D130" s="135" t="s">
        <v>244</v>
      </c>
      <c r="E130" s="136" t="s">
        <v>245</v>
      </c>
      <c r="F130" s="135">
        <v>1</v>
      </c>
      <c r="G130" s="135">
        <v>1</v>
      </c>
      <c r="H130" s="135">
        <v>200</v>
      </c>
    </row>
    <row r="131" spans="1:8" hidden="1">
      <c r="A131" s="134">
        <v>129</v>
      </c>
      <c r="B131" s="135" t="s">
        <v>387</v>
      </c>
      <c r="C131" s="135" t="s">
        <v>243</v>
      </c>
      <c r="D131" s="135" t="s">
        <v>244</v>
      </c>
      <c r="E131" s="136" t="s">
        <v>245</v>
      </c>
      <c r="F131" s="135">
        <v>1</v>
      </c>
      <c r="G131" s="135">
        <v>1</v>
      </c>
      <c r="H131" s="135">
        <v>200</v>
      </c>
    </row>
    <row r="132" spans="1:8" hidden="1">
      <c r="A132" s="131">
        <v>130</v>
      </c>
      <c r="B132" s="135" t="s">
        <v>388</v>
      </c>
      <c r="C132" s="135" t="s">
        <v>247</v>
      </c>
      <c r="D132" s="135" t="s">
        <v>244</v>
      </c>
      <c r="E132" s="136" t="s">
        <v>245</v>
      </c>
      <c r="F132" s="135">
        <v>1</v>
      </c>
      <c r="G132" s="135">
        <v>1</v>
      </c>
      <c r="H132" s="135">
        <v>200</v>
      </c>
    </row>
    <row r="133" spans="1:8" hidden="1">
      <c r="A133" s="134">
        <v>131</v>
      </c>
      <c r="B133" s="135" t="s">
        <v>389</v>
      </c>
      <c r="C133" s="135" t="s">
        <v>247</v>
      </c>
      <c r="D133" s="135" t="s">
        <v>244</v>
      </c>
      <c r="E133" s="136" t="s">
        <v>245</v>
      </c>
      <c r="F133" s="135">
        <v>1</v>
      </c>
      <c r="G133" s="135">
        <v>1</v>
      </c>
      <c r="H133" s="135">
        <v>200</v>
      </c>
    </row>
    <row r="134" spans="1:8" hidden="1">
      <c r="A134" s="134">
        <v>132</v>
      </c>
      <c r="B134" s="135" t="s">
        <v>294</v>
      </c>
      <c r="C134" s="135" t="s">
        <v>247</v>
      </c>
      <c r="D134" s="135" t="s">
        <v>244</v>
      </c>
      <c r="E134" s="136" t="s">
        <v>245</v>
      </c>
      <c r="F134" s="135">
        <v>1</v>
      </c>
      <c r="G134" s="135">
        <v>1</v>
      </c>
      <c r="H134" s="135">
        <v>200</v>
      </c>
    </row>
    <row r="135" spans="1:8" hidden="1">
      <c r="A135" s="131">
        <v>133</v>
      </c>
      <c r="B135" s="135" t="s">
        <v>390</v>
      </c>
      <c r="C135" s="135" t="s">
        <v>247</v>
      </c>
      <c r="D135" s="135" t="s">
        <v>244</v>
      </c>
      <c r="E135" s="136" t="s">
        <v>245</v>
      </c>
      <c r="F135" s="135">
        <v>1</v>
      </c>
      <c r="G135" s="135">
        <v>1</v>
      </c>
      <c r="H135" s="135">
        <v>500</v>
      </c>
    </row>
    <row r="136" spans="1:8" hidden="1">
      <c r="A136" s="134">
        <v>134</v>
      </c>
      <c r="B136" s="135" t="s">
        <v>391</v>
      </c>
      <c r="C136" s="135" t="s">
        <v>247</v>
      </c>
      <c r="D136" s="135" t="s">
        <v>244</v>
      </c>
      <c r="E136" s="136" t="s">
        <v>245</v>
      </c>
      <c r="F136" s="135">
        <v>1</v>
      </c>
      <c r="G136" s="135">
        <v>1</v>
      </c>
      <c r="H136" s="135">
        <v>200</v>
      </c>
    </row>
    <row r="137" spans="1:8" hidden="1">
      <c r="A137" s="134">
        <v>135</v>
      </c>
      <c r="B137" s="135" t="s">
        <v>392</v>
      </c>
      <c r="C137" s="135" t="s">
        <v>343</v>
      </c>
      <c r="D137" s="135" t="s">
        <v>244</v>
      </c>
      <c r="E137" s="136" t="s">
        <v>245</v>
      </c>
      <c r="F137" s="135">
        <v>1</v>
      </c>
      <c r="G137" s="135">
        <v>1</v>
      </c>
      <c r="H137" s="135">
        <v>200</v>
      </c>
    </row>
    <row r="138" spans="1:8" hidden="1">
      <c r="A138" s="131">
        <v>136</v>
      </c>
      <c r="B138" s="135" t="s">
        <v>393</v>
      </c>
      <c r="C138" s="135" t="s">
        <v>247</v>
      </c>
      <c r="D138" s="135" t="s">
        <v>244</v>
      </c>
      <c r="E138" s="136" t="s">
        <v>245</v>
      </c>
      <c r="F138" s="135">
        <v>1</v>
      </c>
      <c r="G138" s="135">
        <v>1</v>
      </c>
      <c r="H138" s="135">
        <v>300</v>
      </c>
    </row>
    <row r="139" spans="1:8" hidden="1">
      <c r="A139" s="134">
        <v>137</v>
      </c>
      <c r="B139" s="135" t="s">
        <v>278</v>
      </c>
      <c r="C139" s="135" t="s">
        <v>243</v>
      </c>
      <c r="D139" s="135" t="s">
        <v>244</v>
      </c>
      <c r="E139" s="136" t="s">
        <v>245</v>
      </c>
      <c r="F139" s="135">
        <v>1</v>
      </c>
      <c r="G139" s="135">
        <v>1</v>
      </c>
      <c r="H139" s="135">
        <v>300</v>
      </c>
    </row>
    <row r="140" spans="1:8" hidden="1">
      <c r="A140" s="134">
        <v>138</v>
      </c>
      <c r="B140" s="135" t="s">
        <v>294</v>
      </c>
      <c r="C140" s="135" t="s">
        <v>247</v>
      </c>
      <c r="D140" s="135" t="s">
        <v>244</v>
      </c>
      <c r="E140" s="136" t="s">
        <v>245</v>
      </c>
      <c r="F140" s="135">
        <v>1</v>
      </c>
      <c r="G140" s="135">
        <v>1</v>
      </c>
      <c r="H140" s="135">
        <v>300</v>
      </c>
    </row>
    <row r="141" spans="1:8" hidden="1">
      <c r="A141" s="131">
        <v>139</v>
      </c>
      <c r="B141" s="135" t="s">
        <v>394</v>
      </c>
      <c r="C141" s="135" t="s">
        <v>395</v>
      </c>
      <c r="D141" s="135" t="s">
        <v>244</v>
      </c>
      <c r="E141" s="136" t="s">
        <v>245</v>
      </c>
      <c r="F141" s="135">
        <v>1</v>
      </c>
      <c r="G141" s="135">
        <v>1</v>
      </c>
      <c r="H141" s="135">
        <v>400</v>
      </c>
    </row>
    <row r="142" spans="1:8" hidden="1">
      <c r="A142" s="134">
        <v>140</v>
      </c>
      <c r="B142" s="135" t="s">
        <v>396</v>
      </c>
      <c r="C142" s="135" t="s">
        <v>243</v>
      </c>
      <c r="D142" s="135" t="s">
        <v>244</v>
      </c>
      <c r="E142" s="136" t="s">
        <v>245</v>
      </c>
      <c r="F142" s="135">
        <v>1</v>
      </c>
      <c r="G142" s="135">
        <v>0</v>
      </c>
      <c r="H142" s="135"/>
    </row>
    <row r="143" spans="1:8" hidden="1">
      <c r="A143" s="134">
        <v>141</v>
      </c>
      <c r="B143" s="135" t="s">
        <v>288</v>
      </c>
      <c r="C143" s="135" t="s">
        <v>247</v>
      </c>
      <c r="D143" s="135" t="s">
        <v>244</v>
      </c>
      <c r="E143" s="136" t="s">
        <v>245</v>
      </c>
      <c r="F143" s="135">
        <v>1</v>
      </c>
      <c r="G143" s="135">
        <v>1</v>
      </c>
      <c r="H143" s="135">
        <v>200</v>
      </c>
    </row>
    <row r="144" spans="1:8" hidden="1">
      <c r="A144" s="131">
        <v>142</v>
      </c>
      <c r="B144" s="135" t="s">
        <v>397</v>
      </c>
      <c r="C144" s="135" t="s">
        <v>247</v>
      </c>
      <c r="D144" s="135" t="s">
        <v>244</v>
      </c>
      <c r="E144" s="136" t="s">
        <v>245</v>
      </c>
      <c r="F144" s="135">
        <v>1</v>
      </c>
      <c r="G144" s="135">
        <v>1</v>
      </c>
      <c r="H144" s="135">
        <v>200</v>
      </c>
    </row>
    <row r="145" spans="1:8" hidden="1">
      <c r="A145" s="134">
        <v>143</v>
      </c>
      <c r="B145" s="135" t="s">
        <v>398</v>
      </c>
      <c r="C145" s="150" t="s">
        <v>243</v>
      </c>
      <c r="D145" s="135" t="s">
        <v>244</v>
      </c>
      <c r="F145" s="135">
        <v>1</v>
      </c>
      <c r="G145" s="135">
        <v>1</v>
      </c>
      <c r="H145" s="135">
        <v>200</v>
      </c>
    </row>
    <row r="146" spans="1:8" hidden="1">
      <c r="A146" s="134">
        <v>144</v>
      </c>
      <c r="B146" s="135" t="s">
        <v>398</v>
      </c>
      <c r="C146" s="150" t="s">
        <v>243</v>
      </c>
      <c r="D146" s="135" t="s">
        <v>244</v>
      </c>
      <c r="F146" s="135"/>
      <c r="G146" s="135">
        <v>1</v>
      </c>
      <c r="H146" s="135">
        <v>200</v>
      </c>
    </row>
    <row r="147" spans="1:8" hidden="1">
      <c r="A147" s="131">
        <v>145</v>
      </c>
      <c r="B147" s="135" t="s">
        <v>399</v>
      </c>
      <c r="C147" s="150" t="s">
        <v>313</v>
      </c>
      <c r="D147" s="135" t="s">
        <v>244</v>
      </c>
      <c r="F147" s="135">
        <v>1</v>
      </c>
      <c r="G147" s="135">
        <v>1</v>
      </c>
      <c r="H147" s="135">
        <v>200</v>
      </c>
    </row>
    <row r="148" spans="1:8" hidden="1">
      <c r="A148" s="134">
        <v>146</v>
      </c>
      <c r="B148" s="135" t="s">
        <v>400</v>
      </c>
      <c r="C148" s="150" t="s">
        <v>313</v>
      </c>
      <c r="D148" s="135" t="s">
        <v>244</v>
      </c>
      <c r="F148" s="135">
        <v>1</v>
      </c>
      <c r="G148" s="135">
        <v>1</v>
      </c>
      <c r="H148" s="135">
        <v>200</v>
      </c>
    </row>
    <row r="149" spans="1:8" hidden="1">
      <c r="A149" s="134">
        <v>147</v>
      </c>
      <c r="B149" s="135" t="s">
        <v>401</v>
      </c>
      <c r="C149" s="150" t="s">
        <v>313</v>
      </c>
      <c r="D149" s="135" t="s">
        <v>244</v>
      </c>
      <c r="F149" s="135">
        <v>1</v>
      </c>
      <c r="G149" s="135">
        <v>1</v>
      </c>
      <c r="H149" s="135">
        <v>200</v>
      </c>
    </row>
    <row r="150" spans="1:8" hidden="1">
      <c r="A150" s="131">
        <v>148</v>
      </c>
      <c r="B150" s="135" t="s">
        <v>402</v>
      </c>
      <c r="C150" s="150" t="s">
        <v>289</v>
      </c>
      <c r="D150" s="135" t="s">
        <v>244</v>
      </c>
      <c r="F150" s="135">
        <v>1</v>
      </c>
      <c r="G150" s="135">
        <v>1</v>
      </c>
      <c r="H150" s="135">
        <v>200</v>
      </c>
    </row>
    <row r="151" spans="1:8" hidden="1">
      <c r="A151" s="134">
        <v>149</v>
      </c>
      <c r="B151" s="135" t="s">
        <v>403</v>
      </c>
      <c r="C151" s="135" t="s">
        <v>247</v>
      </c>
      <c r="D151" s="135" t="s">
        <v>244</v>
      </c>
      <c r="F151" s="135">
        <v>1</v>
      </c>
      <c r="G151" s="135">
        <v>1</v>
      </c>
      <c r="H151" s="135">
        <v>300</v>
      </c>
    </row>
    <row r="152" spans="1:8" hidden="1">
      <c r="A152" s="134">
        <v>150</v>
      </c>
      <c r="B152" s="135" t="s">
        <v>404</v>
      </c>
      <c r="C152" s="135" t="s">
        <v>247</v>
      </c>
      <c r="D152" s="135" t="s">
        <v>244</v>
      </c>
      <c r="F152" s="135">
        <v>1</v>
      </c>
      <c r="G152" s="135">
        <v>1</v>
      </c>
      <c r="H152" s="135">
        <v>200</v>
      </c>
    </row>
    <row r="153" spans="1:8" hidden="1">
      <c r="A153" s="131">
        <v>151</v>
      </c>
      <c r="B153" s="135" t="s">
        <v>405</v>
      </c>
      <c r="C153" s="135" t="s">
        <v>247</v>
      </c>
      <c r="D153" s="135" t="s">
        <v>244</v>
      </c>
      <c r="F153" s="135">
        <v>1</v>
      </c>
      <c r="G153" s="135">
        <v>1</v>
      </c>
      <c r="H153" s="135">
        <v>200</v>
      </c>
    </row>
    <row r="154" spans="1:8" hidden="1">
      <c r="A154" s="134">
        <v>152</v>
      </c>
      <c r="B154" s="135" t="s">
        <v>406</v>
      </c>
      <c r="C154" s="135" t="s">
        <v>247</v>
      </c>
      <c r="D154" s="135" t="s">
        <v>244</v>
      </c>
      <c r="F154" s="135">
        <v>1</v>
      </c>
      <c r="G154" s="135">
        <v>1</v>
      </c>
      <c r="H154" s="135">
        <v>200</v>
      </c>
    </row>
    <row r="155" spans="1:8" hidden="1">
      <c r="A155" s="134">
        <v>153</v>
      </c>
      <c r="B155" s="135" t="s">
        <v>407</v>
      </c>
      <c r="C155" s="135" t="s">
        <v>247</v>
      </c>
      <c r="D155" s="135" t="s">
        <v>244</v>
      </c>
      <c r="F155" s="135">
        <v>1</v>
      </c>
      <c r="G155" s="135">
        <v>1</v>
      </c>
      <c r="H155" s="135">
        <v>200</v>
      </c>
    </row>
    <row r="156" spans="1:8" hidden="1">
      <c r="A156" s="131">
        <v>154</v>
      </c>
      <c r="B156" s="135" t="s">
        <v>408</v>
      </c>
      <c r="C156" s="135" t="s">
        <v>247</v>
      </c>
      <c r="D156" s="135" t="s">
        <v>244</v>
      </c>
      <c r="F156" s="135">
        <v>1</v>
      </c>
      <c r="G156" s="135">
        <v>1</v>
      </c>
      <c r="H156" s="135">
        <v>300</v>
      </c>
    </row>
    <row r="157" spans="1:8" hidden="1">
      <c r="A157" s="134">
        <v>155</v>
      </c>
      <c r="B157" s="135" t="s">
        <v>409</v>
      </c>
      <c r="C157" s="135" t="s">
        <v>247</v>
      </c>
      <c r="D157" s="135" t="s">
        <v>244</v>
      </c>
      <c r="F157" s="135">
        <v>1</v>
      </c>
      <c r="G157" s="135">
        <v>1</v>
      </c>
      <c r="H157" s="135">
        <v>200</v>
      </c>
    </row>
    <row r="158" spans="1:8" hidden="1">
      <c r="A158" s="134">
        <v>156</v>
      </c>
      <c r="B158" s="135" t="s">
        <v>410</v>
      </c>
      <c r="C158" s="135" t="s">
        <v>243</v>
      </c>
      <c r="D158" s="135" t="s">
        <v>244</v>
      </c>
      <c r="F158" s="135">
        <v>1</v>
      </c>
      <c r="G158" s="135">
        <v>1</v>
      </c>
      <c r="H158" s="135">
        <v>300</v>
      </c>
    </row>
    <row r="159" spans="1:8" hidden="1">
      <c r="A159" s="131">
        <v>157</v>
      </c>
      <c r="B159" s="135" t="s">
        <v>411</v>
      </c>
      <c r="C159" s="135" t="s">
        <v>247</v>
      </c>
      <c r="D159" s="135" t="s">
        <v>244</v>
      </c>
      <c r="F159" s="135">
        <v>1</v>
      </c>
      <c r="G159" s="135">
        <v>1</v>
      </c>
      <c r="H159" s="135">
        <v>300</v>
      </c>
    </row>
    <row r="160" spans="1:8" hidden="1">
      <c r="A160" s="134">
        <v>158</v>
      </c>
      <c r="B160" s="135" t="s">
        <v>412</v>
      </c>
      <c r="C160" s="135" t="s">
        <v>247</v>
      </c>
      <c r="D160" s="135" t="s">
        <v>244</v>
      </c>
      <c r="F160" s="135">
        <v>1</v>
      </c>
      <c r="G160" s="135">
        <v>1</v>
      </c>
      <c r="H160" s="135">
        <v>200</v>
      </c>
    </row>
    <row r="161" spans="1:8" hidden="1">
      <c r="A161" s="134">
        <v>159</v>
      </c>
      <c r="B161" s="135" t="s">
        <v>413</v>
      </c>
      <c r="C161" s="135" t="s">
        <v>247</v>
      </c>
      <c r="D161" s="135" t="s">
        <v>244</v>
      </c>
      <c r="F161" s="135">
        <v>1</v>
      </c>
      <c r="G161" s="135">
        <v>1</v>
      </c>
      <c r="H161" s="135">
        <v>200</v>
      </c>
    </row>
    <row r="162" spans="1:8" hidden="1">
      <c r="A162" s="131">
        <v>160</v>
      </c>
      <c r="B162" s="135" t="s">
        <v>414</v>
      </c>
      <c r="C162" s="135" t="s">
        <v>247</v>
      </c>
      <c r="D162" s="135" t="s">
        <v>244</v>
      </c>
      <c r="F162" s="135">
        <v>1</v>
      </c>
      <c r="G162" s="135">
        <v>1</v>
      </c>
      <c r="H162" s="135">
        <v>300</v>
      </c>
    </row>
    <row r="163" spans="1:8" hidden="1">
      <c r="A163" s="134">
        <v>161</v>
      </c>
      <c r="B163" s="135" t="s">
        <v>415</v>
      </c>
      <c r="C163" s="135" t="s">
        <v>243</v>
      </c>
      <c r="D163" s="135" t="s">
        <v>244</v>
      </c>
      <c r="F163" s="135">
        <v>1</v>
      </c>
      <c r="G163" s="135">
        <v>1</v>
      </c>
      <c r="H163" s="135">
        <v>200</v>
      </c>
    </row>
    <row r="164" spans="1:8" hidden="1">
      <c r="A164" s="134">
        <v>162</v>
      </c>
      <c r="B164" s="135" t="s">
        <v>416</v>
      </c>
      <c r="C164" s="135" t="s">
        <v>247</v>
      </c>
      <c r="D164" s="135" t="s">
        <v>244</v>
      </c>
      <c r="F164" s="135">
        <v>1</v>
      </c>
      <c r="G164" s="135">
        <v>0</v>
      </c>
      <c r="H164" s="135"/>
    </row>
    <row r="165" spans="1:8" hidden="1">
      <c r="A165" s="131">
        <v>163</v>
      </c>
      <c r="B165" s="135" t="s">
        <v>417</v>
      </c>
      <c r="C165" s="135" t="s">
        <v>418</v>
      </c>
      <c r="D165" s="135" t="s">
        <v>244</v>
      </c>
      <c r="F165" s="135"/>
      <c r="G165" s="135">
        <v>1</v>
      </c>
      <c r="H165" s="135">
        <v>200</v>
      </c>
    </row>
    <row r="166" spans="1:8" hidden="1">
      <c r="A166" s="134">
        <v>164</v>
      </c>
      <c r="B166" s="135" t="s">
        <v>265</v>
      </c>
      <c r="C166" s="135" t="s">
        <v>247</v>
      </c>
      <c r="D166" s="135" t="s">
        <v>244</v>
      </c>
      <c r="F166" s="135">
        <v>1</v>
      </c>
      <c r="G166" s="135">
        <v>1</v>
      </c>
      <c r="H166" s="135">
        <v>200</v>
      </c>
    </row>
    <row r="167" spans="1:8" hidden="1">
      <c r="A167" s="134">
        <v>165</v>
      </c>
      <c r="B167" s="135" t="s">
        <v>419</v>
      </c>
      <c r="C167" s="135" t="s">
        <v>243</v>
      </c>
      <c r="D167" s="135" t="s">
        <v>244</v>
      </c>
      <c r="F167" s="135">
        <v>1</v>
      </c>
      <c r="G167" s="135">
        <v>1</v>
      </c>
      <c r="H167" s="135">
        <v>200</v>
      </c>
    </row>
    <row r="168" spans="1:8" hidden="1">
      <c r="A168" s="131">
        <v>166</v>
      </c>
      <c r="B168" s="135" t="s">
        <v>420</v>
      </c>
      <c r="C168" s="135" t="s">
        <v>247</v>
      </c>
      <c r="D168" s="135" t="s">
        <v>244</v>
      </c>
      <c r="F168" s="135">
        <v>1</v>
      </c>
      <c r="G168" s="135">
        <v>0</v>
      </c>
      <c r="H168" s="135"/>
    </row>
    <row r="169" spans="1:8" hidden="1">
      <c r="A169" s="134">
        <v>167</v>
      </c>
      <c r="B169" s="135" t="s">
        <v>421</v>
      </c>
      <c r="C169" s="135" t="s">
        <v>243</v>
      </c>
      <c r="D169" s="135" t="s">
        <v>244</v>
      </c>
      <c r="F169" s="135">
        <v>1</v>
      </c>
      <c r="G169" s="135">
        <v>1</v>
      </c>
      <c r="H169" s="135">
        <v>200</v>
      </c>
    </row>
    <row r="170" spans="1:8" hidden="1">
      <c r="A170" s="134">
        <v>168</v>
      </c>
      <c r="B170" s="135" t="s">
        <v>422</v>
      </c>
      <c r="C170" s="135" t="s">
        <v>247</v>
      </c>
      <c r="D170" s="135" t="s">
        <v>244</v>
      </c>
      <c r="F170" s="135">
        <v>1</v>
      </c>
      <c r="G170" s="135">
        <v>1</v>
      </c>
      <c r="H170" s="135">
        <v>200</v>
      </c>
    </row>
    <row r="171" spans="1:8" hidden="1">
      <c r="A171" s="131">
        <v>169</v>
      </c>
      <c r="B171" s="135" t="s">
        <v>344</v>
      </c>
      <c r="C171" s="135" t="s">
        <v>247</v>
      </c>
      <c r="D171" s="135" t="s">
        <v>244</v>
      </c>
      <c r="F171" s="135">
        <v>1</v>
      </c>
      <c r="G171" s="135">
        <v>1</v>
      </c>
      <c r="H171" s="135">
        <v>200</v>
      </c>
    </row>
    <row r="172" spans="1:8" hidden="1">
      <c r="A172" s="134">
        <v>170</v>
      </c>
      <c r="B172" s="135" t="s">
        <v>423</v>
      </c>
      <c r="C172" s="135" t="s">
        <v>247</v>
      </c>
      <c r="D172" s="135" t="s">
        <v>244</v>
      </c>
      <c r="F172" s="135">
        <v>1</v>
      </c>
      <c r="G172" s="135">
        <v>1</v>
      </c>
      <c r="H172" s="135">
        <v>200</v>
      </c>
    </row>
    <row r="173" spans="1:8" hidden="1">
      <c r="A173" s="134">
        <v>171</v>
      </c>
      <c r="B173" s="135" t="s">
        <v>359</v>
      </c>
      <c r="C173" s="135" t="s">
        <v>247</v>
      </c>
      <c r="D173" s="135" t="s">
        <v>244</v>
      </c>
      <c r="F173" s="135">
        <v>1</v>
      </c>
      <c r="G173" s="135">
        <v>1</v>
      </c>
      <c r="H173" s="135">
        <v>200</v>
      </c>
    </row>
    <row r="174" spans="1:8" hidden="1">
      <c r="A174" s="131">
        <v>172</v>
      </c>
      <c r="B174" s="151" t="s">
        <v>424</v>
      </c>
      <c r="C174" s="151" t="s">
        <v>313</v>
      </c>
      <c r="D174" s="135" t="s">
        <v>244</v>
      </c>
      <c r="F174" s="151">
        <v>1</v>
      </c>
      <c r="G174" s="151">
        <v>1</v>
      </c>
      <c r="H174" s="151">
        <v>200</v>
      </c>
    </row>
    <row r="175" spans="1:8" hidden="1">
      <c r="A175" s="134">
        <v>173</v>
      </c>
      <c r="B175" s="152" t="s">
        <v>425</v>
      </c>
      <c r="C175" s="152"/>
      <c r="D175" s="135" t="s">
        <v>244</v>
      </c>
      <c r="F175" s="152"/>
      <c r="G175" s="152">
        <v>1</v>
      </c>
      <c r="H175" s="153">
        <v>200</v>
      </c>
    </row>
    <row r="176" spans="1:8" hidden="1">
      <c r="A176" s="134">
        <v>174</v>
      </c>
      <c r="B176" s="152" t="s">
        <v>426</v>
      </c>
      <c r="C176" s="152"/>
      <c r="D176" s="135" t="s">
        <v>244</v>
      </c>
      <c r="F176" s="152"/>
      <c r="G176" s="152">
        <v>1</v>
      </c>
      <c r="H176" s="153">
        <v>300</v>
      </c>
    </row>
    <row r="177" spans="1:8" hidden="1">
      <c r="A177" s="131">
        <v>175</v>
      </c>
      <c r="B177" s="152" t="s">
        <v>427</v>
      </c>
      <c r="C177" s="152"/>
      <c r="D177" s="135" t="s">
        <v>244</v>
      </c>
      <c r="E177" s="152">
        <v>1</v>
      </c>
      <c r="F177" s="153">
        <v>300</v>
      </c>
      <c r="G177" s="129">
        <v>1</v>
      </c>
      <c r="H177" s="129">
        <v>300</v>
      </c>
    </row>
    <row r="178" spans="1:8" hidden="1">
      <c r="A178" s="134">
        <v>176</v>
      </c>
      <c r="B178" s="152" t="s">
        <v>428</v>
      </c>
      <c r="C178" s="152"/>
      <c r="D178" s="135" t="s">
        <v>244</v>
      </c>
      <c r="E178" s="152"/>
      <c r="F178" s="153"/>
      <c r="G178" s="129">
        <v>1</v>
      </c>
      <c r="H178" s="129">
        <v>200</v>
      </c>
    </row>
    <row r="179" spans="1:8" hidden="1">
      <c r="A179" s="134">
        <v>177</v>
      </c>
      <c r="B179" s="152" t="s">
        <v>429</v>
      </c>
      <c r="C179" s="152"/>
      <c r="D179" s="135" t="s">
        <v>244</v>
      </c>
      <c r="E179" s="152"/>
      <c r="F179" s="153"/>
      <c r="G179" s="129">
        <v>1</v>
      </c>
      <c r="H179" s="129">
        <v>200</v>
      </c>
    </row>
    <row r="180" spans="1:8" hidden="1">
      <c r="A180" s="131">
        <v>178</v>
      </c>
      <c r="B180" s="152" t="s">
        <v>430</v>
      </c>
      <c r="C180" s="152"/>
      <c r="D180" s="135" t="s">
        <v>244</v>
      </c>
      <c r="E180" s="152"/>
      <c r="F180" s="153"/>
      <c r="G180" s="129">
        <v>1</v>
      </c>
      <c r="H180" s="129">
        <v>500</v>
      </c>
    </row>
    <row r="181" spans="1:8" hidden="1">
      <c r="A181" s="134">
        <v>179</v>
      </c>
      <c r="B181" s="152" t="s">
        <v>431</v>
      </c>
      <c r="C181" s="152"/>
      <c r="D181" s="135" t="s">
        <v>244</v>
      </c>
      <c r="E181" s="152"/>
      <c r="F181" s="153"/>
      <c r="G181" s="129">
        <v>1</v>
      </c>
      <c r="H181" s="129">
        <v>200</v>
      </c>
    </row>
    <row r="182" spans="1:8" hidden="1">
      <c r="A182" s="134">
        <v>180</v>
      </c>
      <c r="B182" s="152" t="s">
        <v>432</v>
      </c>
      <c r="C182" s="152"/>
      <c r="D182" s="135" t="s">
        <v>244</v>
      </c>
      <c r="E182" s="152"/>
      <c r="F182" s="153"/>
      <c r="G182" s="129">
        <v>1</v>
      </c>
      <c r="H182" s="129">
        <v>200</v>
      </c>
    </row>
    <row r="183" spans="1:8" hidden="1">
      <c r="A183" s="131">
        <v>181</v>
      </c>
      <c r="B183" s="154" t="s">
        <v>433</v>
      </c>
      <c r="C183" s="154" t="s">
        <v>254</v>
      </c>
      <c r="D183" s="136" t="s">
        <v>248</v>
      </c>
      <c r="E183" s="136" t="s">
        <v>245</v>
      </c>
      <c r="F183" s="136">
        <v>4</v>
      </c>
      <c r="G183" s="136">
        <v>1</v>
      </c>
      <c r="H183" s="129">
        <v>1700</v>
      </c>
    </row>
    <row r="184" spans="1:8" hidden="1">
      <c r="A184" s="134">
        <v>182</v>
      </c>
      <c r="B184" s="154" t="s">
        <v>434</v>
      </c>
      <c r="C184" s="154" t="s">
        <v>247</v>
      </c>
      <c r="D184" s="136" t="s">
        <v>248</v>
      </c>
      <c r="E184" s="136">
        <v>1</v>
      </c>
      <c r="F184" s="136"/>
      <c r="G184" s="136">
        <v>1</v>
      </c>
      <c r="H184" s="129">
        <v>500</v>
      </c>
    </row>
    <row r="185" spans="1:8" hidden="1">
      <c r="A185" s="134">
        <v>183</v>
      </c>
      <c r="B185" s="154" t="s">
        <v>435</v>
      </c>
      <c r="C185" s="154"/>
      <c r="D185" s="136" t="s">
        <v>248</v>
      </c>
      <c r="E185" s="136"/>
      <c r="F185" s="136"/>
      <c r="G185" s="136">
        <v>1</v>
      </c>
      <c r="H185" s="129">
        <v>1000</v>
      </c>
    </row>
    <row r="186" spans="1:8" hidden="1">
      <c r="A186" s="131">
        <v>184</v>
      </c>
      <c r="B186" s="136" t="s">
        <v>436</v>
      </c>
      <c r="C186" s="136" t="s">
        <v>254</v>
      </c>
      <c r="D186" s="136" t="s">
        <v>248</v>
      </c>
      <c r="E186" s="136" t="s">
        <v>437</v>
      </c>
      <c r="F186" s="136">
        <v>1</v>
      </c>
      <c r="G186" s="136">
        <v>1</v>
      </c>
      <c r="H186" s="129">
        <v>1000</v>
      </c>
    </row>
    <row r="187" spans="1:8" hidden="1">
      <c r="A187" s="134">
        <v>185</v>
      </c>
      <c r="B187" s="136" t="s">
        <v>438</v>
      </c>
      <c r="C187" s="136" t="s">
        <v>243</v>
      </c>
      <c r="D187" s="136" t="s">
        <v>248</v>
      </c>
      <c r="E187" s="136"/>
      <c r="F187" s="136">
        <v>1</v>
      </c>
      <c r="G187" s="136">
        <v>1</v>
      </c>
      <c r="H187" s="129">
        <v>1000</v>
      </c>
    </row>
    <row r="188" spans="1:8" hidden="1">
      <c r="A188" s="134">
        <v>186</v>
      </c>
      <c r="B188" s="154" t="s">
        <v>439</v>
      </c>
      <c r="C188" s="154" t="s">
        <v>254</v>
      </c>
      <c r="D188" s="136" t="s">
        <v>248</v>
      </c>
      <c r="E188" s="136" t="s">
        <v>245</v>
      </c>
      <c r="F188" s="136">
        <v>5</v>
      </c>
      <c r="G188" s="136">
        <v>1</v>
      </c>
      <c r="H188" s="129">
        <v>1700</v>
      </c>
    </row>
    <row r="189" spans="1:8" hidden="1">
      <c r="A189" s="131">
        <v>187</v>
      </c>
      <c r="B189" s="136" t="s">
        <v>440</v>
      </c>
      <c r="C189" s="136" t="s">
        <v>243</v>
      </c>
      <c r="D189" s="136" t="s">
        <v>248</v>
      </c>
      <c r="E189" s="136" t="s">
        <v>437</v>
      </c>
      <c r="F189" s="136">
        <v>4</v>
      </c>
      <c r="G189" s="136">
        <v>1</v>
      </c>
      <c r="H189" s="129">
        <v>2000</v>
      </c>
    </row>
    <row r="190" spans="1:8" hidden="1">
      <c r="A190" s="134">
        <v>188</v>
      </c>
      <c r="B190" s="136" t="s">
        <v>441</v>
      </c>
      <c r="C190" s="136" t="s">
        <v>442</v>
      </c>
      <c r="D190" s="136" t="s">
        <v>248</v>
      </c>
      <c r="E190" s="136" t="s">
        <v>437</v>
      </c>
      <c r="F190" s="136">
        <v>1</v>
      </c>
      <c r="G190" s="136">
        <v>1</v>
      </c>
      <c r="H190" s="129">
        <v>1000</v>
      </c>
    </row>
    <row r="191" spans="1:8" hidden="1">
      <c r="A191" s="134">
        <v>189</v>
      </c>
      <c r="B191" s="136" t="s">
        <v>443</v>
      </c>
      <c r="C191" s="136" t="s">
        <v>254</v>
      </c>
      <c r="D191" s="136" t="s">
        <v>248</v>
      </c>
      <c r="E191" s="136" t="s">
        <v>437</v>
      </c>
      <c r="F191" s="136">
        <v>2</v>
      </c>
      <c r="G191" s="136">
        <v>1</v>
      </c>
      <c r="H191" s="129">
        <v>500</v>
      </c>
    </row>
    <row r="192" spans="1:8" hidden="1">
      <c r="A192" s="131">
        <v>190</v>
      </c>
      <c r="B192" s="136" t="s">
        <v>444</v>
      </c>
      <c r="C192" s="136" t="s">
        <v>243</v>
      </c>
      <c r="D192" s="136" t="s">
        <v>248</v>
      </c>
      <c r="E192" s="136" t="s">
        <v>437</v>
      </c>
      <c r="F192" s="136">
        <v>3</v>
      </c>
      <c r="G192" s="136">
        <v>1</v>
      </c>
      <c r="H192" s="129">
        <v>1000</v>
      </c>
    </row>
    <row r="193" spans="1:8" hidden="1">
      <c r="A193" s="134">
        <v>191</v>
      </c>
      <c r="B193" s="136" t="s">
        <v>445</v>
      </c>
      <c r="C193" s="136" t="s">
        <v>254</v>
      </c>
      <c r="D193" s="136" t="s">
        <v>248</v>
      </c>
      <c r="E193" s="136" t="s">
        <v>437</v>
      </c>
      <c r="F193" s="136">
        <v>2</v>
      </c>
      <c r="G193" s="136">
        <v>1</v>
      </c>
      <c r="H193" s="129">
        <v>1700</v>
      </c>
    </row>
    <row r="194" spans="1:8" hidden="1">
      <c r="A194" s="134">
        <v>192</v>
      </c>
      <c r="B194" s="136" t="s">
        <v>446</v>
      </c>
      <c r="C194" s="136" t="s">
        <v>254</v>
      </c>
      <c r="D194" s="136" t="s">
        <v>248</v>
      </c>
      <c r="E194" s="136" t="s">
        <v>437</v>
      </c>
      <c r="F194" s="136">
        <v>2</v>
      </c>
      <c r="G194" s="136">
        <v>1</v>
      </c>
      <c r="H194" s="129">
        <v>1000</v>
      </c>
    </row>
    <row r="195" spans="1:8" hidden="1">
      <c r="A195" s="131">
        <v>193</v>
      </c>
      <c r="B195" s="136" t="s">
        <v>447</v>
      </c>
      <c r="C195" s="136" t="s">
        <v>254</v>
      </c>
      <c r="D195" s="136" t="s">
        <v>248</v>
      </c>
      <c r="E195" s="136" t="s">
        <v>437</v>
      </c>
      <c r="F195" s="136">
        <v>1</v>
      </c>
      <c r="G195" s="136">
        <v>0</v>
      </c>
      <c r="H195" s="129">
        <v>500</v>
      </c>
    </row>
    <row r="196" spans="1:8" hidden="1">
      <c r="A196" s="134">
        <v>194</v>
      </c>
      <c r="B196" s="136" t="s">
        <v>448</v>
      </c>
      <c r="C196" s="136" t="s">
        <v>254</v>
      </c>
      <c r="D196" s="136" t="s">
        <v>248</v>
      </c>
      <c r="E196" s="136" t="s">
        <v>437</v>
      </c>
      <c r="F196" s="136">
        <v>1</v>
      </c>
      <c r="G196" s="136">
        <v>1</v>
      </c>
      <c r="H196" s="129">
        <v>1000</v>
      </c>
    </row>
    <row r="197" spans="1:8" hidden="1">
      <c r="A197" s="134">
        <v>195</v>
      </c>
      <c r="B197" s="136" t="s">
        <v>449</v>
      </c>
      <c r="C197" s="136" t="s">
        <v>442</v>
      </c>
      <c r="D197" s="136" t="s">
        <v>248</v>
      </c>
      <c r="E197" s="136" t="s">
        <v>437</v>
      </c>
      <c r="F197" s="136">
        <v>1</v>
      </c>
      <c r="G197" s="136">
        <v>0</v>
      </c>
      <c r="H197" s="129">
        <v>500</v>
      </c>
    </row>
    <row r="198" spans="1:8" hidden="1">
      <c r="A198" s="131">
        <v>196</v>
      </c>
      <c r="B198" s="136" t="s">
        <v>450</v>
      </c>
      <c r="C198" s="136" t="s">
        <v>254</v>
      </c>
      <c r="D198" s="136" t="s">
        <v>248</v>
      </c>
      <c r="E198" s="136" t="s">
        <v>437</v>
      </c>
      <c r="F198" s="136">
        <v>2</v>
      </c>
      <c r="G198" s="136">
        <v>1</v>
      </c>
      <c r="H198" s="129">
        <v>1000</v>
      </c>
    </row>
    <row r="199" spans="1:8" hidden="1">
      <c r="A199" s="134">
        <v>197</v>
      </c>
      <c r="B199" s="136" t="s">
        <v>451</v>
      </c>
      <c r="C199" s="136" t="s">
        <v>254</v>
      </c>
      <c r="D199" s="136" t="s">
        <v>248</v>
      </c>
      <c r="E199" s="136" t="s">
        <v>437</v>
      </c>
      <c r="F199" s="136">
        <v>2</v>
      </c>
      <c r="G199" s="136">
        <v>1</v>
      </c>
      <c r="H199" s="129">
        <v>1000</v>
      </c>
    </row>
    <row r="200" spans="1:8" hidden="1">
      <c r="A200" s="134">
        <v>198</v>
      </c>
      <c r="B200" s="136" t="s">
        <v>452</v>
      </c>
      <c r="C200" s="136"/>
      <c r="D200" s="136" t="s">
        <v>248</v>
      </c>
      <c r="E200" s="136"/>
      <c r="F200" s="136"/>
      <c r="G200" s="136">
        <v>0</v>
      </c>
      <c r="H200" s="129">
        <v>1700</v>
      </c>
    </row>
    <row r="201" spans="1:8" hidden="1">
      <c r="A201" s="131">
        <v>199</v>
      </c>
      <c r="B201" s="136" t="s">
        <v>453</v>
      </c>
      <c r="C201" s="136"/>
      <c r="D201" s="136" t="s">
        <v>248</v>
      </c>
      <c r="E201" s="136"/>
      <c r="F201" s="136"/>
      <c r="G201" s="136">
        <v>0</v>
      </c>
      <c r="H201" s="129">
        <v>1700</v>
      </c>
    </row>
    <row r="202" spans="1:8" hidden="1">
      <c r="A202" s="134">
        <v>200</v>
      </c>
      <c r="B202" s="136" t="s">
        <v>454</v>
      </c>
      <c r="C202" s="136" t="s">
        <v>254</v>
      </c>
      <c r="D202" s="136" t="s">
        <v>248</v>
      </c>
      <c r="E202" s="136" t="s">
        <v>437</v>
      </c>
      <c r="F202" s="136">
        <v>2</v>
      </c>
      <c r="G202" s="136">
        <v>1</v>
      </c>
    </row>
    <row r="203" spans="1:8" hidden="1">
      <c r="A203" s="134">
        <v>201</v>
      </c>
      <c r="B203" s="136" t="s">
        <v>455</v>
      </c>
      <c r="C203" s="136" t="s">
        <v>456</v>
      </c>
      <c r="D203" s="136" t="s">
        <v>248</v>
      </c>
      <c r="E203" s="136" t="s">
        <v>437</v>
      </c>
      <c r="F203" s="136">
        <v>1</v>
      </c>
      <c r="G203" s="136">
        <v>0</v>
      </c>
      <c r="H203" s="129">
        <v>300</v>
      </c>
    </row>
    <row r="204" spans="1:8" hidden="1">
      <c r="A204" s="131">
        <v>202</v>
      </c>
      <c r="B204" s="154" t="s">
        <v>457</v>
      </c>
      <c r="C204" s="154" t="s">
        <v>442</v>
      </c>
      <c r="D204" s="136" t="s">
        <v>248</v>
      </c>
      <c r="E204" s="136" t="s">
        <v>437</v>
      </c>
      <c r="F204" s="136">
        <v>1</v>
      </c>
      <c r="G204" s="136">
        <v>1</v>
      </c>
    </row>
    <row r="205" spans="1:8" hidden="1">
      <c r="A205" s="134">
        <v>203</v>
      </c>
      <c r="B205" s="154" t="s">
        <v>458</v>
      </c>
      <c r="C205" s="154" t="s">
        <v>442</v>
      </c>
      <c r="D205" s="136" t="s">
        <v>248</v>
      </c>
      <c r="E205" s="136" t="s">
        <v>437</v>
      </c>
      <c r="F205" s="136">
        <v>1</v>
      </c>
      <c r="G205" s="136">
        <v>1</v>
      </c>
    </row>
    <row r="206" spans="1:8" hidden="1">
      <c r="A206" s="134">
        <v>204</v>
      </c>
      <c r="B206" s="152" t="s">
        <v>459</v>
      </c>
      <c r="C206" s="152" t="s">
        <v>254</v>
      </c>
      <c r="D206" s="152" t="s">
        <v>248</v>
      </c>
      <c r="E206" s="152" t="s">
        <v>437</v>
      </c>
      <c r="F206" s="152">
        <v>1</v>
      </c>
      <c r="G206" s="152">
        <v>1</v>
      </c>
      <c r="H206" s="129">
        <v>500</v>
      </c>
    </row>
    <row r="207" spans="1:8" hidden="1">
      <c r="A207" s="131">
        <v>205</v>
      </c>
      <c r="B207" s="129" t="s">
        <v>187</v>
      </c>
      <c r="D207" s="152" t="s">
        <v>248</v>
      </c>
      <c r="G207" s="129">
        <v>1</v>
      </c>
      <c r="H207" s="129">
        <v>3500</v>
      </c>
    </row>
    <row r="208" spans="1:8" hidden="1">
      <c r="A208" s="134">
        <v>206</v>
      </c>
      <c r="B208" s="129" t="s">
        <v>460</v>
      </c>
      <c r="D208" s="152" t="s">
        <v>248</v>
      </c>
      <c r="G208" s="129">
        <v>1</v>
      </c>
      <c r="H208" s="129">
        <v>7000</v>
      </c>
    </row>
    <row r="209" spans="1:8" hidden="1">
      <c r="A209" s="134">
        <v>207</v>
      </c>
      <c r="B209" s="129" t="s">
        <v>461</v>
      </c>
      <c r="D209" s="152" t="s">
        <v>248</v>
      </c>
      <c r="F209" s="129">
        <v>1</v>
      </c>
      <c r="G209" s="129">
        <v>0</v>
      </c>
      <c r="H209" s="129">
        <v>1000</v>
      </c>
    </row>
    <row r="210" spans="1:8" hidden="1">
      <c r="A210" s="131">
        <v>208</v>
      </c>
      <c r="B210" s="129" t="s">
        <v>462</v>
      </c>
      <c r="D210" s="152" t="s">
        <v>248</v>
      </c>
      <c r="G210" s="129">
        <v>0</v>
      </c>
      <c r="H210" s="129">
        <v>1700</v>
      </c>
    </row>
    <row r="211" spans="1:8" hidden="1">
      <c r="A211" s="134">
        <v>209</v>
      </c>
      <c r="B211" s="129" t="s">
        <v>463</v>
      </c>
      <c r="D211" s="152" t="s">
        <v>248</v>
      </c>
      <c r="F211" s="129">
        <v>1</v>
      </c>
      <c r="G211" s="129">
        <v>1</v>
      </c>
      <c r="H211" s="129">
        <v>1700</v>
      </c>
    </row>
    <row r="212" spans="1:8" hidden="1">
      <c r="A212" s="134">
        <v>210</v>
      </c>
      <c r="B212" s="129" t="s">
        <v>464</v>
      </c>
      <c r="D212" s="152" t="s">
        <v>248</v>
      </c>
      <c r="F212" s="129">
        <v>1</v>
      </c>
      <c r="G212" s="129">
        <v>1</v>
      </c>
      <c r="H212" s="129">
        <v>500</v>
      </c>
    </row>
    <row r="213" spans="1:8" hidden="1">
      <c r="A213" s="131">
        <v>211</v>
      </c>
      <c r="B213" s="129" t="s">
        <v>430</v>
      </c>
      <c r="D213" s="152" t="s">
        <v>248</v>
      </c>
      <c r="F213" s="129">
        <v>1</v>
      </c>
      <c r="G213" s="129">
        <v>1</v>
      </c>
      <c r="H213" s="129">
        <v>500</v>
      </c>
    </row>
    <row r="214" spans="1:8" hidden="1">
      <c r="A214" s="134">
        <v>212</v>
      </c>
      <c r="B214" s="129" t="s">
        <v>465</v>
      </c>
      <c r="D214" s="152" t="s">
        <v>248</v>
      </c>
      <c r="F214" s="129">
        <v>1</v>
      </c>
      <c r="G214" s="129">
        <v>0</v>
      </c>
    </row>
    <row r="215" spans="1:8" hidden="1">
      <c r="A215" s="134">
        <v>213</v>
      </c>
      <c r="B215" s="129" t="s">
        <v>466</v>
      </c>
      <c r="D215" s="152" t="s">
        <v>248</v>
      </c>
      <c r="F215" s="129">
        <v>1</v>
      </c>
      <c r="G215" s="129">
        <v>0</v>
      </c>
    </row>
    <row r="216" spans="1:8" hidden="1">
      <c r="A216" s="131">
        <v>214</v>
      </c>
      <c r="B216" s="129" t="s">
        <v>467</v>
      </c>
      <c r="D216" s="152" t="s">
        <v>248</v>
      </c>
      <c r="G216" s="129">
        <v>0</v>
      </c>
      <c r="H216" s="129">
        <v>1000</v>
      </c>
    </row>
    <row r="217" spans="1:8" hidden="1">
      <c r="A217" s="134">
        <v>215</v>
      </c>
      <c r="B217" s="129" t="s">
        <v>468</v>
      </c>
      <c r="D217" s="152" t="s">
        <v>248</v>
      </c>
      <c r="G217" s="129">
        <v>0</v>
      </c>
      <c r="H217" s="129">
        <v>2000</v>
      </c>
    </row>
    <row r="218" spans="1:8" hidden="1">
      <c r="A218" s="134">
        <v>216</v>
      </c>
      <c r="B218" s="129" t="s">
        <v>469</v>
      </c>
      <c r="C218" s="155" t="s">
        <v>243</v>
      </c>
      <c r="D218" s="136" t="s">
        <v>248</v>
      </c>
      <c r="F218" s="136">
        <v>2</v>
      </c>
      <c r="G218" s="136">
        <v>1</v>
      </c>
      <c r="H218" s="129">
        <v>2000</v>
      </c>
    </row>
    <row r="219" spans="1:8" hidden="1">
      <c r="A219" s="131">
        <v>217</v>
      </c>
      <c r="B219" s="129" t="s">
        <v>470</v>
      </c>
      <c r="C219" s="155" t="s">
        <v>243</v>
      </c>
      <c r="D219" s="136" t="s">
        <v>248</v>
      </c>
      <c r="F219" s="136">
        <v>2</v>
      </c>
      <c r="G219" s="136">
        <v>1</v>
      </c>
      <c r="H219" s="129">
        <v>1000</v>
      </c>
    </row>
    <row r="220" spans="1:8" hidden="1">
      <c r="A220" s="134">
        <v>218</v>
      </c>
      <c r="B220" s="129" t="s">
        <v>471</v>
      </c>
      <c r="C220" s="155" t="s">
        <v>243</v>
      </c>
      <c r="D220" s="136" t="s">
        <v>248</v>
      </c>
      <c r="F220" s="136">
        <v>2</v>
      </c>
      <c r="G220" s="136">
        <v>1</v>
      </c>
      <c r="H220" s="129">
        <v>1000</v>
      </c>
    </row>
    <row r="221" spans="1:8" hidden="1">
      <c r="A221" s="134">
        <v>219</v>
      </c>
      <c r="B221" s="129" t="s">
        <v>472</v>
      </c>
      <c r="C221" s="129" t="s">
        <v>243</v>
      </c>
      <c r="D221" s="136" t="s">
        <v>248</v>
      </c>
      <c r="F221" s="129">
        <v>1</v>
      </c>
      <c r="G221" s="129">
        <v>1</v>
      </c>
      <c r="H221" s="129">
        <v>500</v>
      </c>
    </row>
    <row r="222" spans="1:8" hidden="1">
      <c r="A222" s="131">
        <v>220</v>
      </c>
      <c r="B222" s="129" t="s">
        <v>473</v>
      </c>
      <c r="C222" s="129" t="s">
        <v>243</v>
      </c>
      <c r="D222" s="136" t="s">
        <v>248</v>
      </c>
      <c r="F222" s="129">
        <v>1</v>
      </c>
      <c r="G222" s="129">
        <v>1</v>
      </c>
      <c r="H222" s="129">
        <v>1000</v>
      </c>
    </row>
    <row r="223" spans="1:8" hidden="1">
      <c r="A223" s="134">
        <v>221</v>
      </c>
      <c r="B223" s="129" t="s">
        <v>474</v>
      </c>
      <c r="C223" s="129" t="s">
        <v>243</v>
      </c>
      <c r="D223" s="136" t="s">
        <v>248</v>
      </c>
      <c r="G223" s="129">
        <v>1</v>
      </c>
      <c r="H223" s="129">
        <v>400</v>
      </c>
    </row>
    <row r="224" spans="1:8" hidden="1">
      <c r="A224" s="134">
        <v>222</v>
      </c>
      <c r="B224" s="129" t="s">
        <v>475</v>
      </c>
      <c r="C224" s="129" t="s">
        <v>243</v>
      </c>
      <c r="D224" s="136" t="s">
        <v>248</v>
      </c>
      <c r="G224" s="129">
        <v>1</v>
      </c>
      <c r="H224" s="129">
        <v>500</v>
      </c>
    </row>
    <row r="225" spans="1:8" hidden="1">
      <c r="A225" s="131">
        <v>223</v>
      </c>
      <c r="B225" s="129" t="s">
        <v>476</v>
      </c>
      <c r="D225" s="136" t="s">
        <v>248</v>
      </c>
      <c r="G225" s="129">
        <v>0</v>
      </c>
      <c r="H225" s="129">
        <v>500</v>
      </c>
    </row>
    <row r="226" spans="1:8">
      <c r="A226" s="134">
        <v>224</v>
      </c>
      <c r="B226" s="150" t="s">
        <v>477</v>
      </c>
      <c r="C226" s="150" t="s">
        <v>243</v>
      </c>
      <c r="D226" s="135" t="s">
        <v>249</v>
      </c>
      <c r="E226" s="129" t="s">
        <v>437</v>
      </c>
      <c r="F226" s="135">
        <v>1</v>
      </c>
      <c r="G226" s="135">
        <v>0</v>
      </c>
      <c r="H226" s="135"/>
    </row>
    <row r="227" spans="1:8">
      <c r="A227" s="134">
        <v>225</v>
      </c>
      <c r="B227" s="150" t="s">
        <v>478</v>
      </c>
      <c r="C227" s="150" t="s">
        <v>243</v>
      </c>
      <c r="D227" s="135" t="s">
        <v>249</v>
      </c>
      <c r="E227" s="129" t="s">
        <v>437</v>
      </c>
      <c r="F227" s="135">
        <v>1</v>
      </c>
      <c r="G227" s="135">
        <v>0</v>
      </c>
      <c r="H227" s="135"/>
    </row>
    <row r="228" spans="1:8">
      <c r="A228" s="131">
        <v>226</v>
      </c>
      <c r="B228" s="150" t="s">
        <v>479</v>
      </c>
      <c r="C228" s="150" t="s">
        <v>249</v>
      </c>
      <c r="D228" s="135" t="s">
        <v>249</v>
      </c>
      <c r="E228" s="129" t="s">
        <v>437</v>
      </c>
      <c r="F228" s="135">
        <v>1</v>
      </c>
      <c r="G228" s="135">
        <v>0</v>
      </c>
      <c r="H228" s="135"/>
    </row>
    <row r="229" spans="1:8">
      <c r="A229" s="134">
        <v>227</v>
      </c>
      <c r="B229" s="150" t="s">
        <v>480</v>
      </c>
      <c r="C229" s="150" t="s">
        <v>243</v>
      </c>
      <c r="D229" s="135" t="s">
        <v>249</v>
      </c>
      <c r="E229" s="129" t="s">
        <v>437</v>
      </c>
      <c r="F229" s="135">
        <v>1</v>
      </c>
      <c r="G229" s="135">
        <v>0</v>
      </c>
      <c r="H229" s="135"/>
    </row>
    <row r="230" spans="1:8">
      <c r="A230" s="134">
        <v>228</v>
      </c>
      <c r="B230" s="135" t="s">
        <v>481</v>
      </c>
      <c r="C230" s="135" t="s">
        <v>249</v>
      </c>
      <c r="D230" s="135" t="s">
        <v>249</v>
      </c>
      <c r="E230" s="129" t="s">
        <v>245</v>
      </c>
      <c r="F230" s="135">
        <v>1</v>
      </c>
      <c r="G230" s="135">
        <v>1</v>
      </c>
      <c r="H230" s="135">
        <v>200</v>
      </c>
    </row>
    <row r="231" spans="1:8">
      <c r="A231" s="131">
        <v>229</v>
      </c>
      <c r="B231" s="135" t="s">
        <v>482</v>
      </c>
      <c r="C231" s="135" t="s">
        <v>249</v>
      </c>
      <c r="D231" s="135" t="s">
        <v>249</v>
      </c>
      <c r="E231" s="129" t="s">
        <v>245</v>
      </c>
      <c r="F231" s="135">
        <v>1</v>
      </c>
      <c r="G231" s="135">
        <v>1</v>
      </c>
      <c r="H231" s="135">
        <v>200</v>
      </c>
    </row>
    <row r="232" spans="1:8">
      <c r="A232" s="134">
        <v>230</v>
      </c>
      <c r="B232" s="135" t="s">
        <v>483</v>
      </c>
      <c r="C232" s="135" t="s">
        <v>249</v>
      </c>
      <c r="D232" s="135" t="s">
        <v>249</v>
      </c>
      <c r="E232" s="129" t="s">
        <v>245</v>
      </c>
      <c r="F232" s="135">
        <v>1</v>
      </c>
      <c r="G232" s="135">
        <v>1</v>
      </c>
      <c r="H232" s="135">
        <v>300</v>
      </c>
    </row>
    <row r="233" spans="1:8">
      <c r="A233" s="134">
        <v>231</v>
      </c>
      <c r="B233" s="135" t="s">
        <v>484</v>
      </c>
      <c r="C233" s="135" t="s">
        <v>249</v>
      </c>
      <c r="D233" s="135" t="s">
        <v>249</v>
      </c>
      <c r="E233" s="129" t="s">
        <v>245</v>
      </c>
      <c r="F233" s="135">
        <v>1</v>
      </c>
      <c r="G233" s="135">
        <v>1</v>
      </c>
      <c r="H233" s="135">
        <v>200</v>
      </c>
    </row>
    <row r="234" spans="1:8">
      <c r="A234" s="131">
        <v>232</v>
      </c>
      <c r="B234" s="135" t="s">
        <v>485</v>
      </c>
      <c r="C234" s="135" t="s">
        <v>249</v>
      </c>
      <c r="D234" s="135" t="s">
        <v>249</v>
      </c>
      <c r="E234" s="129" t="s">
        <v>245</v>
      </c>
      <c r="F234" s="135">
        <v>1</v>
      </c>
      <c r="G234" s="135">
        <v>1</v>
      </c>
      <c r="H234" s="135">
        <v>300</v>
      </c>
    </row>
    <row r="235" spans="1:8">
      <c r="A235" s="134">
        <v>233</v>
      </c>
      <c r="B235" s="135" t="s">
        <v>486</v>
      </c>
      <c r="C235" s="135" t="s">
        <v>249</v>
      </c>
      <c r="D235" s="135" t="s">
        <v>249</v>
      </c>
      <c r="E235" s="129" t="s">
        <v>245</v>
      </c>
      <c r="F235" s="135">
        <v>1</v>
      </c>
      <c r="G235" s="135">
        <v>1</v>
      </c>
      <c r="H235" s="135">
        <v>200</v>
      </c>
    </row>
    <row r="236" spans="1:8">
      <c r="A236" s="134">
        <v>234</v>
      </c>
      <c r="B236" s="135" t="s">
        <v>487</v>
      </c>
      <c r="C236" s="135" t="s">
        <v>249</v>
      </c>
      <c r="D236" s="135" t="s">
        <v>249</v>
      </c>
      <c r="E236" s="129" t="s">
        <v>437</v>
      </c>
      <c r="F236" s="135">
        <v>1</v>
      </c>
      <c r="G236" s="135">
        <v>0</v>
      </c>
      <c r="H236" s="135">
        <v>300</v>
      </c>
    </row>
    <row r="237" spans="1:8">
      <c r="A237" s="131">
        <v>235</v>
      </c>
      <c r="B237" s="135" t="s">
        <v>488</v>
      </c>
      <c r="C237" s="135" t="s">
        <v>249</v>
      </c>
      <c r="D237" s="135" t="s">
        <v>249</v>
      </c>
      <c r="E237" s="129" t="s">
        <v>489</v>
      </c>
      <c r="F237" s="135">
        <v>1</v>
      </c>
      <c r="G237" s="135">
        <v>1</v>
      </c>
      <c r="H237" s="135">
        <v>500</v>
      </c>
    </row>
    <row r="238" spans="1:8">
      <c r="A238" s="134">
        <v>236</v>
      </c>
      <c r="B238" s="135" t="s">
        <v>490</v>
      </c>
      <c r="C238" s="135" t="s">
        <v>418</v>
      </c>
      <c r="D238" s="135" t="s">
        <v>249</v>
      </c>
      <c r="E238" s="129" t="s">
        <v>437</v>
      </c>
      <c r="F238" s="135">
        <v>1</v>
      </c>
      <c r="G238" s="135">
        <v>0</v>
      </c>
      <c r="H238" s="135"/>
    </row>
    <row r="239" spans="1:8">
      <c r="A239" s="134">
        <v>237</v>
      </c>
      <c r="B239" s="135" t="s">
        <v>491</v>
      </c>
      <c r="C239" s="135" t="s">
        <v>492</v>
      </c>
      <c r="D239" s="135" t="s">
        <v>249</v>
      </c>
      <c r="E239" s="129" t="s">
        <v>245</v>
      </c>
      <c r="F239" s="135">
        <v>1</v>
      </c>
      <c r="G239" s="135">
        <v>0</v>
      </c>
      <c r="H239" s="135">
        <v>300</v>
      </c>
    </row>
    <row r="240" spans="1:8">
      <c r="A240" s="131">
        <v>238</v>
      </c>
      <c r="B240" s="135" t="s">
        <v>493</v>
      </c>
      <c r="C240" s="135" t="s">
        <v>249</v>
      </c>
      <c r="D240" s="135" t="s">
        <v>249</v>
      </c>
      <c r="E240" s="129" t="s">
        <v>489</v>
      </c>
      <c r="F240" s="135">
        <v>1</v>
      </c>
      <c r="G240" s="135">
        <v>1</v>
      </c>
      <c r="H240" s="135">
        <v>400</v>
      </c>
    </row>
    <row r="241" spans="1:8">
      <c r="A241" s="134">
        <v>239</v>
      </c>
      <c r="B241" s="135" t="s">
        <v>494</v>
      </c>
      <c r="C241" s="135" t="s">
        <v>249</v>
      </c>
      <c r="D241" s="135" t="s">
        <v>249</v>
      </c>
      <c r="E241" s="129" t="s">
        <v>489</v>
      </c>
      <c r="F241" s="135">
        <v>1</v>
      </c>
      <c r="G241" s="135">
        <v>1</v>
      </c>
      <c r="H241" s="135">
        <v>300</v>
      </c>
    </row>
    <row r="242" spans="1:8">
      <c r="A242" s="134">
        <v>240</v>
      </c>
      <c r="B242" s="135" t="s">
        <v>495</v>
      </c>
      <c r="C242" s="135" t="s">
        <v>249</v>
      </c>
      <c r="D242" s="135" t="s">
        <v>249</v>
      </c>
      <c r="E242" s="129" t="s">
        <v>489</v>
      </c>
      <c r="F242" s="135">
        <v>1</v>
      </c>
      <c r="G242" s="135">
        <v>1</v>
      </c>
      <c r="H242" s="135">
        <v>500</v>
      </c>
    </row>
    <row r="243" spans="1:8">
      <c r="A243" s="131">
        <v>241</v>
      </c>
      <c r="B243" s="135" t="s">
        <v>496</v>
      </c>
      <c r="C243" s="135" t="s">
        <v>249</v>
      </c>
      <c r="D243" s="135" t="s">
        <v>249</v>
      </c>
      <c r="E243" s="129" t="s">
        <v>245</v>
      </c>
      <c r="F243" s="135">
        <v>1</v>
      </c>
      <c r="G243" s="135">
        <v>1</v>
      </c>
      <c r="H243" s="135">
        <v>300</v>
      </c>
    </row>
    <row r="244" spans="1:8">
      <c r="A244" s="134">
        <v>242</v>
      </c>
      <c r="B244" s="149" t="s">
        <v>497</v>
      </c>
      <c r="C244" s="149" t="s">
        <v>249</v>
      </c>
      <c r="D244" s="135" t="s">
        <v>249</v>
      </c>
      <c r="E244" s="129" t="s">
        <v>245</v>
      </c>
      <c r="F244" s="135">
        <v>0</v>
      </c>
      <c r="G244" s="135">
        <v>0</v>
      </c>
      <c r="H244" s="135">
        <v>300</v>
      </c>
    </row>
    <row r="245" spans="1:8">
      <c r="A245" s="134">
        <v>243</v>
      </c>
      <c r="B245" s="135" t="s">
        <v>498</v>
      </c>
      <c r="C245" s="135" t="s">
        <v>249</v>
      </c>
      <c r="D245" s="135" t="s">
        <v>249</v>
      </c>
      <c r="E245" s="129" t="s">
        <v>245</v>
      </c>
      <c r="F245" s="135">
        <v>1</v>
      </c>
      <c r="G245" s="135">
        <v>1</v>
      </c>
      <c r="H245" s="135">
        <v>400</v>
      </c>
    </row>
    <row r="246" spans="1:8">
      <c r="A246" s="131">
        <v>244</v>
      </c>
      <c r="B246" s="135" t="s">
        <v>499</v>
      </c>
      <c r="C246" s="135" t="s">
        <v>249</v>
      </c>
      <c r="D246" s="135" t="s">
        <v>249</v>
      </c>
      <c r="E246" s="129" t="s">
        <v>245</v>
      </c>
      <c r="F246" s="135">
        <v>1</v>
      </c>
      <c r="G246" s="135">
        <v>0</v>
      </c>
      <c r="H246" s="135"/>
    </row>
    <row r="247" spans="1:8">
      <c r="A247" s="134">
        <v>245</v>
      </c>
      <c r="B247" s="135" t="s">
        <v>500</v>
      </c>
      <c r="C247" s="135" t="s">
        <v>501</v>
      </c>
      <c r="D247" s="135" t="s">
        <v>249</v>
      </c>
      <c r="E247" s="129" t="s">
        <v>245</v>
      </c>
      <c r="F247" s="135">
        <v>1</v>
      </c>
      <c r="G247" s="135">
        <v>1</v>
      </c>
      <c r="H247" s="135">
        <v>500</v>
      </c>
    </row>
    <row r="248" spans="1:8">
      <c r="A248" s="134">
        <v>246</v>
      </c>
      <c r="B248" s="135" t="s">
        <v>502</v>
      </c>
      <c r="C248" s="135" t="s">
        <v>249</v>
      </c>
      <c r="D248" s="135" t="s">
        <v>249</v>
      </c>
      <c r="E248" s="129" t="s">
        <v>245</v>
      </c>
      <c r="F248" s="135">
        <v>1</v>
      </c>
      <c r="G248" s="135">
        <v>0</v>
      </c>
      <c r="H248" s="135"/>
    </row>
    <row r="249" spans="1:8">
      <c r="A249" s="131">
        <v>247</v>
      </c>
      <c r="B249" s="135" t="s">
        <v>503</v>
      </c>
      <c r="C249" s="135" t="s">
        <v>249</v>
      </c>
      <c r="D249" s="135" t="s">
        <v>249</v>
      </c>
      <c r="E249" s="129" t="s">
        <v>245</v>
      </c>
      <c r="F249" s="135">
        <v>1</v>
      </c>
      <c r="G249" s="135">
        <v>0</v>
      </c>
      <c r="H249" s="135">
        <v>300</v>
      </c>
    </row>
    <row r="250" spans="1:8">
      <c r="A250" s="134">
        <v>248</v>
      </c>
      <c r="B250" s="135" t="s">
        <v>504</v>
      </c>
      <c r="C250" s="135" t="s">
        <v>249</v>
      </c>
      <c r="D250" s="135" t="s">
        <v>249</v>
      </c>
      <c r="E250" s="129" t="s">
        <v>245</v>
      </c>
      <c r="F250" s="135">
        <v>1</v>
      </c>
      <c r="G250" s="135">
        <v>1</v>
      </c>
      <c r="H250" s="135">
        <v>300</v>
      </c>
    </row>
    <row r="251" spans="1:8">
      <c r="A251" s="134">
        <v>249</v>
      </c>
      <c r="B251" s="135" t="s">
        <v>505</v>
      </c>
      <c r="C251" s="135" t="s">
        <v>249</v>
      </c>
      <c r="D251" s="135" t="s">
        <v>249</v>
      </c>
      <c r="E251" s="129" t="s">
        <v>245</v>
      </c>
      <c r="F251" s="135">
        <v>1</v>
      </c>
      <c r="G251" s="135">
        <v>1</v>
      </c>
      <c r="H251" s="135">
        <v>300</v>
      </c>
    </row>
    <row r="252" spans="1:8">
      <c r="A252" s="131">
        <v>250</v>
      </c>
      <c r="B252" s="135" t="s">
        <v>506</v>
      </c>
      <c r="C252" s="135" t="s">
        <v>249</v>
      </c>
      <c r="D252" s="135" t="s">
        <v>249</v>
      </c>
      <c r="E252" s="129" t="s">
        <v>245</v>
      </c>
      <c r="F252" s="135">
        <v>1</v>
      </c>
      <c r="G252" s="135">
        <v>1</v>
      </c>
      <c r="H252" s="135">
        <v>200</v>
      </c>
    </row>
    <row r="253" spans="1:8">
      <c r="A253" s="134">
        <v>251</v>
      </c>
      <c r="B253" s="135" t="s">
        <v>507</v>
      </c>
      <c r="C253" s="135" t="s">
        <v>249</v>
      </c>
      <c r="D253" s="135" t="s">
        <v>249</v>
      </c>
      <c r="E253" s="129" t="s">
        <v>245</v>
      </c>
      <c r="F253" s="135">
        <v>1</v>
      </c>
      <c r="G253" s="135">
        <v>1</v>
      </c>
      <c r="H253" s="135">
        <v>400</v>
      </c>
    </row>
    <row r="254" spans="1:8">
      <c r="A254" s="134">
        <v>252</v>
      </c>
      <c r="B254" s="135" t="s">
        <v>508</v>
      </c>
      <c r="C254" s="135" t="s">
        <v>249</v>
      </c>
      <c r="D254" s="135" t="s">
        <v>249</v>
      </c>
      <c r="E254" s="129" t="s">
        <v>245</v>
      </c>
      <c r="F254" s="135">
        <v>1</v>
      </c>
      <c r="G254" s="135">
        <v>0</v>
      </c>
      <c r="H254" s="135">
        <v>300</v>
      </c>
    </row>
    <row r="255" spans="1:8">
      <c r="A255" s="131">
        <v>253</v>
      </c>
      <c r="B255" s="135" t="s">
        <v>509</v>
      </c>
      <c r="C255" s="135" t="s">
        <v>249</v>
      </c>
      <c r="D255" s="135" t="s">
        <v>249</v>
      </c>
      <c r="E255" s="129" t="s">
        <v>245</v>
      </c>
      <c r="F255" s="135">
        <v>1</v>
      </c>
      <c r="G255" s="135">
        <v>1</v>
      </c>
      <c r="H255" s="135">
        <v>300</v>
      </c>
    </row>
    <row r="256" spans="1:8">
      <c r="A256" s="134">
        <v>254</v>
      </c>
      <c r="B256" s="135" t="s">
        <v>510</v>
      </c>
      <c r="C256" s="135" t="s">
        <v>249</v>
      </c>
      <c r="D256" s="135" t="s">
        <v>249</v>
      </c>
      <c r="E256" s="129" t="s">
        <v>245</v>
      </c>
      <c r="F256" s="135">
        <v>1</v>
      </c>
      <c r="G256" s="135">
        <v>0</v>
      </c>
      <c r="H256" s="135"/>
    </row>
    <row r="257" spans="1:8">
      <c r="A257" s="134">
        <v>255</v>
      </c>
      <c r="B257" s="135" t="s">
        <v>511</v>
      </c>
      <c r="C257" s="135" t="s">
        <v>249</v>
      </c>
      <c r="D257" s="135" t="s">
        <v>249</v>
      </c>
      <c r="E257" s="129" t="s">
        <v>245</v>
      </c>
      <c r="F257" s="135">
        <v>1</v>
      </c>
      <c r="G257" s="135">
        <v>0</v>
      </c>
      <c r="H257" s="135">
        <v>300</v>
      </c>
    </row>
    <row r="258" spans="1:8">
      <c r="A258" s="131">
        <v>256</v>
      </c>
      <c r="B258" s="135" t="s">
        <v>512</v>
      </c>
      <c r="C258" s="135" t="s">
        <v>249</v>
      </c>
      <c r="D258" s="135" t="s">
        <v>249</v>
      </c>
      <c r="E258" s="129" t="s">
        <v>245</v>
      </c>
      <c r="F258" s="135">
        <v>1</v>
      </c>
      <c r="G258" s="135">
        <v>1</v>
      </c>
      <c r="H258" s="135">
        <v>300</v>
      </c>
    </row>
    <row r="259" spans="1:8">
      <c r="A259" s="134">
        <v>257</v>
      </c>
      <c r="B259" s="135" t="s">
        <v>513</v>
      </c>
      <c r="C259" s="135" t="s">
        <v>249</v>
      </c>
      <c r="D259" s="135" t="s">
        <v>249</v>
      </c>
      <c r="E259" s="129" t="s">
        <v>245</v>
      </c>
      <c r="F259" s="135">
        <v>1</v>
      </c>
      <c r="G259" s="135">
        <v>1</v>
      </c>
      <c r="H259" s="135">
        <v>200</v>
      </c>
    </row>
    <row r="260" spans="1:8">
      <c r="A260" s="134">
        <v>258</v>
      </c>
      <c r="B260" s="135" t="s">
        <v>514</v>
      </c>
      <c r="C260" s="135" t="s">
        <v>249</v>
      </c>
      <c r="D260" s="135" t="s">
        <v>249</v>
      </c>
      <c r="E260" s="129" t="s">
        <v>245</v>
      </c>
      <c r="F260" s="135">
        <v>1</v>
      </c>
      <c r="G260" s="135">
        <v>0</v>
      </c>
      <c r="H260" s="135"/>
    </row>
    <row r="261" spans="1:8">
      <c r="A261" s="131">
        <v>259</v>
      </c>
      <c r="B261" s="135" t="s">
        <v>515</v>
      </c>
      <c r="C261" s="135" t="s">
        <v>249</v>
      </c>
      <c r="D261" s="135" t="s">
        <v>249</v>
      </c>
      <c r="E261" s="129" t="s">
        <v>245</v>
      </c>
      <c r="F261" s="135">
        <v>1</v>
      </c>
      <c r="G261" s="135">
        <v>0</v>
      </c>
      <c r="H261" s="135"/>
    </row>
    <row r="262" spans="1:8">
      <c r="A262" s="134">
        <v>260</v>
      </c>
      <c r="B262" s="135" t="s">
        <v>516</v>
      </c>
      <c r="C262" s="135" t="s">
        <v>249</v>
      </c>
      <c r="D262" s="135" t="s">
        <v>249</v>
      </c>
      <c r="E262" s="129" t="s">
        <v>245</v>
      </c>
      <c r="F262" s="135">
        <v>1</v>
      </c>
      <c r="G262" s="135">
        <v>1</v>
      </c>
      <c r="H262" s="135">
        <v>300</v>
      </c>
    </row>
    <row r="263" spans="1:8">
      <c r="A263" s="134">
        <v>261</v>
      </c>
      <c r="B263" s="135" t="s">
        <v>517</v>
      </c>
      <c r="C263" s="135" t="s">
        <v>249</v>
      </c>
      <c r="D263" s="135" t="s">
        <v>249</v>
      </c>
      <c r="E263" s="129" t="s">
        <v>245</v>
      </c>
      <c r="F263" s="135">
        <v>1</v>
      </c>
      <c r="G263" s="135">
        <v>0</v>
      </c>
      <c r="H263" s="135">
        <v>200</v>
      </c>
    </row>
    <row r="264" spans="1:8">
      <c r="A264" s="131">
        <v>262</v>
      </c>
      <c r="B264" s="135" t="s">
        <v>518</v>
      </c>
      <c r="C264" s="135" t="s">
        <v>249</v>
      </c>
      <c r="D264" s="135" t="s">
        <v>249</v>
      </c>
      <c r="E264" s="129" t="s">
        <v>245</v>
      </c>
      <c r="F264" s="135">
        <v>1</v>
      </c>
      <c r="G264" s="135">
        <v>0</v>
      </c>
      <c r="H264" s="135">
        <v>200</v>
      </c>
    </row>
    <row r="265" spans="1:8">
      <c r="A265" s="134">
        <v>263</v>
      </c>
      <c r="B265" s="135" t="s">
        <v>519</v>
      </c>
      <c r="C265" s="135" t="s">
        <v>249</v>
      </c>
      <c r="D265" s="135" t="s">
        <v>249</v>
      </c>
      <c r="E265" s="129" t="s">
        <v>245</v>
      </c>
      <c r="F265" s="135">
        <v>1</v>
      </c>
      <c r="G265" s="135">
        <v>0</v>
      </c>
      <c r="H265" s="135"/>
    </row>
    <row r="266" spans="1:8">
      <c r="A266" s="134">
        <v>264</v>
      </c>
      <c r="B266" s="135" t="s">
        <v>520</v>
      </c>
      <c r="C266" s="135" t="s">
        <v>249</v>
      </c>
      <c r="D266" s="135" t="s">
        <v>249</v>
      </c>
      <c r="E266" s="129" t="s">
        <v>245</v>
      </c>
      <c r="F266" s="135">
        <v>1</v>
      </c>
      <c r="G266" s="135">
        <v>0</v>
      </c>
      <c r="H266" s="135">
        <v>300</v>
      </c>
    </row>
    <row r="267" spans="1:8">
      <c r="A267" s="131">
        <v>265</v>
      </c>
      <c r="B267" s="135" t="s">
        <v>521</v>
      </c>
      <c r="C267" s="135" t="s">
        <v>249</v>
      </c>
      <c r="D267" s="135" t="s">
        <v>249</v>
      </c>
      <c r="E267" s="129" t="s">
        <v>245</v>
      </c>
      <c r="F267" s="135">
        <v>1</v>
      </c>
      <c r="G267" s="135">
        <v>0</v>
      </c>
      <c r="H267" s="135"/>
    </row>
    <row r="268" spans="1:8">
      <c r="A268" s="134">
        <v>266</v>
      </c>
      <c r="B268" s="135" t="s">
        <v>522</v>
      </c>
      <c r="C268" s="135" t="s">
        <v>249</v>
      </c>
      <c r="D268" s="135" t="s">
        <v>249</v>
      </c>
      <c r="E268" s="129" t="s">
        <v>245</v>
      </c>
      <c r="F268" s="135">
        <v>1</v>
      </c>
      <c r="G268" s="135">
        <v>0</v>
      </c>
      <c r="H268" s="135"/>
    </row>
    <row r="269" spans="1:8">
      <c r="A269" s="134">
        <v>267</v>
      </c>
      <c r="B269" s="135" t="s">
        <v>523</v>
      </c>
      <c r="C269" s="135" t="s">
        <v>249</v>
      </c>
      <c r="D269" s="135" t="s">
        <v>249</v>
      </c>
      <c r="E269" s="129" t="s">
        <v>245</v>
      </c>
      <c r="F269" s="135">
        <v>1</v>
      </c>
      <c r="G269" s="135">
        <v>0</v>
      </c>
      <c r="H269" s="135"/>
    </row>
    <row r="270" spans="1:8">
      <c r="A270" s="131">
        <v>268</v>
      </c>
      <c r="B270" s="151" t="s">
        <v>524</v>
      </c>
      <c r="C270" s="151"/>
      <c r="D270" s="135" t="s">
        <v>249</v>
      </c>
      <c r="F270" s="151"/>
      <c r="G270" s="151">
        <v>1</v>
      </c>
      <c r="H270" s="151">
        <v>500</v>
      </c>
    </row>
    <row r="271" spans="1:8" hidden="1">
      <c r="A271" s="134">
        <v>269</v>
      </c>
      <c r="B271" s="129" t="s">
        <v>525</v>
      </c>
      <c r="C271" s="129" t="s">
        <v>243</v>
      </c>
      <c r="D271" s="129" t="s">
        <v>250</v>
      </c>
      <c r="E271" s="129" t="s">
        <v>437</v>
      </c>
      <c r="F271" s="129">
        <v>1</v>
      </c>
      <c r="G271" s="129">
        <v>0</v>
      </c>
      <c r="H271" s="129">
        <v>500</v>
      </c>
    </row>
    <row r="272" spans="1:8" hidden="1">
      <c r="A272" s="134">
        <v>270</v>
      </c>
      <c r="B272" s="129" t="s">
        <v>526</v>
      </c>
      <c r="C272" s="129" t="s">
        <v>325</v>
      </c>
      <c r="D272" s="129" t="s">
        <v>250</v>
      </c>
      <c r="E272" s="129" t="s">
        <v>437</v>
      </c>
      <c r="F272" s="129">
        <v>1</v>
      </c>
      <c r="G272" s="129">
        <v>1</v>
      </c>
      <c r="H272" s="129">
        <v>700</v>
      </c>
    </row>
    <row r="273" spans="1:8" hidden="1">
      <c r="A273" s="131">
        <v>271</v>
      </c>
      <c r="B273" s="129" t="s">
        <v>527</v>
      </c>
      <c r="C273" s="129" t="s">
        <v>243</v>
      </c>
      <c r="D273" s="129" t="s">
        <v>250</v>
      </c>
      <c r="E273" s="129" t="s">
        <v>437</v>
      </c>
      <c r="F273" s="129">
        <v>1</v>
      </c>
      <c r="G273" s="129">
        <v>1</v>
      </c>
      <c r="H273" s="129">
        <v>500</v>
      </c>
    </row>
    <row r="274" spans="1:8" hidden="1">
      <c r="A274" s="134">
        <v>272</v>
      </c>
      <c r="B274" s="129" t="s">
        <v>528</v>
      </c>
      <c r="C274" s="129" t="s">
        <v>243</v>
      </c>
      <c r="D274" s="129" t="s">
        <v>250</v>
      </c>
      <c r="E274" s="129" t="s">
        <v>437</v>
      </c>
      <c r="F274" s="129">
        <v>1</v>
      </c>
      <c r="G274" s="129">
        <v>0</v>
      </c>
      <c r="H274" s="129">
        <v>200</v>
      </c>
    </row>
    <row r="275" spans="1:8" hidden="1">
      <c r="A275" s="134">
        <v>273</v>
      </c>
      <c r="B275" s="129" t="s">
        <v>529</v>
      </c>
      <c r="C275" s="129" t="s">
        <v>325</v>
      </c>
      <c r="D275" s="129" t="s">
        <v>250</v>
      </c>
      <c r="E275" s="129" t="s">
        <v>437</v>
      </c>
      <c r="F275" s="129">
        <v>1</v>
      </c>
      <c r="G275" s="129">
        <v>0</v>
      </c>
      <c r="H275" s="129">
        <v>500</v>
      </c>
    </row>
    <row r="276" spans="1:8" hidden="1">
      <c r="A276" s="131">
        <v>274</v>
      </c>
      <c r="B276" s="129" t="s">
        <v>530</v>
      </c>
      <c r="C276" s="129" t="s">
        <v>249</v>
      </c>
      <c r="D276" s="129" t="s">
        <v>250</v>
      </c>
      <c r="E276" s="129" t="s">
        <v>437</v>
      </c>
      <c r="F276" s="129">
        <v>1</v>
      </c>
      <c r="G276" s="129">
        <v>0</v>
      </c>
      <c r="H276" s="129">
        <v>200</v>
      </c>
    </row>
    <row r="277" spans="1:8" hidden="1">
      <c r="A277" s="134">
        <v>275</v>
      </c>
      <c r="B277" s="129" t="s">
        <v>531</v>
      </c>
      <c r="C277" s="129" t="s">
        <v>249</v>
      </c>
      <c r="D277" s="129" t="s">
        <v>250</v>
      </c>
      <c r="E277" s="129" t="s">
        <v>437</v>
      </c>
      <c r="F277" s="129">
        <v>1</v>
      </c>
      <c r="G277" s="129">
        <v>0</v>
      </c>
      <c r="H277" s="129">
        <v>400</v>
      </c>
    </row>
    <row r="278" spans="1:8" hidden="1">
      <c r="A278" s="134">
        <v>276</v>
      </c>
      <c r="B278" s="129" t="s">
        <v>532</v>
      </c>
      <c r="C278" s="129" t="s">
        <v>533</v>
      </c>
      <c r="D278" s="129" t="s">
        <v>250</v>
      </c>
      <c r="E278" s="129" t="s">
        <v>437</v>
      </c>
      <c r="F278" s="129">
        <v>1</v>
      </c>
      <c r="G278" s="129">
        <v>0</v>
      </c>
      <c r="H278" s="129">
        <v>200</v>
      </c>
    </row>
    <row r="279" spans="1:8" hidden="1">
      <c r="A279" s="131">
        <v>277</v>
      </c>
      <c r="B279" s="129" t="s">
        <v>534</v>
      </c>
      <c r="C279" s="129" t="s">
        <v>249</v>
      </c>
      <c r="D279" s="129" t="s">
        <v>250</v>
      </c>
      <c r="E279" s="129" t="s">
        <v>437</v>
      </c>
      <c r="F279" s="129">
        <v>1</v>
      </c>
      <c r="G279" s="129">
        <v>0</v>
      </c>
      <c r="H279" s="129">
        <v>200</v>
      </c>
    </row>
    <row r="280" spans="1:8" hidden="1">
      <c r="A280" s="134">
        <v>278</v>
      </c>
      <c r="B280" s="129" t="s">
        <v>535</v>
      </c>
      <c r="C280" s="129" t="s">
        <v>249</v>
      </c>
      <c r="D280" s="129" t="s">
        <v>250</v>
      </c>
      <c r="E280" s="129" t="s">
        <v>437</v>
      </c>
      <c r="F280" s="129">
        <v>1</v>
      </c>
      <c r="G280" s="129">
        <v>0</v>
      </c>
      <c r="H280" s="129">
        <v>300</v>
      </c>
    </row>
    <row r="281" spans="1:8" hidden="1">
      <c r="A281" s="134">
        <v>279</v>
      </c>
      <c r="B281" s="129" t="s">
        <v>536</v>
      </c>
      <c r="C281" s="156" t="s">
        <v>325</v>
      </c>
      <c r="D281" s="129" t="s">
        <v>250</v>
      </c>
      <c r="E281" s="129" t="s">
        <v>437</v>
      </c>
      <c r="F281" s="129">
        <v>1</v>
      </c>
      <c r="G281" s="129">
        <v>1</v>
      </c>
      <c r="H281" s="129">
        <v>500</v>
      </c>
    </row>
    <row r="282" spans="1:8" hidden="1">
      <c r="A282" s="131">
        <v>280</v>
      </c>
      <c r="B282" s="129" t="s">
        <v>537</v>
      </c>
      <c r="C282" s="129" t="s">
        <v>249</v>
      </c>
      <c r="D282" s="129" t="s">
        <v>250</v>
      </c>
      <c r="E282" s="129" t="s">
        <v>437</v>
      </c>
      <c r="F282" s="129">
        <v>1</v>
      </c>
      <c r="G282" s="129">
        <v>0</v>
      </c>
      <c r="H282" s="129">
        <v>200</v>
      </c>
    </row>
    <row r="283" spans="1:8" hidden="1">
      <c r="A283" s="134">
        <v>281</v>
      </c>
      <c r="B283" s="129" t="s">
        <v>538</v>
      </c>
      <c r="C283" s="129" t="s">
        <v>249</v>
      </c>
      <c r="D283" s="129" t="s">
        <v>250</v>
      </c>
      <c r="E283" s="129" t="s">
        <v>437</v>
      </c>
      <c r="F283" s="129">
        <v>1</v>
      </c>
      <c r="G283" s="129">
        <v>0</v>
      </c>
      <c r="H283" s="129">
        <v>200</v>
      </c>
    </row>
    <row r="284" spans="1:8" hidden="1">
      <c r="A284" s="134">
        <v>282</v>
      </c>
      <c r="B284" s="129" t="s">
        <v>539</v>
      </c>
      <c r="C284" s="155" t="s">
        <v>533</v>
      </c>
      <c r="D284" s="129" t="s">
        <v>250</v>
      </c>
      <c r="E284" s="129" t="s">
        <v>437</v>
      </c>
      <c r="F284" s="129">
        <v>1</v>
      </c>
      <c r="G284" s="129">
        <v>1</v>
      </c>
      <c r="H284" s="129">
        <v>500</v>
      </c>
    </row>
    <row r="285" spans="1:8" hidden="1">
      <c r="A285" s="131">
        <v>283</v>
      </c>
      <c r="B285" s="129" t="s">
        <v>540</v>
      </c>
      <c r="C285" s="129" t="s">
        <v>243</v>
      </c>
      <c r="D285" s="129" t="s">
        <v>250</v>
      </c>
      <c r="E285" s="129" t="s">
        <v>437</v>
      </c>
      <c r="F285" s="129">
        <v>1</v>
      </c>
      <c r="G285" s="129">
        <v>0</v>
      </c>
      <c r="H285" s="129">
        <v>600</v>
      </c>
    </row>
    <row r="286" spans="1:8" hidden="1">
      <c r="A286" s="134">
        <v>284</v>
      </c>
      <c r="B286" s="129" t="s">
        <v>541</v>
      </c>
      <c r="C286" s="129" t="s">
        <v>243</v>
      </c>
      <c r="D286" s="129" t="s">
        <v>250</v>
      </c>
      <c r="E286" s="129" t="s">
        <v>437</v>
      </c>
      <c r="F286" s="129">
        <v>1</v>
      </c>
      <c r="G286" s="129">
        <v>1</v>
      </c>
      <c r="H286" s="129">
        <v>500</v>
      </c>
    </row>
    <row r="287" spans="1:8" hidden="1">
      <c r="A287" s="134">
        <v>285</v>
      </c>
      <c r="B287" s="129" t="s">
        <v>542</v>
      </c>
      <c r="C287" s="129" t="s">
        <v>243</v>
      </c>
      <c r="D287" s="129" t="s">
        <v>250</v>
      </c>
      <c r="E287" s="129" t="s">
        <v>437</v>
      </c>
      <c r="F287" s="129">
        <v>1</v>
      </c>
      <c r="G287" s="129">
        <v>0</v>
      </c>
      <c r="H287" s="129">
        <v>100</v>
      </c>
    </row>
    <row r="288" spans="1:8" hidden="1">
      <c r="A288" s="131">
        <v>286</v>
      </c>
      <c r="B288" s="129" t="s">
        <v>543</v>
      </c>
      <c r="C288" s="129" t="s">
        <v>249</v>
      </c>
      <c r="D288" s="129" t="s">
        <v>250</v>
      </c>
      <c r="E288" s="129" t="s">
        <v>437</v>
      </c>
      <c r="F288" s="129">
        <v>1</v>
      </c>
      <c r="G288" s="129">
        <v>0</v>
      </c>
      <c r="H288" s="129">
        <v>500</v>
      </c>
    </row>
    <row r="289" spans="1:8" hidden="1">
      <c r="A289" s="134">
        <v>287</v>
      </c>
      <c r="B289" s="129" t="s">
        <v>544</v>
      </c>
      <c r="C289" s="129" t="s">
        <v>249</v>
      </c>
      <c r="D289" s="129" t="s">
        <v>250</v>
      </c>
      <c r="E289" s="129" t="s">
        <v>437</v>
      </c>
      <c r="F289" s="129">
        <v>1</v>
      </c>
      <c r="G289" s="129">
        <v>1</v>
      </c>
      <c r="H289" s="129">
        <v>500</v>
      </c>
    </row>
    <row r="290" spans="1:8" hidden="1">
      <c r="A290" s="134">
        <v>288</v>
      </c>
      <c r="B290" s="129" t="s">
        <v>545</v>
      </c>
      <c r="C290" s="129" t="s">
        <v>533</v>
      </c>
      <c r="D290" s="129" t="s">
        <v>250</v>
      </c>
      <c r="E290" s="129" t="s">
        <v>437</v>
      </c>
      <c r="F290" s="129">
        <v>1</v>
      </c>
      <c r="G290" s="129">
        <v>1</v>
      </c>
      <c r="H290" s="129">
        <v>500</v>
      </c>
    </row>
    <row r="291" spans="1:8" hidden="1">
      <c r="A291" s="131">
        <v>289</v>
      </c>
      <c r="B291" s="129" t="s">
        <v>546</v>
      </c>
      <c r="C291" s="129" t="s">
        <v>533</v>
      </c>
      <c r="D291" s="129" t="s">
        <v>250</v>
      </c>
      <c r="E291" s="129" t="s">
        <v>437</v>
      </c>
      <c r="F291" s="129">
        <v>1</v>
      </c>
      <c r="G291" s="129">
        <v>1</v>
      </c>
      <c r="H291" s="129">
        <v>500</v>
      </c>
    </row>
    <row r="292" spans="1:8" hidden="1">
      <c r="A292" s="134">
        <v>290</v>
      </c>
      <c r="B292" s="129" t="s">
        <v>547</v>
      </c>
      <c r="C292" s="129" t="s">
        <v>533</v>
      </c>
      <c r="D292" s="129" t="s">
        <v>250</v>
      </c>
      <c r="E292" s="129" t="s">
        <v>437</v>
      </c>
      <c r="F292" s="129">
        <v>1</v>
      </c>
      <c r="G292" s="129">
        <v>1</v>
      </c>
      <c r="H292" s="129">
        <v>500</v>
      </c>
    </row>
    <row r="293" spans="1:8" hidden="1">
      <c r="A293" s="134">
        <v>291</v>
      </c>
      <c r="B293" s="129" t="s">
        <v>548</v>
      </c>
      <c r="C293" s="129" t="s">
        <v>533</v>
      </c>
      <c r="D293" s="129" t="s">
        <v>250</v>
      </c>
      <c r="E293" s="129" t="s">
        <v>437</v>
      </c>
      <c r="F293" s="129">
        <v>1</v>
      </c>
      <c r="G293" s="129">
        <v>1</v>
      </c>
      <c r="H293" s="129">
        <v>500</v>
      </c>
    </row>
    <row r="294" spans="1:8" hidden="1">
      <c r="A294" s="131">
        <v>292</v>
      </c>
      <c r="B294" s="129" t="s">
        <v>549</v>
      </c>
      <c r="C294" s="129" t="s">
        <v>533</v>
      </c>
      <c r="D294" s="129" t="s">
        <v>250</v>
      </c>
      <c r="E294" s="129" t="s">
        <v>437</v>
      </c>
      <c r="F294" s="129">
        <v>1</v>
      </c>
      <c r="G294" s="129">
        <v>0</v>
      </c>
      <c r="H294" s="129">
        <v>400</v>
      </c>
    </row>
    <row r="295" spans="1:8" hidden="1">
      <c r="A295" s="134">
        <v>293</v>
      </c>
      <c r="B295" s="129" t="s">
        <v>550</v>
      </c>
      <c r="C295" s="129" t="s">
        <v>325</v>
      </c>
      <c r="D295" s="129" t="s">
        <v>250</v>
      </c>
      <c r="E295" s="129" t="s">
        <v>437</v>
      </c>
      <c r="F295" s="129">
        <v>1</v>
      </c>
      <c r="G295" s="129">
        <v>1</v>
      </c>
      <c r="H295" s="129">
        <v>500</v>
      </c>
    </row>
    <row r="296" spans="1:8" hidden="1">
      <c r="A296" s="134">
        <v>294</v>
      </c>
      <c r="B296" s="129" t="s">
        <v>551</v>
      </c>
      <c r="C296" s="129" t="s">
        <v>243</v>
      </c>
      <c r="D296" s="129" t="s">
        <v>250</v>
      </c>
      <c r="E296" s="129" t="s">
        <v>437</v>
      </c>
      <c r="F296" s="129">
        <v>1</v>
      </c>
      <c r="G296" s="129">
        <v>1</v>
      </c>
      <c r="H296" s="129">
        <v>500</v>
      </c>
    </row>
    <row r="297" spans="1:8" hidden="1">
      <c r="A297" s="131">
        <v>295</v>
      </c>
      <c r="B297" s="129" t="s">
        <v>552</v>
      </c>
      <c r="C297" s="129" t="s">
        <v>243</v>
      </c>
      <c r="D297" s="129" t="s">
        <v>250</v>
      </c>
      <c r="E297" s="129" t="s">
        <v>437</v>
      </c>
      <c r="F297" s="129">
        <v>1</v>
      </c>
      <c r="G297" s="129">
        <v>0</v>
      </c>
      <c r="H297" s="129">
        <v>200</v>
      </c>
    </row>
    <row r="298" spans="1:8" hidden="1">
      <c r="A298" s="134">
        <v>296</v>
      </c>
      <c r="B298" s="129" t="s">
        <v>553</v>
      </c>
      <c r="C298" s="129" t="s">
        <v>243</v>
      </c>
      <c r="D298" s="129" t="s">
        <v>250</v>
      </c>
      <c r="E298" s="129" t="s">
        <v>437</v>
      </c>
      <c r="F298" s="129">
        <v>1</v>
      </c>
      <c r="G298" s="129">
        <v>1</v>
      </c>
      <c r="H298" s="129">
        <v>500</v>
      </c>
    </row>
    <row r="299" spans="1:8" hidden="1">
      <c r="A299" s="134">
        <v>297</v>
      </c>
      <c r="B299" s="129" t="s">
        <v>554</v>
      </c>
      <c r="C299" s="129" t="s">
        <v>243</v>
      </c>
      <c r="D299" s="129" t="s">
        <v>250</v>
      </c>
      <c r="E299" s="129" t="s">
        <v>437</v>
      </c>
      <c r="F299" s="129">
        <v>1</v>
      </c>
      <c r="G299" s="129">
        <v>1</v>
      </c>
      <c r="H299" s="129">
        <v>800</v>
      </c>
    </row>
    <row r="300" spans="1:8" hidden="1">
      <c r="A300" s="131">
        <v>298</v>
      </c>
      <c r="B300" s="129" t="s">
        <v>555</v>
      </c>
      <c r="C300" s="129" t="s">
        <v>325</v>
      </c>
      <c r="D300" s="129" t="s">
        <v>250</v>
      </c>
      <c r="E300" s="129" t="s">
        <v>437</v>
      </c>
      <c r="F300" s="129">
        <v>1</v>
      </c>
      <c r="G300" s="129">
        <v>0</v>
      </c>
      <c r="H300" s="129">
        <v>200</v>
      </c>
    </row>
    <row r="301" spans="1:8" hidden="1">
      <c r="A301" s="134">
        <v>299</v>
      </c>
      <c r="B301" s="129" t="s">
        <v>556</v>
      </c>
      <c r="C301" s="129" t="s">
        <v>243</v>
      </c>
      <c r="D301" s="129" t="s">
        <v>250</v>
      </c>
      <c r="E301" s="129" t="s">
        <v>437</v>
      </c>
      <c r="F301" s="129">
        <v>1</v>
      </c>
      <c r="G301" s="129">
        <v>0</v>
      </c>
    </row>
    <row r="302" spans="1:8" hidden="1">
      <c r="A302" s="134">
        <v>300</v>
      </c>
      <c r="B302" s="129" t="s">
        <v>557</v>
      </c>
      <c r="C302" s="129" t="s">
        <v>533</v>
      </c>
      <c r="D302" s="129" t="s">
        <v>250</v>
      </c>
      <c r="E302" s="129" t="s">
        <v>437</v>
      </c>
      <c r="F302" s="129">
        <v>1</v>
      </c>
      <c r="G302" s="129">
        <v>0</v>
      </c>
      <c r="H302" s="129">
        <v>500</v>
      </c>
    </row>
    <row r="303" spans="1:8" hidden="1">
      <c r="A303" s="131">
        <v>301</v>
      </c>
      <c r="B303" s="129" t="s">
        <v>558</v>
      </c>
      <c r="C303" s="129" t="s">
        <v>249</v>
      </c>
      <c r="D303" s="129" t="s">
        <v>250</v>
      </c>
      <c r="E303" s="129" t="s">
        <v>437</v>
      </c>
      <c r="F303" s="129">
        <v>1</v>
      </c>
      <c r="G303" s="129">
        <v>1</v>
      </c>
      <c r="H303" s="129">
        <v>500</v>
      </c>
    </row>
    <row r="304" spans="1:8" hidden="1">
      <c r="A304" s="134">
        <v>302</v>
      </c>
      <c r="B304" s="129" t="s">
        <v>559</v>
      </c>
      <c r="C304" s="129" t="s">
        <v>243</v>
      </c>
      <c r="D304" s="129" t="s">
        <v>250</v>
      </c>
      <c r="E304" s="129" t="s">
        <v>437</v>
      </c>
      <c r="F304" s="129">
        <v>1</v>
      </c>
      <c r="G304" s="129">
        <v>0</v>
      </c>
      <c r="H304" s="129">
        <v>300</v>
      </c>
    </row>
    <row r="305" spans="1:8" hidden="1">
      <c r="A305" s="134">
        <v>303</v>
      </c>
      <c r="B305" s="129" t="s">
        <v>560</v>
      </c>
      <c r="C305" s="129" t="s">
        <v>243</v>
      </c>
      <c r="D305" s="129" t="s">
        <v>250</v>
      </c>
      <c r="E305" s="129" t="s">
        <v>437</v>
      </c>
      <c r="F305" s="129">
        <v>1</v>
      </c>
      <c r="G305" s="129">
        <v>0</v>
      </c>
      <c r="H305" s="129">
        <v>300</v>
      </c>
    </row>
    <row r="306" spans="1:8" hidden="1">
      <c r="A306" s="131">
        <v>304</v>
      </c>
      <c r="B306" s="129" t="s">
        <v>561</v>
      </c>
      <c r="C306" s="129" t="s">
        <v>249</v>
      </c>
      <c r="D306" s="129" t="s">
        <v>250</v>
      </c>
      <c r="E306" s="129" t="s">
        <v>437</v>
      </c>
      <c r="F306" s="129">
        <v>1</v>
      </c>
      <c r="G306" s="129">
        <v>1</v>
      </c>
      <c r="H306" s="129">
        <v>500</v>
      </c>
    </row>
    <row r="307" spans="1:8" hidden="1">
      <c r="A307" s="134">
        <v>305</v>
      </c>
      <c r="B307" s="129" t="s">
        <v>562</v>
      </c>
      <c r="C307" s="129" t="s">
        <v>243</v>
      </c>
      <c r="D307" s="129" t="s">
        <v>250</v>
      </c>
      <c r="E307" s="129" t="s">
        <v>437</v>
      </c>
      <c r="F307" s="129">
        <v>1</v>
      </c>
      <c r="G307" s="129">
        <v>1</v>
      </c>
      <c r="H307" s="129">
        <v>500</v>
      </c>
    </row>
    <row r="308" spans="1:8" hidden="1">
      <c r="A308" s="134">
        <v>306</v>
      </c>
      <c r="B308" s="129" t="s">
        <v>563</v>
      </c>
      <c r="C308" s="129" t="s">
        <v>249</v>
      </c>
      <c r="D308" s="129" t="s">
        <v>250</v>
      </c>
      <c r="E308" s="129" t="s">
        <v>437</v>
      </c>
      <c r="F308" s="129">
        <v>1</v>
      </c>
      <c r="G308" s="129">
        <v>0</v>
      </c>
      <c r="H308" s="129">
        <v>500</v>
      </c>
    </row>
    <row r="309" spans="1:8" hidden="1">
      <c r="A309" s="131">
        <v>307</v>
      </c>
      <c r="B309" s="129" t="s">
        <v>564</v>
      </c>
      <c r="C309" s="129" t="s">
        <v>249</v>
      </c>
      <c r="D309" s="129" t="s">
        <v>250</v>
      </c>
      <c r="E309" s="129" t="s">
        <v>437</v>
      </c>
      <c r="F309" s="129">
        <v>1</v>
      </c>
      <c r="G309" s="129">
        <v>0</v>
      </c>
      <c r="H309" s="129">
        <v>500</v>
      </c>
    </row>
    <row r="310" spans="1:8" hidden="1">
      <c r="A310" s="134">
        <v>308</v>
      </c>
      <c r="B310" s="129" t="s">
        <v>565</v>
      </c>
      <c r="C310" s="129" t="s">
        <v>249</v>
      </c>
      <c r="D310" s="129" t="s">
        <v>250</v>
      </c>
      <c r="E310" s="129" t="s">
        <v>437</v>
      </c>
      <c r="F310" s="129">
        <v>1</v>
      </c>
      <c r="G310" s="129">
        <v>0</v>
      </c>
      <c r="H310" s="129">
        <v>300</v>
      </c>
    </row>
  </sheetData>
  <autoFilter ref="A2:H310">
    <filterColumn colId="3">
      <filters>
        <filter val="Bạn"/>
      </filters>
    </filterColumn>
  </autoFilter>
  <conditionalFormatting sqref="D188:D190 D192:D196 D3:D34 D61:D69 D183 D122:D176 D185 D71:D120 D36:D59 D198:D200 D226:D309 D202:D223">
    <cfRule type="expression" dxfId="62" priority="57">
      <formula>D3="Công Ty"</formula>
    </cfRule>
    <cfRule type="expression" dxfId="61" priority="58">
      <formula>D3="Bạn"</formula>
    </cfRule>
    <cfRule type="expression" dxfId="60" priority="59">
      <formula>D3="Bà Con"</formula>
    </cfRule>
    <cfRule type="expression" dxfId="59" priority="60">
      <formula>D3="Hàng Xóm"</formula>
    </cfRule>
  </conditionalFormatting>
  <conditionalFormatting sqref="D197">
    <cfRule type="expression" dxfId="58" priority="53">
      <formula>D197="Công Ty"</formula>
    </cfRule>
    <cfRule type="expression" dxfId="57" priority="54">
      <formula>D197="Bạn"</formula>
    </cfRule>
    <cfRule type="expression" dxfId="56" priority="55">
      <formula>D197="Bà Con"</formula>
    </cfRule>
    <cfRule type="expression" dxfId="55" priority="56">
      <formula>D197="Hàng Xóm"</formula>
    </cfRule>
  </conditionalFormatting>
  <conditionalFormatting sqref="D186:D187">
    <cfRule type="expression" dxfId="54" priority="49">
      <formula>D186="Công Ty"</formula>
    </cfRule>
    <cfRule type="expression" dxfId="53" priority="50">
      <formula>D186="Bạn"</formula>
    </cfRule>
    <cfRule type="expression" dxfId="52" priority="51">
      <formula>D186="Bà Con"</formula>
    </cfRule>
    <cfRule type="expression" dxfId="51" priority="52">
      <formula>D186="Hàng Xóm"</formula>
    </cfRule>
  </conditionalFormatting>
  <conditionalFormatting sqref="D191">
    <cfRule type="expression" dxfId="50" priority="45">
      <formula>D191="Công Ty"</formula>
    </cfRule>
    <cfRule type="expression" dxfId="49" priority="46">
      <formula>D191="Bạn"</formula>
    </cfRule>
    <cfRule type="expression" dxfId="48" priority="47">
      <formula>D191="Bà Con"</formula>
    </cfRule>
    <cfRule type="expression" dxfId="47" priority="48">
      <formula>D191="Hàng Xóm"</formula>
    </cfRule>
  </conditionalFormatting>
  <conditionalFormatting sqref="D310">
    <cfRule type="expression" dxfId="46" priority="41">
      <formula>D310="Công Ty"</formula>
    </cfRule>
    <cfRule type="expression" dxfId="45" priority="42">
      <formula>D310="Bạn"</formula>
    </cfRule>
    <cfRule type="expression" dxfId="44" priority="43">
      <formula>D310="Bà Con"</formula>
    </cfRule>
    <cfRule type="expression" dxfId="43" priority="44">
      <formula>D310="Hàng Xóm"</formula>
    </cfRule>
  </conditionalFormatting>
  <conditionalFormatting sqref="D121">
    <cfRule type="expression" dxfId="42" priority="37">
      <formula>D121="Công Ty"</formula>
    </cfRule>
    <cfRule type="expression" dxfId="41" priority="38">
      <formula>D121="Bạn"</formula>
    </cfRule>
    <cfRule type="expression" dxfId="40" priority="39">
      <formula>D121="Bà Con"</formula>
    </cfRule>
    <cfRule type="expression" dxfId="39" priority="40">
      <formula>D121="Hàng Xóm"</formula>
    </cfRule>
  </conditionalFormatting>
  <conditionalFormatting sqref="D60">
    <cfRule type="expression" dxfId="38" priority="33">
      <formula>D60="Công Ty"</formula>
    </cfRule>
    <cfRule type="expression" dxfId="37" priority="34">
      <formula>D60="Bạn"</formula>
    </cfRule>
    <cfRule type="expression" dxfId="36" priority="35">
      <formula>D60="Bà Con"</formula>
    </cfRule>
    <cfRule type="expression" dxfId="35" priority="36">
      <formula>D60="Hàng Xóm"</formula>
    </cfRule>
  </conditionalFormatting>
  <conditionalFormatting sqref="D177:D180">
    <cfRule type="expression" dxfId="34" priority="29">
      <formula>D177="Công Ty"</formula>
    </cfRule>
    <cfRule type="expression" dxfId="33" priority="30">
      <formula>D177="Bạn"</formula>
    </cfRule>
    <cfRule type="expression" dxfId="32" priority="31">
      <formula>D177="Bà Con"</formula>
    </cfRule>
    <cfRule type="expression" dxfId="31" priority="32">
      <formula>D177="Hàng Xóm"</formula>
    </cfRule>
  </conditionalFormatting>
  <conditionalFormatting sqref="D184">
    <cfRule type="expression" dxfId="30" priority="25">
      <formula>D184="Công Ty"</formula>
    </cfRule>
    <cfRule type="expression" dxfId="29" priority="26">
      <formula>D184="Bạn"</formula>
    </cfRule>
    <cfRule type="expression" dxfId="28" priority="27">
      <formula>D184="Bà Con"</formula>
    </cfRule>
    <cfRule type="expression" dxfId="27" priority="28">
      <formula>D184="Hàng Xóm"</formula>
    </cfRule>
  </conditionalFormatting>
  <conditionalFormatting sqref="D70">
    <cfRule type="expression" dxfId="26" priority="21">
      <formula>D70="Công Ty"</formula>
    </cfRule>
    <cfRule type="expression" dxfId="25" priority="22">
      <formula>D70="Bạn"</formula>
    </cfRule>
    <cfRule type="expression" dxfId="24" priority="23">
      <formula>D70="Bà Con"</formula>
    </cfRule>
    <cfRule type="expression" dxfId="23" priority="24">
      <formula>D70="Hàng Xóm"</formula>
    </cfRule>
  </conditionalFormatting>
  <conditionalFormatting sqref="D224:D225">
    <cfRule type="expression" dxfId="22" priority="17">
      <formula>D224="Công Ty"</formula>
    </cfRule>
    <cfRule type="expression" dxfId="21" priority="18">
      <formula>D224="Bạn"</formula>
    </cfRule>
    <cfRule type="expression" dxfId="20" priority="19">
      <formula>D224="Bà Con"</formula>
    </cfRule>
    <cfRule type="expression" dxfId="19" priority="20">
      <formula>D224="Hàng Xóm"</formula>
    </cfRule>
  </conditionalFormatting>
  <conditionalFormatting sqref="D35">
    <cfRule type="expression" dxfId="18" priority="13">
      <formula>D35="Công Ty"</formula>
    </cfRule>
    <cfRule type="expression" dxfId="17" priority="14">
      <formula>D35="Bạn"</formula>
    </cfRule>
    <cfRule type="expression" dxfId="16" priority="15">
      <formula>D35="Bà Con"</formula>
    </cfRule>
    <cfRule type="expression" dxfId="15" priority="16">
      <formula>D35="Hàng Xóm"</formula>
    </cfRule>
  </conditionalFormatting>
  <conditionalFormatting sqref="D181">
    <cfRule type="expression" dxfId="14" priority="9">
      <formula>D181="Công Ty"</formula>
    </cfRule>
    <cfRule type="expression" dxfId="13" priority="10">
      <formula>D181="Bạn"</formula>
    </cfRule>
    <cfRule type="expression" dxfId="12" priority="11">
      <formula>D181="Bà Con"</formula>
    </cfRule>
    <cfRule type="expression" dxfId="11" priority="12">
      <formula>D181="Hàng Xóm"</formula>
    </cfRule>
  </conditionalFormatting>
  <conditionalFormatting sqref="D182">
    <cfRule type="expression" dxfId="10" priority="5">
      <formula>D182="Công Ty"</formula>
    </cfRule>
    <cfRule type="expression" dxfId="9" priority="6">
      <formula>D182="Bạn"</formula>
    </cfRule>
    <cfRule type="expression" dxfId="8" priority="7">
      <formula>D182="Bà Con"</formula>
    </cfRule>
    <cfRule type="expression" dxfId="7" priority="8">
      <formula>D182="Hàng Xóm"</formula>
    </cfRule>
  </conditionalFormatting>
  <conditionalFormatting sqref="D201">
    <cfRule type="expression" dxfId="6" priority="1">
      <formula>D201="Công Ty"</formula>
    </cfRule>
    <cfRule type="expression" dxfId="5" priority="2">
      <formula>D201="Bạn"</formula>
    </cfRule>
    <cfRule type="expression" dxfId="4" priority="3">
      <formula>D201="Bà Con"</formula>
    </cfRule>
    <cfRule type="expression" dxfId="3" priority="4">
      <formula>D201="Hàng Xóm"</formula>
    </cfRule>
  </conditionalFormatting>
  <pageMargins left="0.5" right="0" top="0.25" bottom="0.2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I16"/>
  <sheetViews>
    <sheetView workbookViewId="0">
      <selection activeCell="C14" sqref="C14"/>
    </sheetView>
  </sheetViews>
  <sheetFormatPr defaultRowHeight="15"/>
  <cols>
    <col min="1" max="3" width="9.140625" style="60"/>
    <col min="4" max="4" width="10" style="60" bestFit="1" customWidth="1"/>
    <col min="5" max="16384" width="9.140625" style="60"/>
  </cols>
  <sheetData>
    <row r="1" spans="2:9">
      <c r="D1" s="157" t="s">
        <v>566</v>
      </c>
    </row>
    <row r="3" spans="2:9" ht="15.75">
      <c r="B3" s="129"/>
      <c r="C3" s="158" t="s">
        <v>567</v>
      </c>
      <c r="D3" s="158"/>
      <c r="E3" s="158" t="s">
        <v>568</v>
      </c>
      <c r="F3" s="129"/>
      <c r="G3" s="129"/>
      <c r="H3" s="129"/>
      <c r="I3" s="129"/>
    </row>
    <row r="4" spans="2:9" ht="15.75">
      <c r="B4" s="127" t="s">
        <v>569</v>
      </c>
      <c r="C4" s="129" t="s">
        <v>570</v>
      </c>
      <c r="D4" s="129"/>
      <c r="E4" s="129" t="s">
        <v>571</v>
      </c>
      <c r="F4" s="129"/>
      <c r="G4" s="129"/>
      <c r="H4" s="129"/>
      <c r="I4" s="129"/>
    </row>
    <row r="5" spans="2:9" ht="15.75">
      <c r="B5" s="127" t="s">
        <v>572</v>
      </c>
      <c r="C5" s="129" t="s">
        <v>573</v>
      </c>
      <c r="D5" s="129"/>
      <c r="E5" s="129" t="s">
        <v>574</v>
      </c>
      <c r="F5" s="129"/>
      <c r="G5" s="129"/>
      <c r="H5" s="129"/>
      <c r="I5" s="129"/>
    </row>
    <row r="6" spans="2:9" ht="15.75">
      <c r="B6" s="127" t="s">
        <v>575</v>
      </c>
      <c r="C6" s="129" t="s">
        <v>576</v>
      </c>
      <c r="D6" s="129"/>
      <c r="E6" s="129" t="s">
        <v>577</v>
      </c>
      <c r="F6" s="129"/>
      <c r="G6" s="129"/>
      <c r="H6" s="129"/>
      <c r="I6" s="129"/>
    </row>
    <row r="7" spans="2:9" ht="15.75">
      <c r="B7" s="129"/>
      <c r="C7" s="129"/>
      <c r="D7" s="129"/>
      <c r="E7" s="129"/>
      <c r="F7" s="129"/>
      <c r="G7" s="129"/>
      <c r="H7" s="129"/>
      <c r="I7" s="129"/>
    </row>
    <row r="8" spans="2:9" ht="15.75">
      <c r="B8" s="129"/>
      <c r="C8" s="158" t="s">
        <v>578</v>
      </c>
      <c r="D8" s="129"/>
      <c r="E8" s="129"/>
      <c r="F8" s="129"/>
      <c r="G8" s="129"/>
      <c r="H8" s="129"/>
      <c r="I8" s="129"/>
    </row>
    <row r="9" spans="2:9" ht="15.75">
      <c r="B9" s="129"/>
      <c r="C9" s="129" t="s">
        <v>579</v>
      </c>
      <c r="D9" s="129"/>
      <c r="E9" s="129" t="s">
        <v>580</v>
      </c>
      <c r="F9" s="129"/>
      <c r="G9" s="129"/>
      <c r="H9" s="129"/>
      <c r="I9" s="129"/>
    </row>
    <row r="10" spans="2:9" ht="15.75">
      <c r="B10" s="129"/>
      <c r="C10" s="129" t="s">
        <v>581</v>
      </c>
      <c r="D10" s="129"/>
      <c r="E10" s="129" t="s">
        <v>582</v>
      </c>
      <c r="F10" s="129"/>
      <c r="G10" s="129"/>
      <c r="H10" s="129"/>
      <c r="I10" s="129"/>
    </row>
    <row r="11" spans="2:9" ht="15.75">
      <c r="B11" s="129"/>
      <c r="C11" s="129"/>
      <c r="D11" s="129"/>
      <c r="E11" s="129"/>
      <c r="F11" s="129"/>
      <c r="G11" s="129"/>
      <c r="H11" s="129"/>
      <c r="I11" s="129"/>
    </row>
    <row r="12" spans="2:9" ht="15.75">
      <c r="B12" s="129" t="s">
        <v>583</v>
      </c>
      <c r="C12" s="129"/>
      <c r="D12" s="129"/>
      <c r="E12" s="129"/>
      <c r="F12" s="129"/>
      <c r="G12" s="129"/>
      <c r="H12" s="129"/>
      <c r="I12" s="129"/>
    </row>
    <row r="13" spans="2:9" ht="15.75">
      <c r="B13" s="129" t="s">
        <v>584</v>
      </c>
      <c r="C13" s="129"/>
      <c r="D13" s="129"/>
      <c r="E13" s="129"/>
      <c r="F13" s="129"/>
      <c r="G13" s="129"/>
      <c r="H13" s="129"/>
      <c r="I13" s="129"/>
    </row>
    <row r="14" spans="2:9" ht="15.75">
      <c r="B14" s="129" t="s">
        <v>585</v>
      </c>
      <c r="C14" s="129"/>
      <c r="D14" s="129"/>
      <c r="E14" s="129"/>
      <c r="F14" s="129"/>
      <c r="G14" s="129"/>
      <c r="H14" s="129"/>
      <c r="I14" s="129"/>
    </row>
    <row r="15" spans="2:9" ht="15.75">
      <c r="B15" s="129"/>
      <c r="C15" s="129"/>
      <c r="D15" s="129"/>
      <c r="E15" s="129"/>
      <c r="F15" s="129"/>
      <c r="G15" s="129"/>
      <c r="H15" s="129"/>
      <c r="I15" s="129"/>
    </row>
    <row r="16" spans="2:9" ht="15.75">
      <c r="B16" s="129" t="s">
        <v>586</v>
      </c>
      <c r="C16" s="129"/>
      <c r="D16" s="129"/>
      <c r="E16" s="129"/>
      <c r="F16" s="129"/>
      <c r="G16" s="129"/>
      <c r="H16" s="129"/>
      <c r="I16" s="1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Personal_Plan</vt:lpstr>
      <vt:lpstr>Schedule - Working</vt:lpstr>
      <vt:lpstr>Task Status</vt:lpstr>
      <vt:lpstr>ToDo</vt:lpstr>
      <vt:lpstr>Total_Assets</vt:lpstr>
      <vt:lpstr>Accrued_Expenses</vt:lpstr>
      <vt:lpstr>Bank_Advance</vt:lpstr>
      <vt:lpstr>Danh sách mời nhà trai</vt:lpstr>
      <vt:lpstr>Thông tin</vt:lpstr>
      <vt:lpstr>'Schedule - Working'!DateUpdated</vt:lpstr>
      <vt:lpstr>'Schedule - Working'!ProjectStartDate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　聡典</dc:creator>
  <cp:lastModifiedBy>namml</cp:lastModifiedBy>
  <dcterms:created xsi:type="dcterms:W3CDTF">2013-07-24T09:08:30Z</dcterms:created>
  <dcterms:modified xsi:type="dcterms:W3CDTF">2018-11-03T05:34:26Z</dcterms:modified>
</cp:coreProperties>
</file>