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rT0eKDnYO/+mcWzvCxuhAdh40paLKsDxzg7RiCoPIIs="/>
    </ext>
  </extLst>
</workbook>
</file>

<file path=xl/sharedStrings.xml><?xml version="1.0" encoding="utf-8"?>
<sst xmlns="http://schemas.openxmlformats.org/spreadsheetml/2006/main" count="220" uniqueCount="114">
  <si>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</si>
  <si>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</si>
  <si>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</si>
  <si>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</si>
  <si>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</si>
  <si>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</si>
  <si>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</si>
  <si>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</si>
  <si>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</si>
  <si>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</si>
  <si>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Y</t>
  </si>
  <si>
    <t>TC2</t>
  </si>
  <si>
    <t>Chọn activity</t>
  </si>
  <si>
    <t>TC3</t>
  </si>
  <si>
    <t>Kiểm tra data ảnh bìa</t>
  </si>
  <si>
    <t>TC4</t>
  </si>
  <si>
    <t>Kiểm tra tự động lật trang bìa</t>
  </si>
  <si>
    <t>TC5</t>
  </si>
  <si>
    <t>Kiểm tra audio trang truyện</t>
  </si>
  <si>
    <t>G_Page</t>
  </si>
  <si>
    <t>TC6</t>
  </si>
  <si>
    <t>Kiểm tra text trang truyện</t>
  </si>
  <si>
    <t>TC7</t>
  </si>
  <si>
    <t>Kiểm tra ảnh trang truyện</t>
  </si>
  <si>
    <t>TC8</t>
  </si>
  <si>
    <t>Lật truyện</t>
  </si>
  <si>
    <t>TC9</t>
  </si>
  <si>
    <t>Thoát game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</si>
  <si>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</si>
  <si>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</si>
  <si>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</si>
  <si>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</si>
  <si>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</si>
  <si>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</si>
  <si>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</si>
  <si>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</si>
  <si>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</si>
  <si>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</si>
  <si>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</si>
  <si>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</si>
  <si>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</si>
  <si>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</si>
  <si>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</si>
  <si>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</si>
  <si>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</si>
  <si>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</si>
  <si>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</si>
  <si>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</si>
  <si>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</si>
  <si>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</si>
  <si>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</si>
  <si>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</si>
  <si>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</si>
  <si>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</si>
  <si>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</si>
  <si>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</si>
  <si>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</si>
  <si>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</si>
  <si>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</si>
  <si>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</si>
  <si>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game xuất hiện</t>
  </si>
  <si>
    <t>PlayGame,30</t>
  </si>
  <si>
    <t xml:space="preserve">Kiểm tra ảnh thumb </t>
  </si>
  <si>
    <t>GameIntro//ImageCoverStart</t>
  </si>
  <si>
    <t>getImageName</t>
  </si>
  <si>
    <t>$.thumb_start.image[*].file_path</t>
  </si>
  <si>
    <t>Đợi auto guiding xuất hiện</t>
  </si>
  <si>
    <t>waitForObjectContain</t>
  </si>
  <si>
    <t>FxSource,AudioSource,clip,Let's read</t>
  </si>
  <si>
    <t>Kiểm tra audio</t>
  </si>
  <si>
    <t>waitForObjectContainNotAble</t>
  </si>
  <si>
    <t>getAudioSource</t>
  </si>
  <si>
    <t>FxSource</t>
  </si>
  <si>
    <t>$.thumb_start.audio[*].file_path</t>
  </si>
  <si>
    <t>Kiểm tra sách tự động lật trang bìa</t>
  </si>
  <si>
    <t>FxSource,AudioSource,clip, (UnityEngine.AudioClip)</t>
  </si>
  <si>
    <t>$.story_name.audio[*].file_path</t>
  </si>
  <si>
    <t>Reset index</t>
  </si>
  <si>
    <t>setVariableFile</t>
  </si>
  <si>
    <t>index,0</t>
  </si>
  <si>
    <t>$.turn[0].word[$.index].audio[*].file_path</t>
  </si>
  <si>
    <t>getTextNoColor</t>
  </si>
  <si>
    <t>SyncText/Text,TextMeshProUGUI,&lt;color=#FF9FFA&gt;,&lt;/color&gt;</t>
  </si>
  <si>
    <t>$.turn[0].word[$.index].text</t>
  </si>
  <si>
    <t>GamePlay//PageContent</t>
  </si>
  <si>
    <t>$.turn[0].word[$.index].image[*].file_path</t>
  </si>
  <si>
    <t>Tăng index</t>
  </si>
  <si>
    <t>addVariableFile</t>
  </si>
  <si>
    <t>index,1</t>
  </si>
  <si>
    <t>Đợi câu đọc xong synctext</t>
  </si>
  <si>
    <t>SyncText/Text,TextMeshProUGUI,text</t>
  </si>
  <si>
    <t>&lt;/color&gt;</t>
  </si>
  <si>
    <t>Đợi 1 s</t>
  </si>
  <si>
    <t>sleep</t>
  </si>
  <si>
    <t>second,1</t>
  </si>
  <si>
    <t>TS4</t>
  </si>
  <si>
    <t>Lật truyện sang bên phải</t>
  </si>
  <si>
    <t>TouchPageLeft,Button,onClick()</t>
  </si>
  <si>
    <t>Đợi bìa kết truyện xuất hiện</t>
  </si>
  <si>
    <t>ImageCoverEnd</t>
  </si>
  <si>
    <t>$.thumb_end.image[*].file_path</t>
  </si>
  <si>
    <t>Click end truyện</t>
  </si>
  <si>
    <t>clickDownAndUp</t>
  </si>
  <si>
    <t>GameEnd/ButtonNextGame,Button,onClick()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</si>
  <si>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</si>
  <si>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</si>
  <si>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</si>
  <si>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</si>
  <si>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</si>
  <si>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</si>
  <si>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>$.turn.length()</t>
  </si>
  <si>
    <t>Tổng trang truyện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</si>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</sst>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5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Font="1"/>
    <xf borderId="0" fillId="5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5" fontId="7" numFmtId="49" xfId="0" applyAlignment="1" applyFont="1" applyNumberFormat="1">
      <alignment horizontal="left" readingOrder="0"/>
    </xf>
    <xf borderId="0" fillId="2" fontId="1" numFmtId="0" xfId="0" applyFont="1"/>
    <xf borderId="0" fillId="5" fontId="1" numFmtId="0" xfId="0" applyAlignment="1" applyFont="1">
      <alignment readingOrder="0"/>
    </xf>
    <xf borderId="0" fillId="5" fontId="1" numFmtId="0" xfId="0" applyFont="1"/>
    <xf borderId="1" fillId="6" fontId="8" numFmtId="0" xfId="0" applyAlignment="1" applyBorder="1" applyFill="1" applyFont="1">
      <alignment shrinkToFit="0" wrapText="1"/>
    </xf>
    <xf borderId="1" fillId="6" fontId="8" numFmtId="49" xfId="0" applyAlignment="1" applyBorder="1" applyFont="1" applyNumberFormat="1">
      <alignment horizontal="left" shrinkToFit="0" wrapText="1"/>
    </xf>
    <xf borderId="1" fillId="6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2" t="s">
        <v>10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7" t="s">
        <v>13</v>
      </c>
      <c r="B4" s="7" t="s">
        <v>14</v>
      </c>
      <c r="C4" s="2" t="s">
        <v>10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7" t="s">
        <v>15</v>
      </c>
      <c r="B5" s="7" t="s">
        <v>16</v>
      </c>
      <c r="C5" s="2" t="s">
        <v>10</v>
      </c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7" t="s">
        <v>17</v>
      </c>
      <c r="B6" s="7" t="s">
        <v>18</v>
      </c>
      <c r="C6" s="2" t="s">
        <v>10</v>
      </c>
      <c r="D6" s="6"/>
      <c r="E6" s="6"/>
      <c r="F6" s="7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7" t="s">
        <v>20</v>
      </c>
      <c r="B7" s="7" t="s">
        <v>21</v>
      </c>
      <c r="C7" s="2" t="s">
        <v>10</v>
      </c>
      <c r="D7" s="6"/>
      <c r="E7" s="6"/>
      <c r="F7" s="7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7" t="s">
        <v>22</v>
      </c>
      <c r="B8" s="7" t="s">
        <v>23</v>
      </c>
      <c r="C8" s="2" t="s">
        <v>10</v>
      </c>
      <c r="D8" s="6"/>
      <c r="E8" s="6"/>
      <c r="F8" s="7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7" t="s">
        <v>24</v>
      </c>
      <c r="B9" s="7" t="s">
        <v>25</v>
      </c>
      <c r="C9" s="2" t="s">
        <v>10</v>
      </c>
      <c r="D9" s="6"/>
      <c r="E9" s="6"/>
      <c r="F9" s="7" t="s">
        <v>19</v>
      </c>
      <c r="G9" s="2"/>
      <c r="H9" s="2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7" t="s">
        <v>26</v>
      </c>
      <c r="B10" s="2" t="s">
        <v>27</v>
      </c>
      <c r="C10" s="7" t="s">
        <v>10</v>
      </c>
      <c r="D10" s="6"/>
      <c r="E10" s="6"/>
      <c r="F10" s="7"/>
      <c r="G10" s="2"/>
      <c r="H10" s="2"/>
      <c r="I10" s="8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7" t="s">
        <v>28</v>
      </c>
      <c r="B11" s="9" t="s">
        <v>29</v>
      </c>
      <c r="C11" s="2" t="s">
        <v>10</v>
      </c>
      <c r="D11" s="6"/>
      <c r="E11" s="6"/>
      <c r="F11" s="2"/>
      <c r="G11" s="2"/>
      <c r="H11" s="2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0" t="s">
        <v>0</v>
      </c>
      <c r="B1" s="10" t="s">
        <v>30</v>
      </c>
      <c r="C1" s="10" t="s">
        <v>1</v>
      </c>
      <c r="D1" s="11" t="s">
        <v>31</v>
      </c>
      <c r="E1" s="12" t="s">
        <v>32</v>
      </c>
      <c r="F1" s="12" t="s">
        <v>33</v>
      </c>
      <c r="G1" s="13" t="s">
        <v>34</v>
      </c>
      <c r="H1" s="10" t="s">
        <v>35</v>
      </c>
      <c r="I1" s="10" t="s">
        <v>36</v>
      </c>
      <c r="J1" s="11" t="s">
        <v>37</v>
      </c>
      <c r="K1" s="11" t="s">
        <v>6</v>
      </c>
      <c r="L1" s="10" t="s">
        <v>38</v>
      </c>
      <c r="M1" s="10" t="s">
        <v>4</v>
      </c>
      <c r="N1" s="10" t="s">
        <v>39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2.25" customHeight="1">
      <c r="A2" s="9" t="s">
        <v>8</v>
      </c>
      <c r="B2" s="9" t="s">
        <v>40</v>
      </c>
      <c r="C2" s="9" t="s">
        <v>41</v>
      </c>
      <c r="D2" s="9" t="s">
        <v>42</v>
      </c>
      <c r="E2" s="15" t="s">
        <v>43</v>
      </c>
      <c r="F2" s="16"/>
      <c r="G2" s="17" t="s">
        <v>10</v>
      </c>
      <c r="H2" s="5"/>
      <c r="I2" s="16"/>
      <c r="J2" s="5"/>
      <c r="K2" s="1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9" t="s">
        <v>8</v>
      </c>
      <c r="B3" s="9" t="s">
        <v>44</v>
      </c>
      <c r="C3" s="9" t="s">
        <v>45</v>
      </c>
      <c r="D3" s="9" t="s">
        <v>46</v>
      </c>
      <c r="E3" s="15" t="s">
        <v>47</v>
      </c>
      <c r="F3" s="19" t="s">
        <v>48</v>
      </c>
      <c r="G3" s="17" t="s">
        <v>10</v>
      </c>
      <c r="H3" s="5"/>
      <c r="I3" s="16"/>
      <c r="J3" s="5"/>
      <c r="K3" s="1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9" t="s">
        <v>8</v>
      </c>
      <c r="B4" s="9" t="s">
        <v>49</v>
      </c>
      <c r="C4" s="9" t="s">
        <v>50</v>
      </c>
      <c r="D4" s="9" t="s">
        <v>51</v>
      </c>
      <c r="E4" s="15" t="s">
        <v>52</v>
      </c>
      <c r="F4" s="16"/>
      <c r="G4" s="17" t="s">
        <v>10</v>
      </c>
      <c r="H4" s="5"/>
      <c r="I4" s="16"/>
      <c r="J4" s="5"/>
      <c r="K4" s="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20" t="s">
        <v>11</v>
      </c>
      <c r="B5" s="20" t="s">
        <v>40</v>
      </c>
      <c r="C5" s="20" t="s">
        <v>53</v>
      </c>
      <c r="D5" s="20" t="s">
        <v>42</v>
      </c>
      <c r="E5" s="21" t="s">
        <v>54</v>
      </c>
      <c r="F5" s="21"/>
      <c r="G5" s="22" t="s">
        <v>10</v>
      </c>
      <c r="H5" s="23"/>
      <c r="I5" s="21"/>
      <c r="J5" s="23"/>
      <c r="K5" s="24"/>
      <c r="L5" s="23"/>
      <c r="M5" s="25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2.25" customHeight="1">
      <c r="A6" s="20" t="s">
        <v>11</v>
      </c>
      <c r="B6" s="20" t="s">
        <v>44</v>
      </c>
      <c r="C6" s="20" t="s">
        <v>55</v>
      </c>
      <c r="D6" s="20" t="s">
        <v>46</v>
      </c>
      <c r="E6" s="21" t="s">
        <v>56</v>
      </c>
      <c r="F6" s="26" t="s">
        <v>57</v>
      </c>
      <c r="G6" s="22" t="s">
        <v>10</v>
      </c>
      <c r="H6" s="23"/>
      <c r="I6" s="21"/>
      <c r="J6" s="23"/>
      <c r="K6" s="24"/>
      <c r="L6" s="23"/>
      <c r="M6" s="2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6.0" customHeight="1">
      <c r="A7" s="20" t="s">
        <v>11</v>
      </c>
      <c r="B7" s="20" t="s">
        <v>49</v>
      </c>
      <c r="C7" s="20" t="s">
        <v>58</v>
      </c>
      <c r="D7" s="20" t="s">
        <v>51</v>
      </c>
      <c r="E7" s="21" t="s">
        <v>59</v>
      </c>
      <c r="F7" s="21"/>
      <c r="G7" s="22" t="s">
        <v>10</v>
      </c>
      <c r="H7" s="23"/>
      <c r="I7" s="21"/>
      <c r="J7" s="23"/>
      <c r="K7" s="24"/>
      <c r="L7" s="23"/>
      <c r="M7" s="2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0" t="s">
        <v>11</v>
      </c>
      <c r="B8" s="20" t="s">
        <v>49</v>
      </c>
      <c r="C8" s="20" t="s">
        <v>60</v>
      </c>
      <c r="D8" s="20" t="s">
        <v>42</v>
      </c>
      <c r="E8" s="21" t="s">
        <v>61</v>
      </c>
      <c r="F8" s="21"/>
      <c r="G8" s="22" t="s">
        <v>10</v>
      </c>
      <c r="H8" s="23"/>
      <c r="I8" s="21"/>
      <c r="J8" s="23"/>
      <c r="K8" s="24"/>
      <c r="L8" s="23"/>
      <c r="M8" s="2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32.25" customHeight="1">
      <c r="A9" s="27" t="s">
        <v>13</v>
      </c>
      <c r="B9" s="27" t="s">
        <v>40</v>
      </c>
      <c r="C9" s="27" t="s">
        <v>62</v>
      </c>
      <c r="D9" s="20" t="s">
        <v>42</v>
      </c>
      <c r="E9" s="28" t="s">
        <v>63</v>
      </c>
      <c r="F9" s="21"/>
      <c r="G9" s="29" t="s">
        <v>10</v>
      </c>
      <c r="H9" s="30" t="s">
        <v>64</v>
      </c>
      <c r="I9" s="28" t="s">
        <v>63</v>
      </c>
      <c r="J9" s="23"/>
      <c r="K9" s="31" t="s">
        <v>65</v>
      </c>
      <c r="L9" s="23"/>
      <c r="M9" s="2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53.25" customHeight="1">
      <c r="A10" s="27" t="s">
        <v>13</v>
      </c>
      <c r="B10" s="27" t="s">
        <v>44</v>
      </c>
      <c r="C10" s="27" t="s">
        <v>66</v>
      </c>
      <c r="D10" s="20" t="s">
        <v>67</v>
      </c>
      <c r="E10" s="28" t="s">
        <v>68</v>
      </c>
      <c r="F10" s="26"/>
      <c r="G10" s="29" t="s">
        <v>10</v>
      </c>
      <c r="H10" s="30"/>
      <c r="I10" s="28"/>
      <c r="J10" s="23"/>
      <c r="K10" s="31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53.25" customHeight="1">
      <c r="A11" s="27" t="s">
        <v>13</v>
      </c>
      <c r="B11" s="27" t="s">
        <v>49</v>
      </c>
      <c r="C11" s="27" t="s">
        <v>69</v>
      </c>
      <c r="D11" s="27" t="s">
        <v>70</v>
      </c>
      <c r="E11" s="28" t="s">
        <v>68</v>
      </c>
      <c r="F11" s="26"/>
      <c r="G11" s="32" t="s">
        <v>10</v>
      </c>
      <c r="H11" s="33" t="s">
        <v>71</v>
      </c>
      <c r="I11" s="34" t="s">
        <v>72</v>
      </c>
      <c r="J11" s="35"/>
      <c r="K11" s="36" t="s">
        <v>73</v>
      </c>
      <c r="L11" s="23"/>
      <c r="M11" s="2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53.25" customHeight="1">
      <c r="A12" s="27" t="s">
        <v>15</v>
      </c>
      <c r="B12" s="27" t="s">
        <v>40</v>
      </c>
      <c r="C12" s="27" t="s">
        <v>74</v>
      </c>
      <c r="D12" s="27" t="s">
        <v>70</v>
      </c>
      <c r="E12" s="28" t="s">
        <v>75</v>
      </c>
      <c r="F12" s="31" t="s">
        <v>76</v>
      </c>
      <c r="G12" s="29" t="s">
        <v>10</v>
      </c>
      <c r="H12" s="23"/>
      <c r="I12" s="21"/>
      <c r="J12" s="23"/>
      <c r="K12" s="24"/>
      <c r="L12" s="23"/>
      <c r="M12" s="2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53.25" customHeight="1">
      <c r="A13" s="27" t="s">
        <v>15</v>
      </c>
      <c r="B13" s="27" t="s">
        <v>44</v>
      </c>
      <c r="C13" s="27" t="s">
        <v>77</v>
      </c>
      <c r="D13" s="27" t="s">
        <v>78</v>
      </c>
      <c r="E13" s="28" t="s">
        <v>79</v>
      </c>
      <c r="F13" s="31"/>
      <c r="G13" s="29" t="s">
        <v>10</v>
      </c>
      <c r="H13" s="23"/>
      <c r="I13" s="21"/>
      <c r="J13" s="23"/>
      <c r="K13" s="24"/>
      <c r="L13" s="23"/>
      <c r="M13" s="2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53.25" customHeight="1">
      <c r="A14" s="27" t="s">
        <v>17</v>
      </c>
      <c r="B14" s="27" t="s">
        <v>40</v>
      </c>
      <c r="C14" s="27" t="s">
        <v>18</v>
      </c>
      <c r="D14" s="20"/>
      <c r="E14" s="21"/>
      <c r="F14" s="26"/>
      <c r="G14" s="29" t="s">
        <v>10</v>
      </c>
      <c r="H14" s="30" t="s">
        <v>71</v>
      </c>
      <c r="I14" s="28" t="s">
        <v>72</v>
      </c>
      <c r="J14" s="23"/>
      <c r="K14" s="31" t="s">
        <v>80</v>
      </c>
      <c r="L14" s="23"/>
      <c r="M14" s="2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53.25" customHeight="1">
      <c r="A15" s="27" t="s">
        <v>20</v>
      </c>
      <c r="B15" s="27" t="s">
        <v>40</v>
      </c>
      <c r="C15" s="27" t="s">
        <v>21</v>
      </c>
      <c r="D15" s="20"/>
      <c r="E15" s="21"/>
      <c r="F15" s="26"/>
      <c r="G15" s="29" t="s">
        <v>10</v>
      </c>
      <c r="H15" s="30" t="s">
        <v>81</v>
      </c>
      <c r="I15" s="28" t="s">
        <v>82</v>
      </c>
      <c r="J15" s="23"/>
      <c r="K15" s="31" t="s">
        <v>83</v>
      </c>
      <c r="L15" s="23"/>
      <c r="M15" s="2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30.75" customHeight="1">
      <c r="A16" s="27" t="s">
        <v>22</v>
      </c>
      <c r="B16" s="27" t="s">
        <v>40</v>
      </c>
      <c r="C16" s="27" t="s">
        <v>23</v>
      </c>
      <c r="D16" s="9"/>
      <c r="E16" s="21"/>
      <c r="F16" s="26"/>
      <c r="G16" s="29" t="s">
        <v>10</v>
      </c>
      <c r="H16" s="37" t="s">
        <v>64</v>
      </c>
      <c r="I16" s="28" t="s">
        <v>84</v>
      </c>
      <c r="J16" s="23"/>
      <c r="K16" s="31" t="s">
        <v>85</v>
      </c>
      <c r="L16" s="23"/>
      <c r="M16" s="2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30.75" customHeight="1">
      <c r="A17" s="27" t="s">
        <v>24</v>
      </c>
      <c r="B17" s="27" t="s">
        <v>40</v>
      </c>
      <c r="C17" s="27" t="s">
        <v>86</v>
      </c>
      <c r="D17" s="37" t="s">
        <v>87</v>
      </c>
      <c r="E17" s="28" t="s">
        <v>88</v>
      </c>
      <c r="F17" s="26"/>
      <c r="G17" s="29" t="s">
        <v>10</v>
      </c>
      <c r="H17" s="9"/>
      <c r="I17" s="21"/>
      <c r="J17" s="23"/>
      <c r="K17" s="24"/>
      <c r="L17" s="23"/>
      <c r="M17" s="2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32.25" customHeight="1">
      <c r="A18" s="27" t="s">
        <v>24</v>
      </c>
      <c r="B18" s="27" t="s">
        <v>44</v>
      </c>
      <c r="C18" s="27" t="s">
        <v>89</v>
      </c>
      <c r="D18" s="27" t="s">
        <v>70</v>
      </c>
      <c r="E18" s="28" t="s">
        <v>90</v>
      </c>
      <c r="F18" s="38" t="s">
        <v>91</v>
      </c>
      <c r="G18" s="29" t="s">
        <v>10</v>
      </c>
      <c r="H18" s="23"/>
      <c r="I18" s="21"/>
      <c r="J18" s="23"/>
      <c r="K18" s="24"/>
      <c r="L18" s="23"/>
      <c r="M18" s="2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32.25" customHeight="1">
      <c r="A19" s="27" t="s">
        <v>24</v>
      </c>
      <c r="B19" s="27" t="s">
        <v>49</v>
      </c>
      <c r="C19" s="27" t="s">
        <v>92</v>
      </c>
      <c r="D19" s="27" t="s">
        <v>93</v>
      </c>
      <c r="E19" s="28" t="s">
        <v>94</v>
      </c>
      <c r="F19" s="38"/>
      <c r="G19" s="29" t="s">
        <v>10</v>
      </c>
      <c r="H19" s="23"/>
      <c r="I19" s="21"/>
      <c r="J19" s="23"/>
      <c r="K19" s="24"/>
      <c r="L19" s="23"/>
      <c r="M19" s="25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53.25" customHeight="1">
      <c r="A20" s="27" t="s">
        <v>24</v>
      </c>
      <c r="B20" s="27" t="s">
        <v>95</v>
      </c>
      <c r="C20" s="27" t="s">
        <v>96</v>
      </c>
      <c r="D20" s="27" t="s">
        <v>51</v>
      </c>
      <c r="E20" s="28" t="s">
        <v>97</v>
      </c>
      <c r="F20" s="26"/>
      <c r="G20" s="29" t="s">
        <v>10</v>
      </c>
      <c r="H20" s="23"/>
      <c r="I20" s="21"/>
      <c r="J20" s="23"/>
      <c r="K20" s="24"/>
      <c r="L20" s="23"/>
      <c r="M20" s="2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53.25" customHeight="1">
      <c r="A21" s="27" t="s">
        <v>26</v>
      </c>
      <c r="B21" s="27" t="s">
        <v>40</v>
      </c>
      <c r="C21" s="27" t="s">
        <v>98</v>
      </c>
      <c r="D21" s="27" t="s">
        <v>42</v>
      </c>
      <c r="E21" s="28" t="s">
        <v>99</v>
      </c>
      <c r="F21" s="26"/>
      <c r="G21" s="29" t="s">
        <v>10</v>
      </c>
      <c r="H21" s="30" t="s">
        <v>64</v>
      </c>
      <c r="I21" s="28" t="s">
        <v>99</v>
      </c>
      <c r="J21" s="23"/>
      <c r="K21" s="31" t="s">
        <v>100</v>
      </c>
      <c r="L21" s="23"/>
      <c r="M21" s="2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30.0" customHeight="1">
      <c r="A22" s="27" t="s">
        <v>26</v>
      </c>
      <c r="B22" s="27" t="s">
        <v>44</v>
      </c>
      <c r="C22" s="27" t="s">
        <v>101</v>
      </c>
      <c r="D22" s="37" t="s">
        <v>102</v>
      </c>
      <c r="E22" s="28" t="s">
        <v>103</v>
      </c>
      <c r="F22" s="26"/>
      <c r="G22" s="22" t="s">
        <v>10</v>
      </c>
      <c r="H22" s="23"/>
      <c r="I22" s="21"/>
      <c r="J22" s="23"/>
      <c r="K22" s="31"/>
      <c r="L22" s="23"/>
      <c r="M22" s="2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37" t="s">
        <v>28</v>
      </c>
      <c r="B23" s="20" t="s">
        <v>40</v>
      </c>
      <c r="C23" s="9" t="s">
        <v>41</v>
      </c>
      <c r="D23" s="9" t="s">
        <v>42</v>
      </c>
      <c r="E23" s="15" t="s">
        <v>104</v>
      </c>
      <c r="F23" s="16"/>
      <c r="G23" s="17" t="s">
        <v>10</v>
      </c>
      <c r="H23" s="5"/>
      <c r="I23" s="16"/>
      <c r="J23" s="5"/>
      <c r="K23" s="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7" t="s">
        <v>28</v>
      </c>
      <c r="B24" s="9" t="s">
        <v>44</v>
      </c>
      <c r="C24" s="9" t="s">
        <v>105</v>
      </c>
      <c r="D24" s="9" t="s">
        <v>51</v>
      </c>
      <c r="E24" s="15" t="s">
        <v>106</v>
      </c>
      <c r="F24" s="16"/>
      <c r="G24" s="17" t="s">
        <v>10</v>
      </c>
      <c r="H24" s="5"/>
      <c r="I24" s="16"/>
      <c r="J24" s="5"/>
      <c r="K24" s="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conditionalFormatting sqref="L1:L24 M1:Z1">
    <cfRule type="cellIs" dxfId="0" priority="1" operator="equal">
      <formula>"PASS"</formula>
    </cfRule>
  </conditionalFormatting>
  <conditionalFormatting sqref="L1:L24 M1:Z1">
    <cfRule type="cellIs" dxfId="4" priority="2" operator="equal">
      <formula>"FAIL"</formula>
    </cfRule>
  </conditionalFormatting>
  <conditionalFormatting sqref="L1:L24 M1:Z1">
    <cfRule type="cellIs" dxfId="5" priority="3" operator="equal">
      <formula>"SKIP"</formula>
    </cfRule>
  </conditionalFormatting>
  <dataValidations>
    <dataValidation type="list" allowBlank="1" showErrorMessage="1" sqref="A5:A6">
      <formula1>TestCase!$A$1:$A24</formula1>
    </dataValidation>
    <dataValidation type="list" allowBlank="1" showErrorMessage="1" sqref="H14:H15 H22">
      <formula1>Keywords!$A$2:$A169</formula1>
    </dataValidation>
    <dataValidation type="list" allowBlank="1" showErrorMessage="1" sqref="D2:D4 D22:D2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12:A13 A18:A19">
      <formula1>TestCase!$A$1:$A28</formula1>
    </dataValidation>
    <dataValidation type="list" allowBlank="1" showErrorMessage="1" sqref="A2:A4 A23:A2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D5:D21">
      <formula1>Keywords!$A$2:$A24</formula1>
    </dataValidation>
    <dataValidation type="list" allowBlank="1" showErrorMessage="1" sqref="A10:A11 A16:A17">
      <formula1>TestCase!$A$1:$A27</formula1>
    </dataValidation>
    <dataValidation type="list" allowBlank="1" showErrorMessage="1" sqref="H12:H13 H24">
      <formula1>Keywords!$A$2:$A168</formula1>
    </dataValidation>
    <dataValidation type="list" allowBlank="1" showErrorMessage="1" sqref="H2">
      <formula1>Keywords!$A$2:$A172</formula1>
    </dataValidation>
    <dataValidation type="list" allowBlank="1" showErrorMessage="1" sqref="H10:H11 H16:H19">
      <formula1>Keywords!$A$2:$A167</formula1>
    </dataValidation>
    <dataValidation type="list" allowBlank="1" showErrorMessage="1" sqref="A20:A22">
      <formula1>TestCase!$A$1:$A34</formula1>
    </dataValidation>
    <dataValidation type="list" allowBlank="1" showErrorMessage="1" sqref="G2:G24">
      <formula1>"Y,N"</formula1>
    </dataValidation>
    <dataValidation type="list" allowBlank="1" showErrorMessage="1" sqref="A7:A9">
      <formula1>TestCase!$A$1:$A25</formula1>
    </dataValidation>
    <dataValidation type="list" allowBlank="1" showErrorMessage="1" sqref="H23">
      <formula1>#REF!</formula1>
    </dataValidation>
    <dataValidation type="list" allowBlank="1" showErrorMessage="1" sqref="A14:A15">
      <formula1>TestCase!$A$1:$A29</formula1>
    </dataValidation>
    <dataValidation type="list" allowBlank="1" showErrorMessage="1" sqref="H20:H21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9" t="s">
        <v>107</v>
      </c>
      <c r="C1" s="39" t="s">
        <v>108</v>
      </c>
      <c r="D1" s="39" t="s">
        <v>109</v>
      </c>
      <c r="E1" s="1" t="s">
        <v>1</v>
      </c>
    </row>
    <row r="2">
      <c r="A2" s="40" t="s">
        <v>19</v>
      </c>
      <c r="B2" s="40" t="s">
        <v>110</v>
      </c>
      <c r="C2" s="40">
        <v>1.0</v>
      </c>
      <c r="D2" s="41"/>
      <c r="E2" s="40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7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7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IFERROR(__xludf.DUMMYFUNCTION("""COMPUTED_VALUE"""),"swipeToLeft")</f>
        <v>swipeToLeft</v>
      </c>
      <c r="B11" s="46" t="str">
        <f>IFERROR(__xludf.DUMMYFUNCTION("""COMPUTED_VALUE"""),"number")</f>
        <v>number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IFERROR(__xludf.DUMMYFUNCTION("""COMPUTED_VALUE"""),"Scroll sang trái")</f>
        <v>Scroll sang trái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IFERROR(__xludf.DUMMYFUNCTION("""COMPUTED_VALUE"""),"swipeToLeft")</f>
        <v>swipeToLeft</v>
      </c>
      <c r="B12" s="46" t="str">
        <f>IFERROR(__xludf.DUMMYFUNCTION("""COMPUTED_VALUE"""),"x1,x2,y")</f>
        <v>x1,x2,y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IFERROR(__xludf.DUMMYFUNCTION("""COMPUTED_VALUE"""),"Scroll sang trái, tọa độ là số nguyên")</f>
        <v>Scroll sang trái, tọa độ là số nguyên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IFERROR(__xludf.DUMMYFUNCTION("""COMPUTED_VALUE"""),"swipe")</f>
        <v>swipe</v>
      </c>
      <c r="B13" s="46" t="str">
        <f>IFERROR(__xludf.DUMMYFUNCTION("""COMPUTED_VALUE"""),"x1,x2,y")</f>
        <v>x1,x2,y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IFERROR(__xludf.DUMMYFUNCTION("""COMPUTED_VALUE"""),"- scroll ngang
- Tọa độ là int
- x1 (start) tới x2 (end)")</f>
        <v>- scroll ngang
- Tọa độ là int
- x1 (start) tới x2 (end)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IFERROR(__xludf.DUMMYFUNCTION("""COMPUTED_VALUE"""),"element[,timeout(s)]")</f>
        <v>element[,timeout(s)]</v>
      </c>
      <c r="C14" s="46" t="str">
        <f>IFERROR(__xludf.DUMMYFUNCTION("""COMPUTED_VALUE"""),"void")</f>
        <v>void</v>
      </c>
      <c r="D14" s="46"/>
      <c r="E14" s="45"/>
      <c r="F14" s="47" t="str">
        <f>IFERROR(__xludf.DUMMYFUNCTION("""COMPUTED_VALUE"""),"Kiểm tra gameobject(element) có xuất hiện trên màn hình k")</f>
        <v>Kiểm tra gameobject(element) có xuất hiện trên màn hình k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IFERROR(__xludf.DUMMYFUNCTION("""COMPUTED_VALUE"""),"waitForObject")</f>
        <v>waitForObject</v>
      </c>
      <c r="B15" s="46" t="str">
        <f>IFERROR(__xludf.DUMMYFUNCTION("""COMPUTED_VALUE"""),"strSpli,second, element")</f>
        <v>strSpli,second, element</v>
      </c>
      <c r="C15" s="46" t="str">
        <f>IFERROR(__xludf.DUMMYFUNCTION("""COMPUTED_VALUE"""),"void")</f>
        <v>void</v>
      </c>
      <c r="D15" s="46"/>
      <c r="E15" s="45"/>
      <c r="F15" s="47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IFERROR(__xludf.DUMMYFUNCTION("""COMPUTED_VALUE"""),"waitForObjectNoReturn")</f>
        <v>waitForObjectNoReturn</v>
      </c>
      <c r="B16" s="46" t="str">
        <f>IFERROR(__xludf.DUMMYFUNCTION("""COMPUTED_VALUE"""),"element,timeout(s)")</f>
        <v>element,timeout(s)</v>
      </c>
      <c r="C16" s="46" t="str">
        <f>IFERROR(__xludf.DUMMYFUNCTION("""COMPUTED_VALUE"""),"void")</f>
        <v>void</v>
      </c>
      <c r="D16" s="48"/>
      <c r="E16" s="45"/>
      <c r="F16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IFERROR(__xludf.DUMMYFUNCTION("""COMPUTED_VALUE"""),"element,component,property,content")</f>
        <v>element,component,property,content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IFERROR(__xludf.DUMMYFUNCTION("""COMPUTED_VALUE"""),"waitForObjectContain")</f>
        <v>waitForObjectContain</v>
      </c>
      <c r="B18" s="46" t="str">
        <f>IFERROR(__xludf.DUMMYFUNCTION("""COMPUTED_VALUE"""),"element,key,content")</f>
        <v>element,key,content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/>
      <c r="B19" s="46" t="str">
        <f>IFERROR(__xludf.DUMMYFUNCTION("""COMPUTED_VALUE"""),"locator,key,strAdd,second,content")</f>
        <v>locator,key,strAdd,second,content</v>
      </c>
      <c r="C19" s="46"/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IFERROR(__xludf.DUMMYFUNCTION("""COMPUTED_VALUE"""),"waitForObjectInScreen")</f>
        <v>waitForObjectInScreen</v>
      </c>
      <c r="B20" s="46" t="str">
        <f>IFERROR(__xludf.DUMMYFUNCTION("""COMPUTED_VALUE"""),"element[,timeout(s)]")</f>
        <v>element[,timeout(s)]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IFERROR(__xludf.DUMMYFUNCTION("""COMPUTED_VALUE"""),"simulateClick")</f>
        <v>simulateClick</v>
      </c>
      <c r="B21" s="46" t="str">
        <f>IFERROR(__xludf.DUMMYFUNCTION("""COMPUTED_VALUE"""),"element,property[,index]")</f>
        <v>element,property[,index]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IFERROR(__xludf.DUMMYFUNCTION("""COMPUTED_VALUE"""),"press")</f>
        <v>press</v>
      </c>
      <c r="B22" s="46" t="str">
        <f>IFERROR(__xludf.DUMMYFUNCTION("""COMPUTED_VALUE"""),"element[,index]")</f>
        <v>element[,index]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IFERROR(__xludf.DUMMYFUNCTION("""COMPUTED_VALUE"""),"pressWithTag")</f>
        <v>pressWithTag</v>
      </c>
      <c r="B23" s="47" t="str">
        <f>IFERROR(__xludf.DUMMYFUNCTION("""COMPUTED_VALUE"""),"tagNew,tagOld")</f>
        <v>tagNew,tagOld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IFERROR(__xludf.DUMMYFUNCTION("""COMPUTED_VALUE"""),"swipeToRight")</f>
        <v>swipeToRight</v>
      </c>
      <c r="B24" s="45" t="str">
        <f>IFERROR(__xludf.DUMMYFUNCTION("""COMPUTED_VALUE"""),"number")</f>
        <v>number</v>
      </c>
      <c r="C24" s="45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IFERROR(__xludf.DUMMYFUNCTION("""COMPUTED_VALUE"""),"swipeToRight")</f>
        <v>swipeToRight</v>
      </c>
      <c r="B25" s="45" t="str">
        <f>IFERROR(__xludf.DUMMYFUNCTION("""COMPUTED_VALUE"""),"x1,x2,y")</f>
        <v>x1,x2,y</v>
      </c>
      <c r="C25" s="45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IFERROR(__xludf.DUMMYFUNCTION("""COMPUTED_VALUE"""),"getPropertyValue")</f>
        <v>getPropertyValue</v>
      </c>
      <c r="B26" s="45" t="str">
        <f>IFERROR(__xludf.DUMMYFUNCTION("""COMPUTED_VALUE"""),"element,component,property")</f>
        <v>element,component,property</v>
      </c>
      <c r="C26" s="45" t="str">
        <f>IFERROR(__xludf.DUMMYFUNCTION("""COMPUTED_VALUE"""),"String")</f>
        <v>String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IFERROR(__xludf.DUMMYFUNCTION("""COMPUTED_VALUE"""),"getImageName")</f>
        <v>getImageName</v>
      </c>
      <c r="B27" s="45" t="str">
        <f>IFERROR(__xludf.DUMMYFUNCTION("""COMPUTED_VALUE"""),"element[,component]")</f>
        <v>element[,component]</v>
      </c>
      <c r="C27" s="45" t="str">
        <f>IFERROR(__xludf.DUMMYFUNCTION("""COMPUTED_VALUE"""),"String")</f>
        <v>String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IFERROR(__xludf.DUMMYFUNCTION("""COMPUTED_VALUE"""),"getImageNameVariable")</f>
        <v>getImageNameVariable</v>
      </c>
      <c r="B28" s="45" t="str">
        <f>IFERROR(__xludf.DUMMYFUNCTION("""COMPUTED_VALUE"""),"generate,element[,component],key")</f>
        <v>generate,element[,component],key</v>
      </c>
      <c r="C28" s="45" t="str">
        <f>IFERROR(__xludf.DUMMYFUNCTION("""COMPUTED_VALUE"""),"String")</f>
        <v>String</v>
      </c>
      <c r="D28" s="45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IFERROR(__xludf.DUMMYFUNCTION("""COMPUTED_VALUE"""),"getImageColor")</f>
        <v>getImageColor</v>
      </c>
      <c r="B29" s="45" t="str">
        <f>IFERROR(__xludf.DUMMYFUNCTION("""COMPUTED_VALUE"""),"element")</f>
        <v>element</v>
      </c>
      <c r="C29" s="45" t="str">
        <f>IFERROR(__xludf.DUMMYFUNCTION("""COMPUTED_VALUE"""),"String")</f>
        <v>String</v>
      </c>
      <c r="D29" s="45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IFERROR(__xludf.DUMMYFUNCTION("""COMPUTED_VALUE"""),"getPropertyValues")</f>
        <v>getPropertyValues</v>
      </c>
      <c r="B30" s="45" t="str">
        <f>IFERROR(__xludf.DUMMYFUNCTION("""COMPUTED_VALUE"""),"element,component,property,second")</f>
        <v>element,component,property,second</v>
      </c>
      <c r="C30" s="45" t="str">
        <f>IFERROR(__xludf.DUMMYFUNCTION("""COMPUTED_VALUE"""),"String")</f>
        <v>String</v>
      </c>
      <c r="D30" s="45"/>
      <c r="E30" s="45"/>
      <c r="F30" s="45" t="str">
        <f>IFERROR(__xludf.DUMMYFUNCTION("""COMPUTED_VALUE"""),"param number là số lượng value cần check")</f>
        <v>param number là số lượng value cần check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IFERROR(__xludf.DUMMYFUNCTION("""COMPUTED_VALUE"""),"getText")</f>
        <v>getText</v>
      </c>
      <c r="B31" s="45" t="str">
        <f>IFERROR(__xludf.DUMMYFUNCTION("""COMPUTED_VALUE"""),"element,component")</f>
        <v>element,component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IFERROR(__xludf.DUMMYFUNCTION("""COMPUTED_VALUE"""),"getTexts")</f>
        <v>getTexts</v>
      </c>
      <c r="B32" s="45" t="str">
        <f>IFERROR(__xludf.DUMMYFUNCTION("""COMPUTED_VALUE"""),"element,component,expect")</f>
        <v>element,component,expect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IFERROR(__xludf.DUMMYFUNCTION("""COMPUTED_VALUE"""),"getTextsByTime")</f>
        <v>getTextsByTime</v>
      </c>
      <c r="B33" s="45" t="str">
        <f>IFERROR(__xludf.DUMMYFUNCTION("""COMPUTED_VALUE"""),"element,component,second,expect")</f>
        <v>element,component,second,expect</v>
      </c>
      <c r="C33" s="45" t="str">
        <f>IFERROR(__xludf.DUMMYFUNCTION("""COMPUTED_VALUE"""),"String")</f>
        <v>String</v>
      </c>
      <c r="D33" s="45"/>
      <c r="E33" s="45"/>
      <c r="F33" s="45" t="str">
        <f>IFERROR(__xludf.DUMMYFUNCTION("""COMPUTED_VALUE"""),"Stop khi actual contain expect or time = second")</f>
        <v>Stop khi actual contain expect or time = second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IFERROR(__xludf.DUMMYFUNCTION("""COMPUTED_VALUE"""),"getTextsByLocator")</f>
        <v>getTextsByLocator</v>
      </c>
      <c r="B34" s="45" t="str">
        <f>IFERROR(__xludf.DUMMYFUNCTION("""COMPUTED_VALUE"""),"element1,component1,element2,expect")</f>
        <v>element1,component1,element2,expect</v>
      </c>
      <c r="C34" s="45" t="str">
        <f>IFERROR(__xludf.DUMMYFUNCTION("""COMPUTED_VALUE"""),"String")</f>
        <v>String</v>
      </c>
      <c r="D34" s="45"/>
      <c r="E34" s="45"/>
      <c r="F34" s="47" t="str">
        <f>IFERROR(__xludf.DUMMYFUNCTION("""COMPUTED_VALUE"""),"Stop khi actual contain expect or element 2 display")</f>
        <v>Stop khi actual contain expect or element 2 display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IFERROR(__xludf.DUMMYFUNCTION("""COMPUTED_VALUE"""),"getTextNoColor")</f>
        <v>getTextNoColor</v>
      </c>
      <c r="B35" s="45" t="str">
        <f>IFERROR(__xludf.DUMMYFUNCTION("""COMPUTED_VALUE"""),"element,component,...string split")</f>
        <v>element,component,...string split</v>
      </c>
      <c r="C35" s="45" t="str">
        <f>IFERROR(__xludf.DUMMYFUNCTION("""COMPUTED_VALUE"""),"String")</f>
        <v>String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IFERROR(__xludf.DUMMYFUNCTION("""COMPUTED_VALUE"""),"getTextAlphabet")</f>
        <v>getTextAlphabet</v>
      </c>
      <c r="B36" s="45" t="str">
        <f>IFERROR(__xludf.DUMMYFUNCTION("""COMPUTED_VALUE"""),"element,component")</f>
        <v>element,component</v>
      </c>
      <c r="C36" s="45" t="str">
        <f>IFERROR(__xludf.DUMMYFUNCTION("""COMPUTED_VALUE"""),"void")</f>
        <v>void</v>
      </c>
      <c r="D36" s="45"/>
      <c r="E36" s="45"/>
      <c r="F36" s="45" t="str">
        <f>IFERROR(__xludf.DUMMYFUNCTION("""COMPUTED_VALUE"""),"return string only alphabet and space")</f>
        <v>return string only alphabet and space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IFERROR(__xludf.DUMMYFUNCTION("""COMPUTED_VALUE"""),"getTextLocatorChild")</f>
        <v>getTextLocatorChild</v>
      </c>
      <c r="B37" s="45" t="str">
        <f>IFERROR(__xludf.DUMMYFUNCTION("""COMPUTED_VALUE"""),"element,component,key,...string split")</f>
        <v>element,component,key,...string split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IFERROR(__xludf.DUMMYFUNCTION("""COMPUTED_VALUE"""),"waitForObject")</f>
        <v>waitForObject</v>
      </c>
      <c r="B38" s="45" t="str">
        <f>IFERROR(__xludf.DUMMYFUNCTION("""COMPUTED_VALUE"""),"element, second")</f>
        <v>element, second</v>
      </c>
      <c r="C38" s="45" t="str">
        <f>IFERROR(__xludf.DUMMYFUNCTION("""COMPUTED_VALUE"""),"void")</f>
        <v>void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IFERROR(__xludf.DUMMYFUNCTION("""COMPUTED_VALUE"""),"swipeToDown")</f>
        <v>swipeToDown</v>
      </c>
      <c r="B39" s="45" t="str">
        <f>IFERROR(__xludf.DUMMYFUNCTION("""COMPUTED_VALUE"""),"number")</f>
        <v>number</v>
      </c>
      <c r="C39" s="45" t="str">
        <f>IFERROR(__xludf.DUMMYFUNCTION("""COMPUTED_VALUE"""),"void")</f>
        <v>void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IFERROR(__xludf.DUMMYFUNCTION("""COMPUTED_VALUE"""),"getElements")</f>
        <v>getElements</v>
      </c>
      <c r="B40" s="45" t="str">
        <f>IFERROR(__xludf.DUMMYFUNCTION("""COMPUTED_VALUE"""),"element")</f>
        <v>element</v>
      </c>
      <c r="C40" s="45" t="str">
        <f>IFERROR(__xludf.DUMMYFUNCTION("""COMPUTED_VALUE"""),"String")</f>
        <v>String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IFERROR(__xludf.DUMMYFUNCTION("""COMPUTED_VALUE"""),"sleep")</f>
        <v>sleep</v>
      </c>
      <c r="B41" s="45" t="str">
        <f>IFERROR(__xludf.DUMMYFUNCTION("""COMPUTED_VALUE"""),"second")</f>
        <v>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IFERROR(__xludf.DUMMYFUNCTION("""COMPUTED_VALUE"""),"getSpineState")</f>
        <v>getSpineState</v>
      </c>
      <c r="B42" s="45" t="str">
        <f>IFERROR(__xludf.DUMMYFUNCTION("""COMPUTED_VALUE"""),"element")</f>
        <v>element</v>
      </c>
      <c r="C42" s="45" t="str">
        <f>IFERROR(__xludf.DUMMYFUNCTION("""COMPUTED_VALUE"""),"String")</f>
        <v>String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IFERROR(__xludf.DUMMYFUNCTION("""COMPUTED_VALUE"""),"getSpineStates")</f>
        <v>getSpineStates</v>
      </c>
      <c r="B43" s="45" t="str">
        <f>IFERROR(__xludf.DUMMYFUNCTION("""COMPUTED_VALUE"""),"element,second,count")</f>
        <v>element,second,count</v>
      </c>
      <c r="C43" s="45" t="str">
        <f>IFERROR(__xludf.DUMMYFUNCTION("""COMPUTED_VALUE"""),"String")</f>
        <v>String</v>
      </c>
      <c r="D43" s="45"/>
      <c r="E43" s="45" t="str">
        <f>IFERROR(__xludf.DUMMYFUNCTION("""COMPUTED_VALUE"""),"state1,state2")</f>
        <v>state1,state2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IFERROR(__xludf.DUMMYFUNCTION("""COMPUTED_VALUE"""),"getAudioSource")</f>
        <v>getAudioSource</v>
      </c>
      <c r="B44" s="45" t="str">
        <f>IFERROR(__xludf.DUMMYFUNCTION("""COMPUTED_VALUE"""),"element")</f>
        <v>element</v>
      </c>
      <c r="C44" s="45" t="str">
        <f>IFERROR(__xludf.DUMMYFUNCTION("""COMPUTED_VALUE"""),"String")</f>
        <v>String</v>
      </c>
      <c r="D44" s="45"/>
      <c r="E44" s="45"/>
      <c r="F44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IFERROR(__xludf.DUMMYFUNCTION("""COMPUTED_VALUE"""),"getPointScreen")</f>
        <v>getPointScreen</v>
      </c>
      <c r="B45" s="45" t="str">
        <f>IFERROR(__xludf.DUMMYFUNCTION("""COMPUTED_VALUE"""),"element,""x/y""")</f>
        <v>element,"x/y"</v>
      </c>
      <c r="C45" s="45" t="str">
        <f>IFERROR(__xludf.DUMMYFUNCTION("""COMPUTED_VALUE"""),"String")</f>
        <v>String</v>
      </c>
      <c r="D45" s="45"/>
      <c r="E45" s="45"/>
      <c r="F45" s="45" t="str">
        <f>IFERROR(__xludf.DUMMYFUNCTION("""COMPUTED_VALUE"""),"get coordinates of element of X or Y")</f>
        <v>get coordinates of element of X or Y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IFERROR(__xludf.DUMMYFUNCTION("""COMPUTED_VALUE"""),"getSizeScreen")</f>
        <v>getSizeScreen</v>
      </c>
      <c r="B46" s="45" t="str">
        <f>IFERROR(__xludf.DUMMYFUNCTION("""COMPUTED_VALUE"""),"""w/h""")</f>
        <v>"w/h"</v>
      </c>
      <c r="C46" s="45" t="str">
        <f>IFERROR(__xludf.DUMMYFUNCTION("""COMPUTED_VALUE"""),"String")</f>
        <v>String</v>
      </c>
      <c r="D46" s="45"/>
      <c r="E46" s="45"/>
      <c r="F46" s="45" t="str">
        <f>IFERROR(__xludf.DUMMYFUNCTION("""COMPUTED_VALUE"""),"get size of device of  with (w) or height (h)")</f>
        <v>get size of device of  with (w) or height (h)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IFERROR(__xludf.DUMMYFUNCTION("""COMPUTED_VALUE"""),"isBoolean")</f>
        <v>isBoolean</v>
      </c>
      <c r="B47" s="45" t="str">
        <f>IFERROR(__xludf.DUMMYFUNCTION("""COMPUTED_VALUE"""),"value1, vaule 2, operator")</f>
        <v>value1, vaule 2, operator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IFERROR(__xludf.DUMMYFUNCTION("""COMPUTED_VALUE"""),"Hiện tại:[&lt;],[&gt;]")</f>
        <v>Hiện tại:[&lt;],[&gt;]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IFERROR(__xludf.DUMMYFUNCTION("""COMPUTED_VALUE"""),"isPointInScreen")</f>
        <v>isPointInScreen</v>
      </c>
      <c r="B48" s="45" t="str">
        <f>IFERROR(__xludf.DUMMYFUNCTION("""COMPUTED_VALUE"""),"element")</f>
        <v>element</v>
      </c>
      <c r="C48" s="45" t="str">
        <f>IFERROR(__xludf.DUMMYFUNCTION("""COMPUTED_VALUE"""),"String")</f>
        <v>String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IFERROR(__xludf.DUMMYFUNCTION("""COMPUTED_VALUE"""),"isMoveLeft")</f>
        <v>isMoveLeft</v>
      </c>
      <c r="B49" s="45" t="str">
        <f>IFERROR(__xludf.DUMMYFUNCTION("""COMPUTED_VALUE"""),"element[,second]")</f>
        <v>element[,second]</v>
      </c>
      <c r="C49" s="45" t="str">
        <f>IFERROR(__xludf.DUMMYFUNCTION("""COMPUTED_VALUE"""),"String")</f>
        <v>String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IFERROR(__xludf.DUMMYFUNCTION("""COMPUTED_VALUE"""),"isMoveDown")</f>
        <v>isMoveDown</v>
      </c>
      <c r="B50" s="45" t="str">
        <f>IFERROR(__xludf.DUMMYFUNCTION("""COMPUTED_VALUE"""),"element,second")</f>
        <v>element,second</v>
      </c>
      <c r="C50" s="45" t="str">
        <f>IFERROR(__xludf.DUMMYFUNCTION("""COMPUTED_VALUE"""),"String")</f>
        <v>String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IFERROR(__xludf.DUMMYFUNCTION("""COMPUTED_VALUE"""),"isLocationCompare")</f>
        <v>isLocationCompare</v>
      </c>
      <c r="B51" s="45" t="str">
        <f>IFERROR(__xludf.DUMMYFUNCTION("""COMPUTED_VALUE"""),"element1,element2,coordinate")</f>
        <v>element1,element2,coordinate</v>
      </c>
      <c r="C51" s="45" t="str">
        <f>IFERROR(__xludf.DUMMYFUNCTION("""COMPUTED_VALUE"""),"String")</f>
        <v>String</v>
      </c>
      <c r="D51" s="45"/>
      <c r="E51" s="45"/>
      <c r="F51" s="45" t="str">
        <f>IFERROR(__xludf.DUMMYFUNCTION("""COMPUTED_VALUE"""),"coordinate = x/y")</f>
        <v>coordinate = x/y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IFERROR(__xludf.DUMMYFUNCTION("""COMPUTED_VALUE"""),"move")</f>
        <v>move</v>
      </c>
      <c r="B52" s="45" t="str">
        <f>IFERROR(__xludf.DUMMYFUNCTION("""COMPUTED_VALUE"""),"element1,element2")</f>
        <v>element1,element2</v>
      </c>
      <c r="C52" s="45" t="str">
        <f>IFERROR(__xludf.DUMMYFUNCTION("""COMPUTED_VALUE"""),"void")</f>
        <v>void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IFERROR(__xludf.DUMMYFUNCTION("""COMPUTED_VALUE"""),"moveAndUp")</f>
        <v>moveAndUp</v>
      </c>
      <c r="B53" s="45" t="str">
        <f>IFERROR(__xludf.DUMMYFUNCTION("""COMPUTED_VALUE"""),"element1,element2")</f>
        <v>element1,element2</v>
      </c>
      <c r="C53" s="45" t="str">
        <f>IFERROR(__xludf.DUMMYFUNCTION("""COMPUTED_VALUE"""),"void")</f>
        <v>void</v>
      </c>
      <c r="D53" s="45"/>
      <c r="E53" s="45"/>
      <c r="F53" s="45" t="str">
        <f>IFERROR(__xludf.DUMMYFUNCTION("""COMPUTED_VALUE"""),"sử dụng khi move có hành động up")</f>
        <v>sử dụng khi move có hành động up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IFERROR(__xludf.DUMMYFUNCTION("""COMPUTED_VALUE"""),"elementNotDisplay")</f>
        <v>elementNotDisplay</v>
      </c>
      <c r="B54" s="45" t="str">
        <f>IFERROR(__xludf.DUMMYFUNCTION("""COMPUTED_VALUE"""),"element")</f>
        <v>element</v>
      </c>
      <c r="C54" s="45" t="str">
        <f>IFERROR(__xludf.DUMMYFUNCTION("""COMPUTED_VALUE"""),"String")</f>
        <v>String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IFERROR(__xludf.DUMMYFUNCTION("""COMPUTED_VALUE"""),"waitForObjectNotPresent")</f>
        <v>waitForObjectNotPresent</v>
      </c>
      <c r="B55" s="45" t="str">
        <f>IFERROR(__xludf.DUMMYFUNCTION("""COMPUTED_VALUE"""),"element")</f>
        <v>element</v>
      </c>
      <c r="C55" s="45" t="str">
        <f>IFERROR(__xludf.DUMMYFUNCTION("""COMPUTED_VALUE"""),"String")</f>
        <v>String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IFERROR(__xludf.DUMMYFUNCTION("""COMPUTED_VALUE"""),"waitForObjectNotPresent")</f>
        <v>waitForObjectNotPresent</v>
      </c>
      <c r="B56" s="45" t="str">
        <f>IFERROR(__xludf.DUMMYFUNCTION("""COMPUTED_VALUE"""),"element,second")</f>
        <v>element,second</v>
      </c>
      <c r="C56" s="45" t="str">
        <f>IFERROR(__xludf.DUMMYFUNCTION("""COMPUTED_VALUE"""),"String")</f>
        <v>String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IFERROR(__xludf.DUMMYFUNCTION("""COMPUTED_VALUE"""),"moveByCoordinates")</f>
        <v>moveByCoordinates</v>
      </c>
      <c r="B57" s="45" t="str">
        <f>IFERROR(__xludf.DUMMYFUNCTION("""COMPUTED_VALUE"""),"element,number")</f>
        <v>element,number</v>
      </c>
      <c r="C57" s="45" t="str">
        <f>IFERROR(__xludf.DUMMYFUNCTION("""COMPUTED_VALUE"""),"void")</f>
        <v>void</v>
      </c>
      <c r="D57" s="45"/>
      <c r="E57" s="45"/>
      <c r="F57" s="45" t="str">
        <f>IFERROR(__xludf.DUMMYFUNCTION("""COMPUTED_VALUE"""),"number là dịch chuyển khoảng bn (thường để 1)")</f>
        <v>number là dịch chuyển khoảng bn (thường để 1)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IFERROR(__xludf.DUMMYFUNCTION("""COMPUTED_VALUE"""),"waitForObjectNotInScreen")</f>
        <v>waitForObjectNotInScreen</v>
      </c>
      <c r="B58" s="45" t="str">
        <f>IFERROR(__xludf.DUMMYFUNCTION("""COMPUTED_VALUE"""),"element,second,size,coordinate")</f>
        <v>element,second,size,coordinate</v>
      </c>
      <c r="C58" s="45" t="str">
        <f>IFERROR(__xludf.DUMMYFUNCTION("""COMPUTED_VALUE"""),"void")</f>
        <v>void</v>
      </c>
      <c r="D58" s="45" t="str">
        <f>IFERROR(__xludf.DUMMYFUNCTION("""COMPUTED_VALUE"""),"size: w/h
coordinate = x/y")</f>
        <v>size: w/h
coordinate = x/y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IFERROR(__xludf.DUMMYFUNCTION("""COMPUTED_VALUE"""),"waitForObjectContainNotAble")</f>
        <v>waitForObjectContainNotAble</v>
      </c>
      <c r="B59" s="45" t="str">
        <f>IFERROR(__xludf.DUMMYFUNCTION("""COMPUTED_VALUE"""),"element,component,property,content")</f>
        <v>element,component,property,content</v>
      </c>
      <c r="C59" s="45" t="str">
        <f>IFERROR(__xludf.DUMMYFUNCTION("""COMPUTED_VALUE"""),"void")</f>
        <v>void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IFERROR(__xludf.DUMMYFUNCTION("""COMPUTED_VALUE"""),"isRotation")</f>
        <v>isRotation</v>
      </c>
      <c r="B60" s="45" t="str">
        <f>IFERROR(__xludf.DUMMYFUNCTION("""COMPUTED_VALUE"""),"element,coordinate")</f>
        <v>element,coordinate</v>
      </c>
      <c r="C60" s="45" t="str">
        <f>IFERROR(__xludf.DUMMYFUNCTION("""COMPUTED_VALUE"""),"String")</f>
        <v>String</v>
      </c>
      <c r="D60" s="45" t="str">
        <f>IFERROR(__xludf.DUMMYFUNCTION("""COMPUTED_VALUE"""),"coordinate = x/y/z/w")</f>
        <v>coordinate = x/y/z/w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IFERROR(__xludf.DUMMYFUNCTION("""COMPUTED_VALUE"""),"getListAudioSource")</f>
        <v>getListAudioSource</v>
      </c>
      <c r="B61" s="45" t="str">
        <f>IFERROR(__xludf.DUMMYFUNCTION("""COMPUTED_VALUE"""),"element,count")</f>
        <v>element,count</v>
      </c>
      <c r="C61" s="45" t="str">
        <f>IFERROR(__xludf.DUMMYFUNCTION("""COMPUTED_VALUE"""),"String")</f>
        <v>String</v>
      </c>
      <c r="D61" s="45"/>
      <c r="E61" s="45"/>
      <c r="F61" s="45" t="str">
        <f>IFERROR(__xludf.DUMMYFUNCTION("""COMPUTED_VALUE"""),"1 element phát bao nhiêu audio trong khoảng 25 giay")</f>
        <v>1 element phát bao nhiêu audio trong khoảng 25 giay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IFERROR(__xludf.DUMMYFUNCTION("""COMPUTED_VALUE"""),"getListAudioSource")</f>
        <v>getListAudioSource</v>
      </c>
      <c r="B62" s="45" t="str">
        <f>IFERROR(__xludf.DUMMYFUNCTION("""COMPUTED_VALUE"""),"element,count,expects")</f>
        <v>element,count,expects</v>
      </c>
      <c r="C62" s="45" t="str">
        <f>IFERROR(__xludf.DUMMYFUNCTION("""COMPUTED_VALUE"""),"String")</f>
        <v>String</v>
      </c>
      <c r="D62" s="45" t="str">
        <f>IFERROR(__xludf.DUMMYFUNCTION("""COMPUTED_VALUE"""),"expects = [value1;value2;..]")</f>
        <v>expects = [value1;value2;..]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IFERROR(__xludf.DUMMYFUNCTION("""COMPUTED_VALUE"""),"getImageNameAndColor")</f>
        <v>getImageNameAndColor</v>
      </c>
      <c r="B63" s="45" t="str">
        <f>IFERROR(__xludf.DUMMYFUNCTION("""COMPUTED_VALUE"""),"element")</f>
        <v>element</v>
      </c>
      <c r="C63" s="45" t="str">
        <f>IFERROR(__xludf.DUMMYFUNCTION("""COMPUTED_VALUE"""),"String")</f>
        <v>String</v>
      </c>
      <c r="D63" s="45"/>
      <c r="E63" s="45" t="str">
        <f>IFERROR(__xludf.DUMMYFUNCTION("""COMPUTED_VALUE"""),"image + "",""+ color")</f>
        <v>image + ","+ color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IFERROR(__xludf.DUMMYFUNCTION("""COMPUTED_VALUE"""),"getTextContain")</f>
        <v>getTextContain</v>
      </c>
      <c r="B64" s="45" t="str">
        <f>IFERROR(__xludf.DUMMYFUNCTION("""COMPUTED_VALUE"""),"element,component,containt")</f>
        <v>element,component,containt</v>
      </c>
      <c r="C64" s="45" t="str">
        <f>IFERROR(__xludf.DUMMYFUNCTION("""COMPUTED_VALUE"""),"String")</f>
        <v>String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IFERROR(__xludf.DUMMYFUNCTION("""COMPUTED_VALUE"""),"isScale")</f>
        <v>isScale</v>
      </c>
      <c r="B65" s="45" t="str">
        <f>IFERROR(__xludf.DUMMYFUNCTION("""COMPUTED_VALUE"""),"element,second,expect")</f>
        <v>element,second,expect</v>
      </c>
      <c r="C65" s="45" t="str">
        <f>IFERROR(__xludf.DUMMYFUNCTION("""COMPUTED_VALUE"""),"String")</f>
        <v>String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IFERROR(__xludf.DUMMYFUNCTION("""COMPUTED_VALUE"""),"isScale")</f>
        <v>isScale</v>
      </c>
      <c r="B66" s="45" t="str">
        <f>IFERROR(__xludf.DUMMYFUNCTION("""COMPUTED_VALUE"""),"element,component,property,second,expect")</f>
        <v>element,component,property,second,expect</v>
      </c>
      <c r="C66" s="45" t="str">
        <f>IFERROR(__xludf.DUMMYFUNCTION("""COMPUTED_VALUE"""),"String")</f>
        <v>String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IFERROR(__xludf.DUMMYFUNCTION("""COMPUTED_VALUE"""),"swipeRightToLeftEx")</f>
        <v>swipeRightToLeftEx</v>
      </c>
      <c r="B67" s="45" t="str">
        <f>IFERROR(__xludf.DUMMYFUNCTION("""COMPUTED_VALUE"""),"number")</f>
        <v>number</v>
      </c>
      <c r="C67" s="45" t="str">
        <f>IFERROR(__xludf.DUMMYFUNCTION("""COMPUTED_VALUE"""),"void")</f>
        <v>void</v>
      </c>
      <c r="D67" s="45" t="str">
        <f>IFERROR(__xludf.DUMMYFUNCTION("""COMPUTED_VALUE"""),"bài bao nhiêu")</f>
        <v>bài bao nhiêu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IFERROR(__xludf.DUMMYFUNCTION("""COMPUTED_VALUE"""),"getVideoName")</f>
        <v>getVideoName</v>
      </c>
      <c r="B68" s="45" t="str">
        <f>IFERROR(__xludf.DUMMYFUNCTION("""COMPUTED_VALUE"""),"element[,strSplit,indexSplit]")</f>
        <v>element[,strSplit,indexSplit]</v>
      </c>
      <c r="C68" s="45" t="str">
        <f>IFERROR(__xludf.DUMMYFUNCTION("""COMPUTED_VALUE"""),"String")</f>
        <v>String</v>
      </c>
      <c r="D68" s="45"/>
      <c r="E68" s="45"/>
      <c r="F68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IFERROR(__xludf.DUMMYFUNCTION("""COMPUTED_VALUE"""),"getVideoUrl")</f>
        <v>getVideoUrl</v>
      </c>
      <c r="B69" s="45" t="str">
        <f>IFERROR(__xludf.DUMMYFUNCTION("""COMPUTED_VALUE"""),"element[,strSplit,indexSplit]")</f>
        <v>element[,strSplit,indexSplit]</v>
      </c>
      <c r="C69" s="45" t="str">
        <f>IFERROR(__xludf.DUMMYFUNCTION("""COMPUTED_VALUE"""),"String")</f>
        <v>String</v>
      </c>
      <c r="D69" s="45"/>
      <c r="E69" s="45"/>
      <c r="F69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IFERROR(__xludf.DUMMYFUNCTION("""COMPUTED_VALUE"""),"getVideoUrl")</f>
        <v>getVideoUrl</v>
      </c>
      <c r="B70" s="45" t="str">
        <f>IFERROR(__xludf.DUMMYFUNCTION("""COMPUTED_VALUE"""),"element,component,key,expected")</f>
        <v>element,component,key,expected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IFERROR(__xludf.DUMMYFUNCTION("""COMPUTED_VALUE"""),"sendKey")</f>
        <v>sendKey</v>
      </c>
      <c r="B71" s="45" t="str">
        <f>IFERROR(__xludf.DUMMYFUNCTION("""COMPUTED_VALUE"""),"element,component[,property],expect")</f>
        <v>element,component[,property],expect</v>
      </c>
      <c r="C71" s="45" t="str">
        <f>IFERROR(__xludf.DUMMYFUNCTION("""COMPUTED_VALUE"""),"void")</f>
        <v>void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IFERROR(__xludf.DUMMYFUNCTION("""COMPUTED_VALUE"""),"getResultByKey")</f>
        <v>getResultByKey</v>
      </c>
      <c r="B72" s="45" t="str">
        <f>IFERROR(__xludf.DUMMYFUNCTION("""COMPUTED_VALUE"""),"element,component,key")</f>
        <v>element,component,key</v>
      </c>
      <c r="C72" s="45" t="str">
        <f>IFERROR(__xludf.DUMMYFUNCTION("""COMPUTED_VALUE"""),"String")</f>
        <v>String</v>
      </c>
      <c r="D72" s="45" t="str">
        <f>IFERROR(__xludf.DUMMYFUNCTION("""COMPUTED_VALUE"""),"key = //$.Page[0].Id")</f>
        <v>key = //$.Page[0].Id</v>
      </c>
      <c r="E72" s="45"/>
      <c r="F72" s="45" t="str">
        <f>IFERROR(__xludf.DUMMYFUNCTION("""COMPUTED_VALUE"""),"return value by key in json array object")</f>
        <v>return value by key in json array object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IFERROR(__xludf.DUMMYFUNCTION("""COMPUTED_VALUE"""),"returnPath")</f>
        <v>returnPath</v>
      </c>
      <c r="B73" s="45" t="str">
        <f>IFERROR(__xludf.DUMMYFUNCTION("""COMPUTED_VALUE"""),"element,component,key,expect")</f>
        <v>element,component,key,expect</v>
      </c>
      <c r="C73" s="45" t="str">
        <f>IFERROR(__xludf.DUMMYFUNCTION("""COMPUTED_VALUE"""),"void")</f>
        <v>void</v>
      </c>
      <c r="D73" s="45"/>
      <c r="E73" s="45"/>
      <c r="F73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IFERROR(__xludf.DUMMYFUNCTION("""COMPUTED_VALUE"""),"returnPathReplaceVariable")</f>
        <v>returnPathReplaceVariable</v>
      </c>
      <c r="B74" s="45" t="str">
        <f>IFERROR(__xludf.DUMMYFUNCTION("""COMPUTED_VALUE"""),"string, replaceStr")</f>
        <v>string, replaceStr</v>
      </c>
      <c r="C74" s="45" t="str">
        <f>IFERROR(__xludf.DUMMYFUNCTION("""COMPUTED_VALUE"""),"void")</f>
        <v>void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IFERROR(__xludf.DUMMYFUNCTION("""COMPUTED_VALUE"""),"returnPathFullName")</f>
        <v>returnPathFullName</v>
      </c>
      <c r="B75" s="45" t="str">
        <f>IFERROR(__xludf.DUMMYFUNCTION("""COMPUTED_VALUE"""),"element")</f>
        <v>element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IFERROR(__xludf.DUMMYFUNCTION("""COMPUTED_VALUE"""),"returnPathFullPath")</f>
        <v>returnPathFullPath</v>
      </c>
      <c r="B76" s="45" t="str">
        <f>IFERROR(__xludf.DUMMYFUNCTION("""COMPUTED_VALUE"""),"element")</f>
        <v>element</v>
      </c>
      <c r="C76" s="45" t="str">
        <f>IFERROR(__xludf.DUMMYFUNCTION("""COMPUTED_VALUE"""),"void")</f>
        <v>void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IFERROR(__xludf.DUMMYFUNCTION("""COMPUTED_VALUE"""),"returnPathContain")</f>
        <v>returnPathContain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IFERROR(__xludf.DUMMYFUNCTION("""COMPUTED_VALUE"""),"returnIndex")</f>
        <v>returnIndex</v>
      </c>
      <c r="B78" s="45" t="str">
        <f>IFERROR(__xludf.DUMMYFUNCTION("""COMPUTED_VALUE"""),"element,component,key,expect")</f>
        <v>element,component,key,expect</v>
      </c>
      <c r="C78" s="45" t="str">
        <f>IFERROR(__xludf.DUMMYFUNCTION("""COMPUTED_VALUE"""),"void")</f>
        <v>void</v>
      </c>
      <c r="D78" s="45"/>
      <c r="E78" s="45"/>
      <c r="F78" s="45" t="str">
        <f>IFERROR(__xludf.DUMMYFUNCTION("""COMPUTED_VALUE"""),"""index"" in variable file")</f>
        <v>"index" in variable file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IFERROR(__xludf.DUMMYFUNCTION("""COMPUTED_VALUE"""),"getSentenceByText")</f>
        <v>getSentenceByText</v>
      </c>
      <c r="B79" s="45" t="str">
        <f>IFERROR(__xludf.DUMMYFUNCTION("""COMPUTED_VALUE"""),"element,component[,split string]")</f>
        <v>element,component[,split string]</v>
      </c>
      <c r="C79" s="45" t="str">
        <f>IFERROR(__xludf.DUMMYFUNCTION("""COMPUTED_VALUE"""),"String")</f>
        <v>String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IFERROR(__xludf.DUMMYFUNCTION("""COMPUTED_VALUE"""),"setTagGameObject")</f>
        <v>setTagGameObject</v>
      </c>
      <c r="B80" s="45" t="str">
        <f>IFERROR(__xludf.DUMMYFUNCTION("""COMPUTED_VALUE"""),"element,tagName")</f>
        <v>element,tagName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IFERROR(__xludf.DUMMYFUNCTION("""COMPUTED_VALUE"""),"drag")</f>
        <v>drag</v>
      </c>
      <c r="B81" s="45" t="str">
        <f>IFERROR(__xludf.DUMMYFUNCTION("""COMPUTED_VALUE"""),"element1,element2")</f>
        <v>element1,element2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IFERROR(__xludf.DUMMYFUNCTION("""COMPUTED_VALUE"""),"returnChooseTopic")</f>
        <v>returnChooseTopic</v>
      </c>
      <c r="B82" s="45" t="str">
        <f>IFERROR(__xludf.DUMMYFUNCTION("""COMPUTED_VALUE"""),"from,to,exception,part")</f>
        <v>from,to,exception,part</v>
      </c>
      <c r="C82" s="45" t="str">
        <f>IFERROR(__xludf.DUMMYFUNCTION("""COMPUTED_VALUE"""),"void")</f>
        <v>void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IFERROR(__xludf.DUMMYFUNCTION("""COMPUTED_VALUE"""),"returnChooseTopic")</f>
        <v>returnChooseTopic</v>
      </c>
      <c r="B83" s="45" t="str">
        <f>IFERROR(__xludf.DUMMYFUNCTION("""COMPUTED_VALUE"""),"part")</f>
        <v>part</v>
      </c>
      <c r="C83" s="45" t="str">
        <f>IFERROR(__xludf.DUMMYFUNCTION("""COMPUTED_VALUE"""),"void")</f>
        <v>void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IFERROR(__xludf.DUMMYFUNCTION("""COMPUTED_VALUE"""),"deFindModeRunTestCase")</f>
        <v>deFindModeRunTestCase</v>
      </c>
      <c r="B84" s="45" t="str">
        <f>IFERROR(__xludf.DUMMYFUNCTION("""COMPUTED_VALUE"""),"key,sheetName,from,to")</f>
        <v>key,sheetName,from,to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IFERROR(__xludf.DUMMYFUNCTION("""COMPUTED_VALUE"""),"returnModeTC")</f>
        <v>returnModeTC</v>
      </c>
      <c r="B85" s="45" t="str">
        <f>IFERROR(__xludf.DUMMYFUNCTION("""COMPUTED_VALUE"""),"sheetName,to,expected,contain")</f>
        <v>sheetName,to,expected,contain</v>
      </c>
      <c r="C85" s="45" t="str">
        <f>IFERROR(__xludf.DUMMYFUNCTION("""COMPUTED_VALUE"""),"void")</f>
        <v>void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IFERROR(__xludf.DUMMYFUNCTION("""COMPUTED_VALUE"""),"ignoreScript")</f>
        <v>ignoreScript</v>
      </c>
      <c r="B86" s="45" t="str">
        <f>IFERROR(__xludf.DUMMYFUNCTION("""COMPUTED_VALUE"""),"number,to,sheetName,text")</f>
        <v>number,to,sheetName,text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IFERROR(__xludf.DUMMYFUNCTION("""COMPUTED_VALUE"""),"setRunModeTC")</f>
        <v>setRunModeTC</v>
      </c>
      <c r="B87" s="45" t="str">
        <f>IFERROR(__xludf.DUMMYFUNCTION("""COMPUTED_VALUE"""),"from,to,exception")</f>
        <v>from,to,exception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IFERROR(__xludf.DUMMYFUNCTION("""COMPUTED_VALUE"""),"setVariableFile")</f>
        <v>setVariableFile</v>
      </c>
      <c r="B88" s="45" t="str">
        <f>IFERROR(__xludf.DUMMYFUNCTION("""COMPUTED_VALUE"""),"key(exist),value")</f>
        <v>key(exist),value</v>
      </c>
      <c r="C88" s="45" t="str">
        <f>IFERROR(__xludf.DUMMYFUNCTION("""COMPUTED_VALUE"""),"void")</f>
        <v>void</v>
      </c>
      <c r="D88" s="45"/>
      <c r="E88" s="45"/>
      <c r="F88" s="45" t="str">
        <f>IFERROR(__xludf.DUMMYFUNCTION("""COMPUTED_VALUE"""),"gán giá trị cho biến index trong variable file ")</f>
        <v>gán giá trị cho biến index trong variable file 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IFERROR(__xludf.DUMMYFUNCTION("""COMPUTED_VALUE"""),"addVariableFile")</f>
        <v>addVariableFile</v>
      </c>
      <c r="B89" s="45" t="str">
        <f>IFERROR(__xludf.DUMMYFUNCTION("""COMPUTED_VALUE"""),"key,add")</f>
        <v>key,add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IFERROR(__xludf.DUMMYFUNCTION("""COMPUTED_VALUE"""),"changeModeTC")</f>
        <v>changeModeTC</v>
      </c>
      <c r="B90" s="45" t="str">
        <f>IFERROR(__xludf.DUMMYFUNCTION("""COMPUTED_VALUE"""),"keyWord,locator,component,tcRow,expected")</f>
        <v>keyWord,locator,component,tcRow,expected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IFERROR(__xludf.DUMMYFUNCTION("""COMPUTED_VALUE"""),"changeModeTC")</f>
        <v>changeModeTC</v>
      </c>
      <c r="B91" s="45" t="str">
        <f>IFERROR(__xludf.DUMMYFUNCTION("""COMPUTED_VALUE"""),"variableKey,runYes,runNo,expect")</f>
        <v>variableKey,runYes,runNo,expect</v>
      </c>
      <c r="C91" s="45" t="str">
        <f>IFERROR(__xludf.DUMMYFUNCTION("""COMPUTED_VALUE"""),"void")</f>
        <v>void</v>
      </c>
      <c r="D91" s="45"/>
      <c r="E91" s="45"/>
      <c r="F91" s="45" t="str">
        <f>IFERROR(__xludf.DUMMYFUNCTION("""COMPUTED_VALUE"""),"runYes: row tc modeyes")</f>
        <v>runYes: row tc modeyes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IFERROR(__xludf.DUMMYFUNCTION("""COMPUTED_VALUE"""),"changeModeTCSetTrue")</f>
        <v>changeModeTCSetTrue</v>
      </c>
      <c r="B92" s="45" t="str">
        <f>IFERROR(__xludf.DUMMYFUNCTION("""COMPUTED_VALUE"""),"(String actual,String tcRow,String expect)")</f>
        <v>(String actual,String tcRow,String expect)</v>
      </c>
      <c r="C92" s="45" t="str">
        <f>IFERROR(__xludf.DUMMYFUNCTION("""COMPUTED_VALUE"""),"void")</f>
        <v>void</v>
      </c>
      <c r="D92" s="45"/>
      <c r="E92" s="45"/>
      <c r="F92" s="45" t="str">
        <f>IFERROR(__xludf.DUMMYFUNCTION("""COMPUTED_VALUE"""),"actual check equal expect if true tcRow set mode run YES")</f>
        <v>actual check equal expect if true tcRow set mode run YES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IFERROR(__xludf.DUMMYFUNCTION("""COMPUTED_VALUE"""),"changeModeTCSetFail")</f>
        <v>changeModeTCSetFail</v>
      </c>
      <c r="B93" s="45" t="str">
        <f>IFERROR(__xludf.DUMMYFUNCTION("""COMPUTED_VALUE"""),"(String actual,String tcRow,String expect)")</f>
        <v>(String actual,String tcRow,String expect)</v>
      </c>
      <c r="C93" s="45" t="str">
        <f>IFERROR(__xludf.DUMMYFUNCTION("""COMPUTED_VALUE"""),"void")</f>
        <v>void</v>
      </c>
      <c r="D93" s="45"/>
      <c r="E93" s="45"/>
      <c r="F93" s="45" t="str">
        <f>IFERROR(__xludf.DUMMYFUNCTION("""COMPUTED_VALUE"""),"actual check equal expect if true tcRow set mode run NO")</f>
        <v>actual check equal expect if true tcRow set mode run NO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IFERROR(__xludf.DUMMYFUNCTION("""COMPUTED_VALUE"""),"isElementDisplay")</f>
        <v>isElementDisplay</v>
      </c>
      <c r="B94" s="45" t="str">
        <f>IFERROR(__xludf.DUMMYFUNCTION("""COMPUTED_VALUE"""),"element[,strSplit]")</f>
        <v>element[,strSplit]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IFERROR(__xludf.DUMMYFUNCTION("""COMPUTED_VALUE"""),"addTagForObject")</f>
        <v>addTagForObject</v>
      </c>
      <c r="B95" s="45" t="str">
        <f>IFERROR(__xludf.DUMMYFUNCTION("""COMPUTED_VALUE"""),"element,newTag")</f>
        <v>element,newTag</v>
      </c>
      <c r="C95" s="45" t="str">
        <f>IFERROR(__xludf.DUMMYFUNCTION("""COMPUTED_VALUE"""),"void")</f>
        <v>void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IFERROR(__xludf.DUMMYFUNCTION("""COMPUTED_VALUE"""),"pause")</f>
        <v>pause</v>
      </c>
      <c r="B96" s="45"/>
      <c r="C96" s="45" t="str">
        <f>IFERROR(__xludf.DUMMYFUNCTION("""COMPUTED_VALUE"""),"void")</f>
        <v>void</v>
      </c>
      <c r="D96" s="45"/>
      <c r="E96" s="45"/>
      <c r="F96" s="45" t="str">
        <f>IFERROR(__xludf.DUMMYFUNCTION("""COMPUTED_VALUE"""),"pause program")</f>
        <v>pause program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IFERROR(__xludf.DUMMYFUNCTION("""COMPUTED_VALUE"""),"resume")</f>
        <v>resume</v>
      </c>
      <c r="B97" s="45"/>
      <c r="C97" s="45" t="str">
        <f>IFERROR(__xludf.DUMMYFUNCTION("""COMPUTED_VALUE"""),"void")</f>
        <v>void</v>
      </c>
      <c r="D97" s="45"/>
      <c r="E97" s="45"/>
      <c r="F97" s="45" t="str">
        <f>IFERROR(__xludf.DUMMYFUNCTION("""COMPUTED_VALUE"""),"unpause program")</f>
        <v>unpause program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IFERROR(__xludf.DUMMYFUNCTION("""COMPUTED_VALUE"""),"getAudiosSource")</f>
        <v>getAudiosSource</v>
      </c>
      <c r="B98" s="45" t="str">
        <f>IFERROR(__xludf.DUMMYFUNCTION("""COMPUTED_VALUE"""),"element,expect")</f>
        <v>element,expect</v>
      </c>
      <c r="C98" s="45" t="str">
        <f>IFERROR(__xludf.DUMMYFUNCTION("""COMPUTED_VALUE"""),"String")</f>
        <v>String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IFERROR(__xludf.DUMMYFUNCTION("""COMPUTED_VALUE"""),"getAudiosSourceByTime")</f>
        <v>getAudiosSourceByTime</v>
      </c>
      <c r="B99" s="45" t="str">
        <f>IFERROR(__xludf.DUMMYFUNCTION("""COMPUTED_VALUE"""),"element,second,expect")</f>
        <v>element,second,expect</v>
      </c>
      <c r="C99" s="45" t="str">
        <f>IFERROR(__xludf.DUMMYFUNCTION("""COMPUTED_VALUE"""),"String")</f>
        <v>String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IFERROR(__xludf.DUMMYFUNCTION("""COMPUTED_VALUE"""),"getAudiosSourceByLocator")</f>
        <v>getAudiosSourceByLocator</v>
      </c>
      <c r="B100" s="45" t="str">
        <f>IFERROR(__xludf.DUMMYFUNCTION("""COMPUTED_VALUE"""),"element1,element2,expect")</f>
        <v>element1,element2,expect</v>
      </c>
      <c r="C100" s="45" t="str">
        <f>IFERROR(__xludf.DUMMYFUNCTION("""COMPUTED_VALUE"""),"String")</f>
        <v>String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IFERROR(__xludf.DUMMYFUNCTION("""COMPUTED_VALUE"""),"deFindAnswerDienThe")</f>
        <v>deFindAnswerDienThe</v>
      </c>
      <c r="B101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5" t="str">
        <f>IFERROR(__xludf.DUMMYFUNCTION("""COMPUTED_VALUE"""),"void")</f>
        <v>void</v>
      </c>
      <c r="D101" s="45"/>
      <c r="E101" s="45"/>
      <c r="F101" s="45" t="str">
        <f>IFERROR(__xludf.DUMMYFUNCTION("""COMPUTED_VALUE"""),"return value locator1 in $.path in variable file")</f>
        <v>return value locator1 in $.path in variable file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IFERROR(__xludf.DUMMYFUNCTION("""COMPUTED_VALUE"""),"getElementDisplayInScene")</f>
        <v>getElementDisplayInScene</v>
      </c>
      <c r="B102" s="45" t="str">
        <f>IFERROR(__xludf.DUMMYFUNCTION("""COMPUTED_VALUE"""),"strAdd,expect")</f>
        <v>strAdd,expect</v>
      </c>
      <c r="C102" s="45" t="str">
        <f>IFERROR(__xludf.DUMMYFUNCTION("""COMPUTED_VALUE"""),"void")</f>
        <v>void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IFERROR(__xludf.DUMMYFUNCTION("""COMPUTED_VALUE"""),"isElementsDisplay")</f>
        <v>isElementsDisplay</v>
      </c>
      <c r="B103" s="45" t="str">
        <f>IFERROR(__xludf.DUMMYFUNCTION("""COMPUTED_VALUE"""),"strSplit,locator")</f>
        <v>strSplit,locator</v>
      </c>
      <c r="C103" s="45" t="str">
        <f>IFERROR(__xludf.DUMMYFUNCTION("""COMPUTED_VALUE"""),"String")</f>
        <v>String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IFERROR(__xludf.DUMMYFUNCTION("""COMPUTED_VALUE"""),"swipeMap")</f>
        <v>swipeMap</v>
      </c>
      <c r="B104" s="45" t="str">
        <f>IFERROR(__xludf.DUMMYFUNCTION("""COMPUTED_VALUE"""),"element,component,property,key,expect")</f>
        <v>element,component,property,key,expect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IFERROR(__xludf.DUMMYFUNCTION("""COMPUTED_VALUE"""),"key file data to get list leson")</f>
        <v>key file data to get list leson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IFERROR(__xludf.DUMMYFUNCTION("""COMPUTED_VALUE"""),"comPairImage")</f>
        <v>comPairImage</v>
      </c>
      <c r="B105" s="45" t="str">
        <f>IFERROR(__xludf.DUMMYFUNCTION("""COMPUTED_VALUE"""),"element,expect")</f>
        <v>element,expect</v>
      </c>
      <c r="C105" s="45" t="str">
        <f>IFERROR(__xludf.DUMMYFUNCTION("""COMPUTED_VALUE"""),"String")</f>
        <v>String</v>
      </c>
      <c r="D105" s="45"/>
      <c r="E105" s="45"/>
      <c r="F105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IFERROR(__xludf.DUMMYFUNCTION("""COMPUTED_VALUE"""),"comPairWordHasImage")</f>
        <v>comPairWordHasImage</v>
      </c>
      <c r="B106" s="45" t="str">
        <f>IFERROR(__xludf.DUMMYFUNCTION("""COMPUTED_VALUE"""),"element,expect")</f>
        <v>element,expect</v>
      </c>
      <c r="C106" s="45" t="str">
        <f>IFERROR(__xludf.DUMMYFUNCTION("""COMPUTED_VALUE"""),"String")</f>
        <v>String</v>
      </c>
      <c r="D106" s="45"/>
      <c r="E106" s="45"/>
      <c r="F106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IFERROR(__xludf.DUMMYFUNCTION("""COMPUTED_VALUE"""),"skipLesson")</f>
        <v>skipLesson</v>
      </c>
      <c r="B107" s="45" t="str">
        <f>IFERROR(__xludf.DUMMYFUNCTION("""COMPUTED_VALUE"""),"element")</f>
        <v>element</v>
      </c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IFERROR(__xludf.DUMMYFUNCTION("""COMPUTED_VALUE"""),"sử dụng với những nút có thể onclick()")</f>
        <v>sử dụng với những nút có thể onclick()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IFERROR(__xludf.DUMMYFUNCTION("""COMPUTED_VALUE"""),"setIndexVariableFile")</f>
        <v>setIndexVariableFile</v>
      </c>
      <c r="B108" s="45"/>
      <c r="C108" s="45" t="str">
        <f>IFERROR(__xludf.DUMMYFUNCTION("""COMPUTED_VALUE"""),"void")</f>
        <v>void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IFERROR(__xludf.DUMMYFUNCTION("""COMPUTED_VALUE"""),"setVariableTypeOfStringFile")</f>
        <v>setVariableTypeOfStringFile</v>
      </c>
      <c r="B109" s="45" t="str">
        <f>IFERROR(__xludf.DUMMYFUNCTION("""COMPUTED_VALUE"""),"key,value")</f>
        <v>key,value</v>
      </c>
      <c r="C109" s="45" t="str">
        <f>IFERROR(__xludf.DUMMYFUNCTION("""COMPUTED_VALUE"""),"void")</f>
        <v>void</v>
      </c>
      <c r="D109" s="45"/>
      <c r="E109" s="45"/>
      <c r="F109" s="45" t="str">
        <f>IFERROR(__xludf.DUMMYFUNCTION("""COMPUTED_VALUE"""),"set value cho bieens vowis type string")</f>
        <v>set value cho bieens vowis type string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IFERROR(__xludf.DUMMYFUNCTION("""COMPUTED_VALUE"""),"getValueOfVariable")</f>
        <v>getValueOfVariable</v>
      </c>
      <c r="B110" s="45"/>
      <c r="C110" s="45" t="str">
        <f>IFERROR(__xludf.DUMMYFUNCTION("""COMPUTED_VALUE"""),"String")</f>
        <v>String</v>
      </c>
      <c r="D110" s="45"/>
      <c r="E110" s="45"/>
      <c r="F110" s="45" t="str">
        <f>IFERROR(__xludf.DUMMYFUNCTION("""COMPUTED_VALUE"""),"return value in variable file")</f>
        <v>return value in variable file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IFERROR(__xludf.DUMMYFUNCTION("""COMPUTED_VALUE"""),"getPathStartWith")</f>
        <v>getPathStartWith</v>
      </c>
      <c r="B111" s="45" t="str">
        <f>IFERROR(__xludf.DUMMYFUNCTION("""COMPUTED_VALUE"""),"start with,element,component,key,index,expect")</f>
        <v>start with,element,component,key,index,expect</v>
      </c>
      <c r="C111" s="45" t="str">
        <f>IFERROR(__xludf.DUMMYFUNCTION("""COMPUTED_VALUE"""),"void")</f>
        <v>void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112</v>
      </c>
      <c r="B1" s="49" t="s">
        <v>113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