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CDF75273-0518-4216-A642-CF2D671C65FB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地图商店" sheetId="6" r:id="rId1"/>
  </sheets>
  <definedNames>
    <definedName name="钻石金币比">#REF!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" i="6" l="1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E212" i="6"/>
  <c r="AE213" i="6"/>
  <c r="AE214" i="6"/>
  <c r="AE215" i="6"/>
  <c r="AE216" i="6"/>
  <c r="AE217" i="6"/>
  <c r="AE218" i="6"/>
  <c r="AE219" i="6"/>
  <c r="AE220" i="6"/>
  <c r="AE221" i="6"/>
  <c r="AE222" i="6"/>
  <c r="AE223" i="6"/>
  <c r="AE224" i="6"/>
  <c r="AE225" i="6"/>
  <c r="AE226" i="6"/>
  <c r="AE227" i="6"/>
  <c r="AE228" i="6"/>
  <c r="AE229" i="6"/>
  <c r="AE230" i="6"/>
  <c r="AE231" i="6"/>
  <c r="AE232" i="6"/>
  <c r="AE233" i="6"/>
  <c r="AE234" i="6"/>
  <c r="AE235" i="6"/>
  <c r="AE236" i="6"/>
  <c r="AE237" i="6"/>
  <c r="AE238" i="6"/>
  <c r="AE239" i="6"/>
  <c r="AE240" i="6"/>
  <c r="AE241" i="6"/>
  <c r="AE242" i="6"/>
  <c r="AE243" i="6"/>
  <c r="AE244" i="6"/>
  <c r="AE245" i="6"/>
  <c r="AE246" i="6"/>
  <c r="AE247" i="6"/>
  <c r="AE248" i="6"/>
  <c r="AE249" i="6"/>
  <c r="AE250" i="6"/>
  <c r="AE251" i="6"/>
  <c r="AE252" i="6"/>
  <c r="AE253" i="6"/>
  <c r="AE254" i="6"/>
  <c r="AE255" i="6"/>
  <c r="AE256" i="6"/>
  <c r="AE257" i="6"/>
  <c r="AE258" i="6"/>
  <c r="AE259" i="6"/>
  <c r="AE260" i="6"/>
  <c r="AE261" i="6"/>
  <c r="AE262" i="6"/>
  <c r="AE263" i="6"/>
  <c r="AE264" i="6"/>
  <c r="AE265" i="6"/>
  <c r="AE266" i="6"/>
  <c r="AE267" i="6"/>
  <c r="AE268" i="6"/>
  <c r="AE269" i="6"/>
  <c r="AE270" i="6"/>
  <c r="AE271" i="6"/>
  <c r="AE272" i="6"/>
  <c r="AE273" i="6"/>
  <c r="AE274" i="6"/>
  <c r="AE275" i="6"/>
  <c r="AE276" i="6"/>
  <c r="AE277" i="6"/>
  <c r="AE278" i="6"/>
  <c r="AE279" i="6"/>
  <c r="AE280" i="6"/>
  <c r="AE281" i="6"/>
  <c r="AE282" i="6"/>
  <c r="AE283" i="6"/>
  <c r="AE284" i="6"/>
  <c r="AE285" i="6"/>
  <c r="AE286" i="6"/>
  <c r="AE287" i="6"/>
  <c r="AE288" i="6"/>
  <c r="AE289" i="6"/>
  <c r="AE290" i="6"/>
  <c r="AE291" i="6"/>
  <c r="AE292" i="6"/>
  <c r="AE293" i="6"/>
  <c r="AE294" i="6"/>
  <c r="AE295" i="6"/>
  <c r="AE296" i="6"/>
  <c r="AE297" i="6"/>
  <c r="AE298" i="6"/>
  <c r="AE299" i="6"/>
  <c r="AE300" i="6"/>
  <c r="AE301" i="6"/>
  <c r="AE302" i="6"/>
  <c r="AE303" i="6"/>
  <c r="AE304" i="6"/>
  <c r="AE305" i="6"/>
  <c r="AE306" i="6"/>
  <c r="AE307" i="6"/>
  <c r="AE308" i="6"/>
  <c r="AE309" i="6"/>
  <c r="AE310" i="6"/>
  <c r="AE311" i="6"/>
  <c r="AE312" i="6"/>
  <c r="AE313" i="6"/>
  <c r="AE314" i="6"/>
  <c r="AE315" i="6"/>
  <c r="AE316" i="6"/>
  <c r="AE317" i="6"/>
  <c r="AE318" i="6"/>
  <c r="AE319" i="6"/>
  <c r="AE320" i="6"/>
  <c r="AE321" i="6"/>
  <c r="AE322" i="6"/>
  <c r="AE323" i="6"/>
  <c r="AE324" i="6"/>
  <c r="AE325" i="6"/>
  <c r="AE326" i="6"/>
  <c r="AE327" i="6"/>
  <c r="AE328" i="6"/>
  <c r="AE329" i="6"/>
  <c r="AE330" i="6"/>
  <c r="AE331" i="6"/>
  <c r="AE332" i="6"/>
  <c r="AE333" i="6"/>
  <c r="AE334" i="6"/>
  <c r="AE335" i="6"/>
  <c r="AE336" i="6"/>
  <c r="AE337" i="6"/>
  <c r="AE338" i="6"/>
  <c r="AE339" i="6"/>
  <c r="AE340" i="6"/>
  <c r="AE341" i="6"/>
  <c r="AE342" i="6"/>
  <c r="AE343" i="6"/>
  <c r="AE344" i="6"/>
  <c r="AE345" i="6"/>
  <c r="AE346" i="6"/>
  <c r="AE347" i="6"/>
  <c r="AE348" i="6"/>
  <c r="AE349" i="6"/>
  <c r="AE350" i="6"/>
  <c r="AE351" i="6"/>
  <c r="AE352" i="6"/>
  <c r="AE353" i="6"/>
  <c r="AE354" i="6"/>
  <c r="AE355" i="6"/>
  <c r="AE356" i="6"/>
  <c r="AE357" i="6"/>
  <c r="AE358" i="6"/>
  <c r="AE359" i="6"/>
  <c r="AE360" i="6"/>
  <c r="AE361" i="6"/>
  <c r="AE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2" i="6"/>
  <c r="Z3" i="6"/>
  <c r="AA3" i="6"/>
  <c r="AC3" i="6"/>
  <c r="AF3" i="6"/>
  <c r="AG3" i="6"/>
  <c r="AH3" i="6"/>
  <c r="Z4" i="6"/>
  <c r="AA4" i="6"/>
  <c r="AC4" i="6"/>
  <c r="AF4" i="6"/>
  <c r="AG4" i="6"/>
  <c r="AH4" i="6"/>
  <c r="Z5" i="6"/>
  <c r="AA5" i="6"/>
  <c r="AC5" i="6"/>
  <c r="AF5" i="6"/>
  <c r="AG5" i="6"/>
  <c r="AH5" i="6"/>
  <c r="Z6" i="6"/>
  <c r="AA6" i="6"/>
  <c r="AC6" i="6"/>
  <c r="AF6" i="6"/>
  <c r="AG6" i="6"/>
  <c r="AH6" i="6"/>
  <c r="Z7" i="6"/>
  <c r="AA7" i="6"/>
  <c r="AC7" i="6"/>
  <c r="AF7" i="6"/>
  <c r="AG7" i="6"/>
  <c r="AH7" i="6"/>
  <c r="Z8" i="6"/>
  <c r="AA8" i="6"/>
  <c r="AC8" i="6"/>
  <c r="AF8" i="6"/>
  <c r="AG8" i="6"/>
  <c r="AH8" i="6"/>
  <c r="Z9" i="6"/>
  <c r="AA9" i="6"/>
  <c r="AC9" i="6"/>
  <c r="AF9" i="6"/>
  <c r="AG9" i="6"/>
  <c r="AH9" i="6"/>
  <c r="Z10" i="6"/>
  <c r="AA10" i="6"/>
  <c r="AC10" i="6"/>
  <c r="AF10" i="6"/>
  <c r="AG10" i="6"/>
  <c r="AH10" i="6"/>
  <c r="Z11" i="6"/>
  <c r="AA11" i="6"/>
  <c r="AC11" i="6"/>
  <c r="AF11" i="6"/>
  <c r="AG11" i="6"/>
  <c r="AH11" i="6"/>
  <c r="Z12" i="6"/>
  <c r="AA12" i="6"/>
  <c r="AC12" i="6"/>
  <c r="AF12" i="6"/>
  <c r="AG12" i="6"/>
  <c r="AH12" i="6"/>
  <c r="Z13" i="6"/>
  <c r="AA13" i="6"/>
  <c r="AC13" i="6"/>
  <c r="AF13" i="6"/>
  <c r="AG13" i="6"/>
  <c r="AH13" i="6"/>
  <c r="Z14" i="6"/>
  <c r="AA14" i="6"/>
  <c r="AC14" i="6"/>
  <c r="AF14" i="6"/>
  <c r="AG14" i="6"/>
  <c r="AH14" i="6"/>
  <c r="Z15" i="6"/>
  <c r="AA15" i="6"/>
  <c r="AC15" i="6"/>
  <c r="AF15" i="6"/>
  <c r="AG15" i="6"/>
  <c r="AH15" i="6"/>
  <c r="Z16" i="6"/>
  <c r="AA16" i="6"/>
  <c r="AC16" i="6"/>
  <c r="AF16" i="6"/>
  <c r="AG16" i="6"/>
  <c r="AH16" i="6"/>
  <c r="Z17" i="6"/>
  <c r="AA17" i="6"/>
  <c r="AC17" i="6"/>
  <c r="AF17" i="6"/>
  <c r="AG17" i="6"/>
  <c r="AH17" i="6"/>
  <c r="Z18" i="6"/>
  <c r="AA18" i="6"/>
  <c r="AC18" i="6"/>
  <c r="AF18" i="6"/>
  <c r="AG18" i="6"/>
  <c r="AH18" i="6"/>
  <c r="Z19" i="6"/>
  <c r="AA19" i="6"/>
  <c r="AC19" i="6"/>
  <c r="AF19" i="6"/>
  <c r="AG19" i="6"/>
  <c r="AH19" i="6"/>
  <c r="Z20" i="6"/>
  <c r="AA20" i="6"/>
  <c r="AC20" i="6"/>
  <c r="AF20" i="6"/>
  <c r="AG20" i="6"/>
  <c r="AH20" i="6"/>
  <c r="Z21" i="6"/>
  <c r="AA21" i="6"/>
  <c r="AC21" i="6"/>
  <c r="AF21" i="6"/>
  <c r="AG21" i="6"/>
  <c r="AH21" i="6"/>
  <c r="Z22" i="6"/>
  <c r="AA22" i="6"/>
  <c r="AC22" i="6"/>
  <c r="AF22" i="6"/>
  <c r="AG22" i="6"/>
  <c r="AH22" i="6"/>
  <c r="Z23" i="6"/>
  <c r="AA23" i="6"/>
  <c r="AC23" i="6"/>
  <c r="AF23" i="6"/>
  <c r="AG23" i="6"/>
  <c r="AH23" i="6"/>
  <c r="Z24" i="6"/>
  <c r="AA24" i="6"/>
  <c r="AC24" i="6"/>
  <c r="AF24" i="6"/>
  <c r="AG24" i="6"/>
  <c r="AH24" i="6"/>
  <c r="Z25" i="6"/>
  <c r="AA25" i="6"/>
  <c r="AC25" i="6"/>
  <c r="AF25" i="6"/>
  <c r="AG25" i="6"/>
  <c r="AH25" i="6"/>
  <c r="Z26" i="6"/>
  <c r="AA26" i="6"/>
  <c r="AC26" i="6"/>
  <c r="AF26" i="6"/>
  <c r="AG26" i="6"/>
  <c r="AH26" i="6"/>
  <c r="Z27" i="6"/>
  <c r="AA27" i="6"/>
  <c r="AC27" i="6"/>
  <c r="AF27" i="6"/>
  <c r="AG27" i="6"/>
  <c r="AH27" i="6"/>
  <c r="Z28" i="6"/>
  <c r="AA28" i="6"/>
  <c r="AC28" i="6"/>
  <c r="AF28" i="6"/>
  <c r="AG28" i="6"/>
  <c r="AH28" i="6"/>
  <c r="Z29" i="6"/>
  <c r="AA29" i="6"/>
  <c r="AC29" i="6"/>
  <c r="AF29" i="6"/>
  <c r="AG29" i="6"/>
  <c r="AH29" i="6"/>
  <c r="Z30" i="6"/>
  <c r="AA30" i="6"/>
  <c r="AC30" i="6"/>
  <c r="AF30" i="6"/>
  <c r="AG30" i="6"/>
  <c r="AH30" i="6"/>
  <c r="Z31" i="6"/>
  <c r="AA31" i="6"/>
  <c r="AC31" i="6"/>
  <c r="AF31" i="6"/>
  <c r="AG31" i="6"/>
  <c r="AH31" i="6"/>
  <c r="Z32" i="6"/>
  <c r="AA32" i="6"/>
  <c r="AC32" i="6"/>
  <c r="AF32" i="6"/>
  <c r="AG32" i="6"/>
  <c r="AH32" i="6"/>
  <c r="Z33" i="6"/>
  <c r="AA33" i="6"/>
  <c r="AC33" i="6"/>
  <c r="AF33" i="6"/>
  <c r="AG33" i="6"/>
  <c r="AH33" i="6"/>
  <c r="Z34" i="6"/>
  <c r="AA34" i="6"/>
  <c r="AC34" i="6"/>
  <c r="AF34" i="6"/>
  <c r="AG34" i="6"/>
  <c r="AH34" i="6"/>
  <c r="Z35" i="6"/>
  <c r="AA35" i="6"/>
  <c r="AC35" i="6"/>
  <c r="AF35" i="6"/>
  <c r="AG35" i="6"/>
  <c r="AH35" i="6"/>
  <c r="Z36" i="6"/>
  <c r="AA36" i="6"/>
  <c r="AC36" i="6"/>
  <c r="AF36" i="6"/>
  <c r="AG36" i="6"/>
  <c r="AH36" i="6"/>
  <c r="Z37" i="6"/>
  <c r="AA37" i="6"/>
  <c r="AC37" i="6"/>
  <c r="AF37" i="6"/>
  <c r="AG37" i="6"/>
  <c r="AH37" i="6"/>
  <c r="Z38" i="6"/>
  <c r="AA38" i="6"/>
  <c r="AC38" i="6"/>
  <c r="AF38" i="6"/>
  <c r="AG38" i="6"/>
  <c r="AH38" i="6"/>
  <c r="Z39" i="6"/>
  <c r="AA39" i="6"/>
  <c r="AC39" i="6"/>
  <c r="AF39" i="6"/>
  <c r="AG39" i="6"/>
  <c r="AH39" i="6"/>
  <c r="Z40" i="6"/>
  <c r="AA40" i="6"/>
  <c r="AC40" i="6"/>
  <c r="AF40" i="6"/>
  <c r="AG40" i="6"/>
  <c r="AH40" i="6"/>
  <c r="Z41" i="6"/>
  <c r="AA41" i="6"/>
  <c r="AC41" i="6"/>
  <c r="AF41" i="6"/>
  <c r="AG41" i="6"/>
  <c r="AH41" i="6"/>
  <c r="Z42" i="6"/>
  <c r="AA42" i="6"/>
  <c r="AC42" i="6"/>
  <c r="AF42" i="6"/>
  <c r="AG42" i="6"/>
  <c r="AH42" i="6"/>
  <c r="Z43" i="6"/>
  <c r="AA43" i="6"/>
  <c r="AC43" i="6"/>
  <c r="AF43" i="6"/>
  <c r="AG43" i="6"/>
  <c r="AH43" i="6"/>
  <c r="Z44" i="6"/>
  <c r="AA44" i="6"/>
  <c r="AC44" i="6"/>
  <c r="AF44" i="6"/>
  <c r="AG44" i="6"/>
  <c r="AH44" i="6"/>
  <c r="Z45" i="6"/>
  <c r="AA45" i="6"/>
  <c r="AC45" i="6"/>
  <c r="AF45" i="6"/>
  <c r="AG45" i="6"/>
  <c r="AH45" i="6"/>
  <c r="Z46" i="6"/>
  <c r="AA46" i="6"/>
  <c r="AC46" i="6"/>
  <c r="AF46" i="6"/>
  <c r="AG46" i="6"/>
  <c r="AH46" i="6"/>
  <c r="Z47" i="6"/>
  <c r="AA47" i="6"/>
  <c r="AC47" i="6"/>
  <c r="AF47" i="6"/>
  <c r="AG47" i="6"/>
  <c r="AH47" i="6"/>
  <c r="Z48" i="6"/>
  <c r="AA48" i="6"/>
  <c r="AC48" i="6"/>
  <c r="AF48" i="6"/>
  <c r="AG48" i="6"/>
  <c r="AH48" i="6"/>
  <c r="Z49" i="6"/>
  <c r="AA49" i="6"/>
  <c r="AC49" i="6"/>
  <c r="AF49" i="6"/>
  <c r="AG49" i="6"/>
  <c r="AH49" i="6"/>
  <c r="Z50" i="6"/>
  <c r="AA50" i="6"/>
  <c r="AC50" i="6"/>
  <c r="AF50" i="6"/>
  <c r="AG50" i="6"/>
  <c r="AH50" i="6"/>
  <c r="Z51" i="6"/>
  <c r="AA51" i="6"/>
  <c r="AC51" i="6"/>
  <c r="AF51" i="6"/>
  <c r="AG51" i="6"/>
  <c r="AH51" i="6"/>
  <c r="Z52" i="6"/>
  <c r="AA52" i="6"/>
  <c r="AC52" i="6"/>
  <c r="AF52" i="6"/>
  <c r="AG52" i="6"/>
  <c r="AH52" i="6"/>
  <c r="Z53" i="6"/>
  <c r="AA53" i="6"/>
  <c r="AC53" i="6"/>
  <c r="AF53" i="6"/>
  <c r="AG53" i="6"/>
  <c r="AH53" i="6"/>
  <c r="Z54" i="6"/>
  <c r="AA54" i="6"/>
  <c r="AC54" i="6"/>
  <c r="AF54" i="6"/>
  <c r="AG54" i="6"/>
  <c r="AH54" i="6"/>
  <c r="Z55" i="6"/>
  <c r="AA55" i="6"/>
  <c r="AC55" i="6"/>
  <c r="AF55" i="6"/>
  <c r="AG55" i="6"/>
  <c r="AH55" i="6"/>
  <c r="Z56" i="6"/>
  <c r="AA56" i="6"/>
  <c r="AC56" i="6"/>
  <c r="AF56" i="6"/>
  <c r="AG56" i="6"/>
  <c r="AH56" i="6"/>
  <c r="Z57" i="6"/>
  <c r="AA57" i="6"/>
  <c r="AC57" i="6"/>
  <c r="AF57" i="6"/>
  <c r="AG57" i="6"/>
  <c r="AH57" i="6"/>
  <c r="Z58" i="6"/>
  <c r="AA58" i="6"/>
  <c r="AC58" i="6"/>
  <c r="AF58" i="6"/>
  <c r="AG58" i="6"/>
  <c r="AH58" i="6"/>
  <c r="Z59" i="6"/>
  <c r="AA59" i="6"/>
  <c r="AC59" i="6"/>
  <c r="AF59" i="6"/>
  <c r="AG59" i="6"/>
  <c r="AH59" i="6"/>
  <c r="Z60" i="6"/>
  <c r="AA60" i="6"/>
  <c r="AC60" i="6"/>
  <c r="AF60" i="6"/>
  <c r="AG60" i="6"/>
  <c r="AH60" i="6"/>
  <c r="Z61" i="6"/>
  <c r="AA61" i="6"/>
  <c r="AC61" i="6"/>
  <c r="AF61" i="6"/>
  <c r="AG61" i="6"/>
  <c r="AH61" i="6"/>
  <c r="Z62" i="6"/>
  <c r="AA62" i="6"/>
  <c r="AC62" i="6"/>
  <c r="AF62" i="6"/>
  <c r="AG62" i="6"/>
  <c r="AH62" i="6"/>
  <c r="Z63" i="6"/>
  <c r="AA63" i="6"/>
  <c r="AC63" i="6"/>
  <c r="AF63" i="6"/>
  <c r="AG63" i="6"/>
  <c r="AH63" i="6"/>
  <c r="Z64" i="6"/>
  <c r="AA64" i="6"/>
  <c r="AC64" i="6"/>
  <c r="AF64" i="6"/>
  <c r="AG64" i="6"/>
  <c r="AH64" i="6"/>
  <c r="Z65" i="6"/>
  <c r="AA65" i="6"/>
  <c r="AC65" i="6"/>
  <c r="AF65" i="6"/>
  <c r="AG65" i="6"/>
  <c r="AH65" i="6"/>
  <c r="Z66" i="6"/>
  <c r="AA66" i="6"/>
  <c r="AC66" i="6"/>
  <c r="AF66" i="6"/>
  <c r="AG66" i="6"/>
  <c r="AH66" i="6"/>
  <c r="Z67" i="6"/>
  <c r="AA67" i="6"/>
  <c r="AC67" i="6"/>
  <c r="AF67" i="6"/>
  <c r="AG67" i="6"/>
  <c r="AH67" i="6"/>
  <c r="Z68" i="6"/>
  <c r="AA68" i="6"/>
  <c r="AC68" i="6"/>
  <c r="AF68" i="6"/>
  <c r="AG68" i="6"/>
  <c r="AH68" i="6"/>
  <c r="Z69" i="6"/>
  <c r="AA69" i="6"/>
  <c r="AC69" i="6"/>
  <c r="AF69" i="6"/>
  <c r="AG69" i="6"/>
  <c r="AH69" i="6"/>
  <c r="Z70" i="6"/>
  <c r="AA70" i="6"/>
  <c r="AC70" i="6"/>
  <c r="AF70" i="6"/>
  <c r="AG70" i="6"/>
  <c r="AH70" i="6"/>
  <c r="Z71" i="6"/>
  <c r="AA71" i="6"/>
  <c r="AC71" i="6"/>
  <c r="AF71" i="6"/>
  <c r="AG71" i="6"/>
  <c r="AH71" i="6"/>
  <c r="Z72" i="6"/>
  <c r="AA72" i="6"/>
  <c r="AC72" i="6"/>
  <c r="AF72" i="6"/>
  <c r="AG72" i="6"/>
  <c r="AH72" i="6"/>
  <c r="Z73" i="6"/>
  <c r="AA73" i="6"/>
  <c r="AC73" i="6"/>
  <c r="AF73" i="6"/>
  <c r="AG73" i="6"/>
  <c r="AH73" i="6"/>
  <c r="Z74" i="6"/>
  <c r="AA74" i="6"/>
  <c r="AC74" i="6"/>
  <c r="AF74" i="6"/>
  <c r="AG74" i="6"/>
  <c r="AH74" i="6"/>
  <c r="Z75" i="6"/>
  <c r="AA75" i="6"/>
  <c r="AC75" i="6"/>
  <c r="AF75" i="6"/>
  <c r="AG75" i="6"/>
  <c r="AH75" i="6"/>
  <c r="Z76" i="6"/>
  <c r="AA76" i="6"/>
  <c r="AC76" i="6"/>
  <c r="AF76" i="6"/>
  <c r="AG76" i="6"/>
  <c r="AH76" i="6"/>
  <c r="Z77" i="6"/>
  <c r="AA77" i="6"/>
  <c r="AC77" i="6"/>
  <c r="AF77" i="6"/>
  <c r="AG77" i="6"/>
  <c r="AH77" i="6"/>
  <c r="Z78" i="6"/>
  <c r="AA78" i="6"/>
  <c r="AC78" i="6"/>
  <c r="AF78" i="6"/>
  <c r="AG78" i="6"/>
  <c r="AH78" i="6"/>
  <c r="Z79" i="6"/>
  <c r="AA79" i="6"/>
  <c r="AC79" i="6"/>
  <c r="AF79" i="6"/>
  <c r="AG79" i="6"/>
  <c r="AH79" i="6"/>
  <c r="Z80" i="6"/>
  <c r="AA80" i="6"/>
  <c r="AC80" i="6"/>
  <c r="AF80" i="6"/>
  <c r="AG80" i="6"/>
  <c r="AH80" i="6"/>
  <c r="Z81" i="6"/>
  <c r="AA81" i="6"/>
  <c r="AC81" i="6"/>
  <c r="AF81" i="6"/>
  <c r="AG81" i="6"/>
  <c r="AH81" i="6"/>
  <c r="Z82" i="6"/>
  <c r="AA82" i="6"/>
  <c r="AC82" i="6"/>
  <c r="AF82" i="6"/>
  <c r="AG82" i="6"/>
  <c r="AH82" i="6"/>
  <c r="Z83" i="6"/>
  <c r="AA83" i="6"/>
  <c r="AC83" i="6"/>
  <c r="AF83" i="6"/>
  <c r="AG83" i="6"/>
  <c r="AH83" i="6"/>
  <c r="Z84" i="6"/>
  <c r="AA84" i="6"/>
  <c r="AC84" i="6"/>
  <c r="AF84" i="6"/>
  <c r="AG84" i="6"/>
  <c r="AH84" i="6"/>
  <c r="Z85" i="6"/>
  <c r="AA85" i="6"/>
  <c r="AC85" i="6"/>
  <c r="AF85" i="6"/>
  <c r="AG85" i="6"/>
  <c r="AH85" i="6"/>
  <c r="Z86" i="6"/>
  <c r="AA86" i="6"/>
  <c r="AC86" i="6"/>
  <c r="AF86" i="6"/>
  <c r="AG86" i="6"/>
  <c r="AH86" i="6"/>
  <c r="Z87" i="6"/>
  <c r="AA87" i="6"/>
  <c r="AC87" i="6"/>
  <c r="AF87" i="6"/>
  <c r="AG87" i="6"/>
  <c r="AH87" i="6"/>
  <c r="Z88" i="6"/>
  <c r="AA88" i="6"/>
  <c r="AC88" i="6"/>
  <c r="AF88" i="6"/>
  <c r="AG88" i="6"/>
  <c r="AH88" i="6"/>
  <c r="Z89" i="6"/>
  <c r="AA89" i="6"/>
  <c r="AC89" i="6"/>
  <c r="AF89" i="6"/>
  <c r="AG89" i="6"/>
  <c r="AH89" i="6"/>
  <c r="Z90" i="6"/>
  <c r="AA90" i="6"/>
  <c r="AC90" i="6"/>
  <c r="AF90" i="6"/>
  <c r="AG90" i="6"/>
  <c r="AH90" i="6"/>
  <c r="Z91" i="6"/>
  <c r="AA91" i="6"/>
  <c r="AC91" i="6"/>
  <c r="AF91" i="6"/>
  <c r="AG91" i="6"/>
  <c r="AH91" i="6"/>
  <c r="Z92" i="6"/>
  <c r="AA92" i="6"/>
  <c r="AC92" i="6"/>
  <c r="AF92" i="6"/>
  <c r="AG92" i="6"/>
  <c r="AH92" i="6"/>
  <c r="Z93" i="6"/>
  <c r="AA93" i="6"/>
  <c r="AC93" i="6"/>
  <c r="AF93" i="6"/>
  <c r="AG93" i="6"/>
  <c r="AH93" i="6"/>
  <c r="Z94" i="6"/>
  <c r="AA94" i="6"/>
  <c r="AC94" i="6"/>
  <c r="AF94" i="6"/>
  <c r="AG94" i="6"/>
  <c r="AH94" i="6"/>
  <c r="Z95" i="6"/>
  <c r="AA95" i="6"/>
  <c r="AC95" i="6"/>
  <c r="AF95" i="6"/>
  <c r="AG95" i="6"/>
  <c r="AH95" i="6"/>
  <c r="Z96" i="6"/>
  <c r="AA96" i="6"/>
  <c r="AC96" i="6"/>
  <c r="AF96" i="6"/>
  <c r="AG96" i="6"/>
  <c r="AH96" i="6"/>
  <c r="Z97" i="6"/>
  <c r="AA97" i="6"/>
  <c r="AC97" i="6"/>
  <c r="AF97" i="6"/>
  <c r="AG97" i="6"/>
  <c r="AH97" i="6"/>
  <c r="Z98" i="6"/>
  <c r="AA98" i="6"/>
  <c r="AC98" i="6"/>
  <c r="AF98" i="6"/>
  <c r="AG98" i="6"/>
  <c r="AH98" i="6"/>
  <c r="Z99" i="6"/>
  <c r="AA99" i="6"/>
  <c r="AC99" i="6"/>
  <c r="AF99" i="6"/>
  <c r="AG99" i="6"/>
  <c r="AH99" i="6"/>
  <c r="Z100" i="6"/>
  <c r="AA100" i="6"/>
  <c r="AC100" i="6"/>
  <c r="AF100" i="6"/>
  <c r="AG100" i="6"/>
  <c r="AH100" i="6"/>
  <c r="Z101" i="6"/>
  <c r="AA101" i="6"/>
  <c r="AC101" i="6"/>
  <c r="AF101" i="6"/>
  <c r="AG101" i="6"/>
  <c r="AH101" i="6"/>
  <c r="Z102" i="6"/>
  <c r="AA102" i="6"/>
  <c r="AC102" i="6"/>
  <c r="AF102" i="6"/>
  <c r="AG102" i="6"/>
  <c r="AH102" i="6"/>
  <c r="Z103" i="6"/>
  <c r="AA103" i="6"/>
  <c r="AC103" i="6"/>
  <c r="AF103" i="6"/>
  <c r="AG103" i="6"/>
  <c r="AH103" i="6"/>
  <c r="Z104" i="6"/>
  <c r="AA104" i="6"/>
  <c r="AC104" i="6"/>
  <c r="AF104" i="6"/>
  <c r="AG104" i="6"/>
  <c r="AH104" i="6"/>
  <c r="Z105" i="6"/>
  <c r="AA105" i="6"/>
  <c r="AC105" i="6"/>
  <c r="AF105" i="6"/>
  <c r="AG105" i="6"/>
  <c r="AH105" i="6"/>
  <c r="Z106" i="6"/>
  <c r="AA106" i="6"/>
  <c r="AC106" i="6"/>
  <c r="AF106" i="6"/>
  <c r="AG106" i="6"/>
  <c r="AH106" i="6"/>
  <c r="Z107" i="6"/>
  <c r="AA107" i="6"/>
  <c r="AC107" i="6"/>
  <c r="AF107" i="6"/>
  <c r="AG107" i="6"/>
  <c r="AH107" i="6"/>
  <c r="Z108" i="6"/>
  <c r="AA108" i="6"/>
  <c r="AC108" i="6"/>
  <c r="AF108" i="6"/>
  <c r="AG108" i="6"/>
  <c r="AH108" i="6"/>
  <c r="Z109" i="6"/>
  <c r="AA109" i="6"/>
  <c r="AC109" i="6"/>
  <c r="AF109" i="6"/>
  <c r="AG109" i="6"/>
  <c r="AH109" i="6"/>
  <c r="Z110" i="6"/>
  <c r="AA110" i="6"/>
  <c r="AC110" i="6"/>
  <c r="AF110" i="6"/>
  <c r="AG110" i="6"/>
  <c r="AH110" i="6"/>
  <c r="Z111" i="6"/>
  <c r="AA111" i="6"/>
  <c r="AC111" i="6"/>
  <c r="AF111" i="6"/>
  <c r="AG111" i="6"/>
  <c r="AH111" i="6"/>
  <c r="Z112" i="6"/>
  <c r="AA112" i="6"/>
  <c r="AC112" i="6"/>
  <c r="AF112" i="6"/>
  <c r="AG112" i="6"/>
  <c r="AH112" i="6"/>
  <c r="Z113" i="6"/>
  <c r="AA113" i="6"/>
  <c r="AC113" i="6"/>
  <c r="AF113" i="6"/>
  <c r="AG113" i="6"/>
  <c r="AH113" i="6"/>
  <c r="Z114" i="6"/>
  <c r="AA114" i="6"/>
  <c r="AC114" i="6"/>
  <c r="AF114" i="6"/>
  <c r="AG114" i="6"/>
  <c r="AH114" i="6"/>
  <c r="Z115" i="6"/>
  <c r="AA115" i="6"/>
  <c r="AC115" i="6"/>
  <c r="AF115" i="6"/>
  <c r="AG115" i="6"/>
  <c r="AH115" i="6"/>
  <c r="Z116" i="6"/>
  <c r="AA116" i="6"/>
  <c r="AC116" i="6"/>
  <c r="AF116" i="6"/>
  <c r="AG116" i="6"/>
  <c r="AH116" i="6"/>
  <c r="Z117" i="6"/>
  <c r="AA117" i="6"/>
  <c r="AC117" i="6"/>
  <c r="AF117" i="6"/>
  <c r="AG117" i="6"/>
  <c r="AH117" i="6"/>
  <c r="Z118" i="6"/>
  <c r="AA118" i="6"/>
  <c r="AC118" i="6"/>
  <c r="AF118" i="6"/>
  <c r="AG118" i="6"/>
  <c r="AH118" i="6"/>
  <c r="Z119" i="6"/>
  <c r="AA119" i="6"/>
  <c r="AC119" i="6"/>
  <c r="AF119" i="6"/>
  <c r="AG119" i="6"/>
  <c r="AH119" i="6"/>
  <c r="Z120" i="6"/>
  <c r="AA120" i="6"/>
  <c r="AC120" i="6"/>
  <c r="AF120" i="6"/>
  <c r="AG120" i="6"/>
  <c r="AH120" i="6"/>
  <c r="Z121" i="6"/>
  <c r="AA121" i="6"/>
  <c r="AC121" i="6"/>
  <c r="AF121" i="6"/>
  <c r="AG121" i="6"/>
  <c r="AH121" i="6"/>
  <c r="Z122" i="6"/>
  <c r="AA122" i="6"/>
  <c r="AC122" i="6"/>
  <c r="AF122" i="6"/>
  <c r="AG122" i="6"/>
  <c r="AH122" i="6"/>
  <c r="Z123" i="6"/>
  <c r="AA123" i="6"/>
  <c r="AC123" i="6"/>
  <c r="AF123" i="6"/>
  <c r="AG123" i="6"/>
  <c r="AH123" i="6"/>
  <c r="Z124" i="6"/>
  <c r="AA124" i="6"/>
  <c r="AC124" i="6"/>
  <c r="AF124" i="6"/>
  <c r="AG124" i="6"/>
  <c r="AH124" i="6"/>
  <c r="Z125" i="6"/>
  <c r="AA125" i="6"/>
  <c r="AC125" i="6"/>
  <c r="AF125" i="6"/>
  <c r="AG125" i="6"/>
  <c r="AH125" i="6"/>
  <c r="Z126" i="6"/>
  <c r="AA126" i="6"/>
  <c r="AC126" i="6"/>
  <c r="AF126" i="6"/>
  <c r="AG126" i="6"/>
  <c r="AH126" i="6"/>
  <c r="Z127" i="6"/>
  <c r="AA127" i="6"/>
  <c r="AC127" i="6"/>
  <c r="AF127" i="6"/>
  <c r="AG127" i="6"/>
  <c r="AH127" i="6"/>
  <c r="Z128" i="6"/>
  <c r="AA128" i="6"/>
  <c r="AC128" i="6"/>
  <c r="AF128" i="6"/>
  <c r="AG128" i="6"/>
  <c r="AH128" i="6"/>
  <c r="Z129" i="6"/>
  <c r="AA129" i="6"/>
  <c r="AC129" i="6"/>
  <c r="AF129" i="6"/>
  <c r="AG129" i="6"/>
  <c r="AH129" i="6"/>
  <c r="Z130" i="6"/>
  <c r="AA130" i="6"/>
  <c r="AC130" i="6"/>
  <c r="AF130" i="6"/>
  <c r="AG130" i="6"/>
  <c r="AH130" i="6"/>
  <c r="Z131" i="6"/>
  <c r="AA131" i="6"/>
  <c r="AC131" i="6"/>
  <c r="AF131" i="6"/>
  <c r="AG131" i="6"/>
  <c r="AH131" i="6"/>
  <c r="Z132" i="6"/>
  <c r="AA132" i="6"/>
  <c r="AC132" i="6"/>
  <c r="AF132" i="6"/>
  <c r="AG132" i="6"/>
  <c r="AH132" i="6"/>
  <c r="Z133" i="6"/>
  <c r="AA133" i="6"/>
  <c r="AC133" i="6"/>
  <c r="AF133" i="6"/>
  <c r="AG133" i="6"/>
  <c r="AH133" i="6"/>
  <c r="Z134" i="6"/>
  <c r="AA134" i="6"/>
  <c r="AC134" i="6"/>
  <c r="AF134" i="6"/>
  <c r="AG134" i="6"/>
  <c r="AH134" i="6"/>
  <c r="Z135" i="6"/>
  <c r="AA135" i="6"/>
  <c r="AC135" i="6"/>
  <c r="AF135" i="6"/>
  <c r="AG135" i="6"/>
  <c r="AH135" i="6"/>
  <c r="Z136" i="6"/>
  <c r="AA136" i="6"/>
  <c r="AC136" i="6"/>
  <c r="AF136" i="6"/>
  <c r="AG136" i="6"/>
  <c r="AH136" i="6"/>
  <c r="Z137" i="6"/>
  <c r="AA137" i="6"/>
  <c r="AC137" i="6"/>
  <c r="AF137" i="6"/>
  <c r="AG137" i="6"/>
  <c r="AH137" i="6"/>
  <c r="Z138" i="6"/>
  <c r="AA138" i="6"/>
  <c r="AC138" i="6"/>
  <c r="AF138" i="6"/>
  <c r="AG138" i="6"/>
  <c r="AH138" i="6"/>
  <c r="Z139" i="6"/>
  <c r="AA139" i="6"/>
  <c r="AC139" i="6"/>
  <c r="AF139" i="6"/>
  <c r="AG139" i="6"/>
  <c r="AH139" i="6"/>
  <c r="Z140" i="6"/>
  <c r="AA140" i="6"/>
  <c r="AC140" i="6"/>
  <c r="AF140" i="6"/>
  <c r="AG140" i="6"/>
  <c r="AH140" i="6"/>
  <c r="Z141" i="6"/>
  <c r="AA141" i="6"/>
  <c r="AC141" i="6"/>
  <c r="AF141" i="6"/>
  <c r="AG141" i="6"/>
  <c r="AH141" i="6"/>
  <c r="Z142" i="6"/>
  <c r="AA142" i="6"/>
  <c r="AC142" i="6"/>
  <c r="AF142" i="6"/>
  <c r="AG142" i="6"/>
  <c r="AH142" i="6"/>
  <c r="Z143" i="6"/>
  <c r="AA143" i="6"/>
  <c r="AC143" i="6"/>
  <c r="AF143" i="6"/>
  <c r="AG143" i="6"/>
  <c r="AH143" i="6"/>
  <c r="Z144" i="6"/>
  <c r="AA144" i="6"/>
  <c r="AC144" i="6"/>
  <c r="AF144" i="6"/>
  <c r="AG144" i="6"/>
  <c r="AH144" i="6"/>
  <c r="Z145" i="6"/>
  <c r="AA145" i="6"/>
  <c r="AC145" i="6"/>
  <c r="AF145" i="6"/>
  <c r="AG145" i="6"/>
  <c r="AH145" i="6"/>
  <c r="Z146" i="6"/>
  <c r="AA146" i="6"/>
  <c r="AC146" i="6"/>
  <c r="AF146" i="6"/>
  <c r="AG146" i="6"/>
  <c r="AH146" i="6"/>
  <c r="Z147" i="6"/>
  <c r="AA147" i="6"/>
  <c r="AC147" i="6"/>
  <c r="AF147" i="6"/>
  <c r="AG147" i="6"/>
  <c r="AH147" i="6"/>
  <c r="Z148" i="6"/>
  <c r="AA148" i="6"/>
  <c r="AC148" i="6"/>
  <c r="AF148" i="6"/>
  <c r="AG148" i="6"/>
  <c r="AH148" i="6"/>
  <c r="Z149" i="6"/>
  <c r="AA149" i="6"/>
  <c r="AC149" i="6"/>
  <c r="AF149" i="6"/>
  <c r="AG149" i="6"/>
  <c r="AH149" i="6"/>
  <c r="Z150" i="6"/>
  <c r="AA150" i="6"/>
  <c r="AC150" i="6"/>
  <c r="AF150" i="6"/>
  <c r="AG150" i="6"/>
  <c r="AH150" i="6"/>
  <c r="Z151" i="6"/>
  <c r="AA151" i="6"/>
  <c r="AC151" i="6"/>
  <c r="AF151" i="6"/>
  <c r="AG151" i="6"/>
  <c r="AH151" i="6"/>
  <c r="Z152" i="6"/>
  <c r="AA152" i="6"/>
  <c r="AC152" i="6"/>
  <c r="AF152" i="6"/>
  <c r="AG152" i="6"/>
  <c r="AH152" i="6"/>
  <c r="Z153" i="6"/>
  <c r="AA153" i="6"/>
  <c r="AC153" i="6"/>
  <c r="AF153" i="6"/>
  <c r="AG153" i="6"/>
  <c r="AH153" i="6"/>
  <c r="Z154" i="6"/>
  <c r="AA154" i="6"/>
  <c r="AC154" i="6"/>
  <c r="AF154" i="6"/>
  <c r="AG154" i="6"/>
  <c r="AH154" i="6"/>
  <c r="Z155" i="6"/>
  <c r="AA155" i="6"/>
  <c r="AC155" i="6"/>
  <c r="AF155" i="6"/>
  <c r="AG155" i="6"/>
  <c r="AH155" i="6"/>
  <c r="Z156" i="6"/>
  <c r="AA156" i="6"/>
  <c r="AC156" i="6"/>
  <c r="AF156" i="6"/>
  <c r="AG156" i="6"/>
  <c r="AH156" i="6"/>
  <c r="Z157" i="6"/>
  <c r="AA157" i="6"/>
  <c r="AC157" i="6"/>
  <c r="AF157" i="6"/>
  <c r="AG157" i="6"/>
  <c r="AH157" i="6"/>
  <c r="Z158" i="6"/>
  <c r="AA158" i="6"/>
  <c r="AC158" i="6"/>
  <c r="AF158" i="6"/>
  <c r="AG158" i="6"/>
  <c r="AH158" i="6"/>
  <c r="Z159" i="6"/>
  <c r="AA159" i="6"/>
  <c r="AC159" i="6"/>
  <c r="AF159" i="6"/>
  <c r="AG159" i="6"/>
  <c r="AH159" i="6"/>
  <c r="Z160" i="6"/>
  <c r="AA160" i="6"/>
  <c r="AC160" i="6"/>
  <c r="AF160" i="6"/>
  <c r="AG160" i="6"/>
  <c r="AH160" i="6"/>
  <c r="Z161" i="6"/>
  <c r="AA161" i="6"/>
  <c r="AC161" i="6"/>
  <c r="AF161" i="6"/>
  <c r="AG161" i="6"/>
  <c r="AH161" i="6"/>
  <c r="Z162" i="6"/>
  <c r="AA162" i="6"/>
  <c r="AC162" i="6"/>
  <c r="AF162" i="6"/>
  <c r="AG162" i="6"/>
  <c r="AH162" i="6"/>
  <c r="Z163" i="6"/>
  <c r="AA163" i="6"/>
  <c r="AC163" i="6"/>
  <c r="AF163" i="6"/>
  <c r="AG163" i="6"/>
  <c r="AH163" i="6"/>
  <c r="Z164" i="6"/>
  <c r="AA164" i="6"/>
  <c r="AC164" i="6"/>
  <c r="AF164" i="6"/>
  <c r="AG164" i="6"/>
  <c r="AH164" i="6"/>
  <c r="Z165" i="6"/>
  <c r="AA165" i="6"/>
  <c r="AC165" i="6"/>
  <c r="AF165" i="6"/>
  <c r="AG165" i="6"/>
  <c r="AH165" i="6"/>
  <c r="Z166" i="6"/>
  <c r="AA166" i="6"/>
  <c r="AC166" i="6"/>
  <c r="AF166" i="6"/>
  <c r="AG166" i="6"/>
  <c r="AH166" i="6"/>
  <c r="Z167" i="6"/>
  <c r="AA167" i="6"/>
  <c r="AC167" i="6"/>
  <c r="AF167" i="6"/>
  <c r="AG167" i="6"/>
  <c r="AH167" i="6"/>
  <c r="Z168" i="6"/>
  <c r="AA168" i="6"/>
  <c r="AC168" i="6"/>
  <c r="AF168" i="6"/>
  <c r="AG168" i="6"/>
  <c r="AH168" i="6"/>
  <c r="Z169" i="6"/>
  <c r="AA169" i="6"/>
  <c r="AC169" i="6"/>
  <c r="AF169" i="6"/>
  <c r="AG169" i="6"/>
  <c r="AH169" i="6"/>
  <c r="Z170" i="6"/>
  <c r="AA170" i="6"/>
  <c r="AC170" i="6"/>
  <c r="AF170" i="6"/>
  <c r="AG170" i="6"/>
  <c r="AH170" i="6"/>
  <c r="Z171" i="6"/>
  <c r="AA171" i="6"/>
  <c r="AC171" i="6"/>
  <c r="AF171" i="6"/>
  <c r="AG171" i="6"/>
  <c r="AH171" i="6"/>
  <c r="Z172" i="6"/>
  <c r="AA172" i="6"/>
  <c r="AC172" i="6"/>
  <c r="AF172" i="6"/>
  <c r="AG172" i="6"/>
  <c r="AH172" i="6"/>
  <c r="Z173" i="6"/>
  <c r="AA173" i="6"/>
  <c r="AC173" i="6"/>
  <c r="AF173" i="6"/>
  <c r="AG173" i="6"/>
  <c r="AH173" i="6"/>
  <c r="Z174" i="6"/>
  <c r="AA174" i="6"/>
  <c r="AC174" i="6"/>
  <c r="AF174" i="6"/>
  <c r="AG174" i="6"/>
  <c r="AH174" i="6"/>
  <c r="Z175" i="6"/>
  <c r="AA175" i="6"/>
  <c r="AC175" i="6"/>
  <c r="AF175" i="6"/>
  <c r="AG175" i="6"/>
  <c r="AH175" i="6"/>
  <c r="Z176" i="6"/>
  <c r="AA176" i="6"/>
  <c r="AC176" i="6"/>
  <c r="AF176" i="6"/>
  <c r="AG176" i="6"/>
  <c r="AH176" i="6"/>
  <c r="Z177" i="6"/>
  <c r="AA177" i="6"/>
  <c r="AC177" i="6"/>
  <c r="AF177" i="6"/>
  <c r="AG177" i="6"/>
  <c r="AH177" i="6"/>
  <c r="Z178" i="6"/>
  <c r="AA178" i="6"/>
  <c r="AC178" i="6"/>
  <c r="AF178" i="6"/>
  <c r="AG178" i="6"/>
  <c r="AH178" i="6"/>
  <c r="Z179" i="6"/>
  <c r="AA179" i="6"/>
  <c r="AC179" i="6"/>
  <c r="AF179" i="6"/>
  <c r="AG179" i="6"/>
  <c r="AH179" i="6"/>
  <c r="Z180" i="6"/>
  <c r="AA180" i="6"/>
  <c r="AC180" i="6"/>
  <c r="AF180" i="6"/>
  <c r="AG180" i="6"/>
  <c r="AH180" i="6"/>
  <c r="Z181" i="6"/>
  <c r="AA181" i="6"/>
  <c r="AC181" i="6"/>
  <c r="AF181" i="6"/>
  <c r="AG181" i="6"/>
  <c r="AH181" i="6"/>
  <c r="Z182" i="6"/>
  <c r="AA182" i="6"/>
  <c r="AC182" i="6"/>
  <c r="AF182" i="6"/>
  <c r="AG182" i="6"/>
  <c r="AH182" i="6"/>
  <c r="Z183" i="6"/>
  <c r="AA183" i="6"/>
  <c r="AC183" i="6"/>
  <c r="AF183" i="6"/>
  <c r="AG183" i="6"/>
  <c r="AH183" i="6"/>
  <c r="Z184" i="6"/>
  <c r="AA184" i="6"/>
  <c r="AC184" i="6"/>
  <c r="AF184" i="6"/>
  <c r="AG184" i="6"/>
  <c r="AH184" i="6"/>
  <c r="Z185" i="6"/>
  <c r="AA185" i="6"/>
  <c r="AC185" i="6"/>
  <c r="AF185" i="6"/>
  <c r="AG185" i="6"/>
  <c r="AH185" i="6"/>
  <c r="Z186" i="6"/>
  <c r="AA186" i="6"/>
  <c r="AC186" i="6"/>
  <c r="AF186" i="6"/>
  <c r="AG186" i="6"/>
  <c r="AH186" i="6"/>
  <c r="Z187" i="6"/>
  <c r="AA187" i="6"/>
  <c r="AC187" i="6"/>
  <c r="AF187" i="6"/>
  <c r="AG187" i="6"/>
  <c r="AH187" i="6"/>
  <c r="Z188" i="6"/>
  <c r="AA188" i="6"/>
  <c r="AC188" i="6"/>
  <c r="AF188" i="6"/>
  <c r="AG188" i="6"/>
  <c r="AH188" i="6"/>
  <c r="Z189" i="6"/>
  <c r="AA189" i="6"/>
  <c r="AC189" i="6"/>
  <c r="AF189" i="6"/>
  <c r="AG189" i="6"/>
  <c r="AH189" i="6"/>
  <c r="Z190" i="6"/>
  <c r="AA190" i="6"/>
  <c r="AC190" i="6"/>
  <c r="AF190" i="6"/>
  <c r="AG190" i="6"/>
  <c r="AH190" i="6"/>
  <c r="Z191" i="6"/>
  <c r="AA191" i="6"/>
  <c r="AC191" i="6"/>
  <c r="AF191" i="6"/>
  <c r="AG191" i="6"/>
  <c r="AH191" i="6"/>
  <c r="Z192" i="6"/>
  <c r="AA192" i="6"/>
  <c r="AC192" i="6"/>
  <c r="AF192" i="6"/>
  <c r="AG192" i="6"/>
  <c r="AH192" i="6"/>
  <c r="Z193" i="6"/>
  <c r="AA193" i="6"/>
  <c r="AC193" i="6"/>
  <c r="AF193" i="6"/>
  <c r="AG193" i="6"/>
  <c r="AH193" i="6"/>
  <c r="Z194" i="6"/>
  <c r="AA194" i="6"/>
  <c r="AC194" i="6"/>
  <c r="AF194" i="6"/>
  <c r="AG194" i="6"/>
  <c r="AH194" i="6"/>
  <c r="Z195" i="6"/>
  <c r="AA195" i="6"/>
  <c r="AC195" i="6"/>
  <c r="AF195" i="6"/>
  <c r="AG195" i="6"/>
  <c r="AH195" i="6"/>
  <c r="Z196" i="6"/>
  <c r="AA196" i="6"/>
  <c r="AC196" i="6"/>
  <c r="AF196" i="6"/>
  <c r="AG196" i="6"/>
  <c r="AH196" i="6"/>
  <c r="Z197" i="6"/>
  <c r="AA197" i="6"/>
  <c r="AC197" i="6"/>
  <c r="AF197" i="6"/>
  <c r="AG197" i="6"/>
  <c r="AH197" i="6"/>
  <c r="Z198" i="6"/>
  <c r="AA198" i="6"/>
  <c r="AC198" i="6"/>
  <c r="AF198" i="6"/>
  <c r="AG198" i="6"/>
  <c r="AH198" i="6"/>
  <c r="Z199" i="6"/>
  <c r="AA199" i="6"/>
  <c r="AC199" i="6"/>
  <c r="AF199" i="6"/>
  <c r="AG199" i="6"/>
  <c r="AH199" i="6"/>
  <c r="Z200" i="6"/>
  <c r="AA200" i="6"/>
  <c r="AC200" i="6"/>
  <c r="AF200" i="6"/>
  <c r="AG200" i="6"/>
  <c r="AH200" i="6"/>
  <c r="Z201" i="6"/>
  <c r="AA201" i="6"/>
  <c r="AC201" i="6"/>
  <c r="AF201" i="6"/>
  <c r="AG201" i="6"/>
  <c r="AH201" i="6"/>
  <c r="Z202" i="6"/>
  <c r="AA202" i="6"/>
  <c r="AC202" i="6"/>
  <c r="AF202" i="6"/>
  <c r="AG202" i="6"/>
  <c r="AH202" i="6"/>
  <c r="Z203" i="6"/>
  <c r="AA203" i="6"/>
  <c r="AC203" i="6"/>
  <c r="AF203" i="6"/>
  <c r="AG203" i="6"/>
  <c r="AH203" i="6"/>
  <c r="Z204" i="6"/>
  <c r="AA204" i="6"/>
  <c r="AC204" i="6"/>
  <c r="AF204" i="6"/>
  <c r="AG204" i="6"/>
  <c r="AH204" i="6"/>
  <c r="Z205" i="6"/>
  <c r="AA205" i="6"/>
  <c r="AC205" i="6"/>
  <c r="AF205" i="6"/>
  <c r="AG205" i="6"/>
  <c r="AH205" i="6"/>
  <c r="Z206" i="6"/>
  <c r="AA206" i="6"/>
  <c r="AC206" i="6"/>
  <c r="AF206" i="6"/>
  <c r="AG206" i="6"/>
  <c r="AH206" i="6"/>
  <c r="Z207" i="6"/>
  <c r="AA207" i="6"/>
  <c r="AC207" i="6"/>
  <c r="AF207" i="6"/>
  <c r="AG207" i="6"/>
  <c r="AH207" i="6"/>
  <c r="Z208" i="6"/>
  <c r="AA208" i="6"/>
  <c r="AC208" i="6"/>
  <c r="AF208" i="6"/>
  <c r="AG208" i="6"/>
  <c r="AH208" i="6"/>
  <c r="Z209" i="6"/>
  <c r="AA209" i="6"/>
  <c r="AC209" i="6"/>
  <c r="AF209" i="6"/>
  <c r="AG209" i="6"/>
  <c r="AH209" i="6"/>
  <c r="Z210" i="6"/>
  <c r="AA210" i="6"/>
  <c r="AC210" i="6"/>
  <c r="AF210" i="6"/>
  <c r="AG210" i="6"/>
  <c r="AH210" i="6"/>
  <c r="Z211" i="6"/>
  <c r="AA211" i="6"/>
  <c r="AC211" i="6"/>
  <c r="AF211" i="6"/>
  <c r="AG211" i="6"/>
  <c r="AH211" i="6"/>
  <c r="Z212" i="6"/>
  <c r="AA212" i="6"/>
  <c r="AC212" i="6"/>
  <c r="AF212" i="6"/>
  <c r="AG212" i="6"/>
  <c r="AH212" i="6"/>
  <c r="Z213" i="6"/>
  <c r="AA213" i="6"/>
  <c r="AC213" i="6"/>
  <c r="AF213" i="6"/>
  <c r="AG213" i="6"/>
  <c r="AH213" i="6"/>
  <c r="Z214" i="6"/>
  <c r="AA214" i="6"/>
  <c r="AC214" i="6"/>
  <c r="AF214" i="6"/>
  <c r="AG214" i="6"/>
  <c r="AH214" i="6"/>
  <c r="Z215" i="6"/>
  <c r="AA215" i="6"/>
  <c r="AC215" i="6"/>
  <c r="AF215" i="6"/>
  <c r="AG215" i="6"/>
  <c r="AH215" i="6"/>
  <c r="Z216" i="6"/>
  <c r="AA216" i="6"/>
  <c r="AC216" i="6"/>
  <c r="AF216" i="6"/>
  <c r="AG216" i="6"/>
  <c r="AH216" i="6"/>
  <c r="Z217" i="6"/>
  <c r="AA217" i="6"/>
  <c r="AC217" i="6"/>
  <c r="AF217" i="6"/>
  <c r="AG217" i="6"/>
  <c r="AH217" i="6"/>
  <c r="Z218" i="6"/>
  <c r="AA218" i="6"/>
  <c r="AC218" i="6"/>
  <c r="AF218" i="6"/>
  <c r="AG218" i="6"/>
  <c r="AH218" i="6"/>
  <c r="Z219" i="6"/>
  <c r="AA219" i="6"/>
  <c r="AC219" i="6"/>
  <c r="AF219" i="6"/>
  <c r="AG219" i="6"/>
  <c r="AH219" i="6"/>
  <c r="Z220" i="6"/>
  <c r="AA220" i="6"/>
  <c r="AC220" i="6"/>
  <c r="AF220" i="6"/>
  <c r="AG220" i="6"/>
  <c r="AH220" i="6"/>
  <c r="Z221" i="6"/>
  <c r="AA221" i="6"/>
  <c r="AC221" i="6"/>
  <c r="AF221" i="6"/>
  <c r="AG221" i="6"/>
  <c r="AH221" i="6"/>
  <c r="Z222" i="6"/>
  <c r="AA222" i="6"/>
  <c r="AC222" i="6"/>
  <c r="AF222" i="6"/>
  <c r="AG222" i="6"/>
  <c r="AH222" i="6"/>
  <c r="Z223" i="6"/>
  <c r="AA223" i="6"/>
  <c r="AC223" i="6"/>
  <c r="AF223" i="6"/>
  <c r="AG223" i="6"/>
  <c r="AH223" i="6"/>
  <c r="Z224" i="6"/>
  <c r="AA224" i="6"/>
  <c r="AC224" i="6"/>
  <c r="AF224" i="6"/>
  <c r="AG224" i="6"/>
  <c r="AH224" i="6"/>
  <c r="Z225" i="6"/>
  <c r="AA225" i="6"/>
  <c r="AC225" i="6"/>
  <c r="AF225" i="6"/>
  <c r="AG225" i="6"/>
  <c r="AH225" i="6"/>
  <c r="Z226" i="6"/>
  <c r="AA226" i="6"/>
  <c r="AC226" i="6"/>
  <c r="AF226" i="6"/>
  <c r="AG226" i="6"/>
  <c r="AH226" i="6"/>
  <c r="Z227" i="6"/>
  <c r="AA227" i="6"/>
  <c r="AC227" i="6"/>
  <c r="AF227" i="6"/>
  <c r="AG227" i="6"/>
  <c r="AH227" i="6"/>
  <c r="Z228" i="6"/>
  <c r="AA228" i="6"/>
  <c r="AC228" i="6"/>
  <c r="AF228" i="6"/>
  <c r="AG228" i="6"/>
  <c r="AH228" i="6"/>
  <c r="Z229" i="6"/>
  <c r="AA229" i="6"/>
  <c r="AC229" i="6"/>
  <c r="AF229" i="6"/>
  <c r="AG229" i="6"/>
  <c r="AH229" i="6"/>
  <c r="Z230" i="6"/>
  <c r="AA230" i="6"/>
  <c r="AC230" i="6"/>
  <c r="AF230" i="6"/>
  <c r="AG230" i="6"/>
  <c r="AH230" i="6"/>
  <c r="Z231" i="6"/>
  <c r="AA231" i="6"/>
  <c r="AC231" i="6"/>
  <c r="AF231" i="6"/>
  <c r="AG231" i="6"/>
  <c r="AH231" i="6"/>
  <c r="Z232" i="6"/>
  <c r="AA232" i="6"/>
  <c r="AC232" i="6"/>
  <c r="AF232" i="6"/>
  <c r="AG232" i="6"/>
  <c r="AH232" i="6"/>
  <c r="Z233" i="6"/>
  <c r="AA233" i="6"/>
  <c r="AC233" i="6"/>
  <c r="AF233" i="6"/>
  <c r="AG233" i="6"/>
  <c r="AH233" i="6"/>
  <c r="Z234" i="6"/>
  <c r="AA234" i="6"/>
  <c r="AC234" i="6"/>
  <c r="AF234" i="6"/>
  <c r="AG234" i="6"/>
  <c r="AH234" i="6"/>
  <c r="Z235" i="6"/>
  <c r="AA235" i="6"/>
  <c r="AC235" i="6"/>
  <c r="AF235" i="6"/>
  <c r="AG235" i="6"/>
  <c r="AH235" i="6"/>
  <c r="Z236" i="6"/>
  <c r="AA236" i="6"/>
  <c r="AC236" i="6"/>
  <c r="AF236" i="6"/>
  <c r="AG236" i="6"/>
  <c r="AH236" i="6"/>
  <c r="Z237" i="6"/>
  <c r="AA237" i="6"/>
  <c r="AC237" i="6"/>
  <c r="AF237" i="6"/>
  <c r="AG237" i="6"/>
  <c r="AH237" i="6"/>
  <c r="Z238" i="6"/>
  <c r="AA238" i="6"/>
  <c r="AC238" i="6"/>
  <c r="AF238" i="6"/>
  <c r="AG238" i="6"/>
  <c r="AH238" i="6"/>
  <c r="Z239" i="6"/>
  <c r="AA239" i="6"/>
  <c r="AC239" i="6"/>
  <c r="AF239" i="6"/>
  <c r="AG239" i="6"/>
  <c r="AH239" i="6"/>
  <c r="Z240" i="6"/>
  <c r="AA240" i="6"/>
  <c r="AC240" i="6"/>
  <c r="AF240" i="6"/>
  <c r="AG240" i="6"/>
  <c r="AH240" i="6"/>
  <c r="Z241" i="6"/>
  <c r="AA241" i="6"/>
  <c r="AC241" i="6"/>
  <c r="AF241" i="6"/>
  <c r="AG241" i="6"/>
  <c r="AH241" i="6"/>
  <c r="Z242" i="6"/>
  <c r="AA242" i="6"/>
  <c r="AC242" i="6"/>
  <c r="AF242" i="6"/>
  <c r="AG242" i="6"/>
  <c r="AH242" i="6"/>
  <c r="Z243" i="6"/>
  <c r="AA243" i="6"/>
  <c r="AC243" i="6"/>
  <c r="AF243" i="6"/>
  <c r="AG243" i="6"/>
  <c r="AH243" i="6"/>
  <c r="Z244" i="6"/>
  <c r="AA244" i="6"/>
  <c r="AC244" i="6"/>
  <c r="AF244" i="6"/>
  <c r="AG244" i="6"/>
  <c r="AH244" i="6"/>
  <c r="Z245" i="6"/>
  <c r="AA245" i="6"/>
  <c r="AC245" i="6"/>
  <c r="AF245" i="6"/>
  <c r="AG245" i="6"/>
  <c r="AH245" i="6"/>
  <c r="Z246" i="6"/>
  <c r="AA246" i="6"/>
  <c r="AC246" i="6"/>
  <c r="AF246" i="6"/>
  <c r="AG246" i="6"/>
  <c r="AH246" i="6"/>
  <c r="Z247" i="6"/>
  <c r="AA247" i="6"/>
  <c r="AC247" i="6"/>
  <c r="AF247" i="6"/>
  <c r="AG247" i="6"/>
  <c r="AH247" i="6"/>
  <c r="Z248" i="6"/>
  <c r="AA248" i="6"/>
  <c r="AC248" i="6"/>
  <c r="AF248" i="6"/>
  <c r="AG248" i="6"/>
  <c r="AH248" i="6"/>
  <c r="Z249" i="6"/>
  <c r="AA249" i="6"/>
  <c r="AC249" i="6"/>
  <c r="AF249" i="6"/>
  <c r="AG249" i="6"/>
  <c r="AH249" i="6"/>
  <c r="Z250" i="6"/>
  <c r="AA250" i="6"/>
  <c r="AC250" i="6"/>
  <c r="AF250" i="6"/>
  <c r="AG250" i="6"/>
  <c r="AH250" i="6"/>
  <c r="Z251" i="6"/>
  <c r="AA251" i="6"/>
  <c r="AC251" i="6"/>
  <c r="AF251" i="6"/>
  <c r="AG251" i="6"/>
  <c r="AH251" i="6"/>
  <c r="Z252" i="6"/>
  <c r="AA252" i="6"/>
  <c r="AC252" i="6"/>
  <c r="AF252" i="6"/>
  <c r="AG252" i="6"/>
  <c r="AH252" i="6"/>
  <c r="Z253" i="6"/>
  <c r="AA253" i="6"/>
  <c r="AC253" i="6"/>
  <c r="AF253" i="6"/>
  <c r="AG253" i="6"/>
  <c r="AH253" i="6"/>
  <c r="Z254" i="6"/>
  <c r="AA254" i="6"/>
  <c r="AC254" i="6"/>
  <c r="AF254" i="6"/>
  <c r="AG254" i="6"/>
  <c r="AH254" i="6"/>
  <c r="Z255" i="6"/>
  <c r="AA255" i="6"/>
  <c r="AC255" i="6"/>
  <c r="AF255" i="6"/>
  <c r="AG255" i="6"/>
  <c r="AH255" i="6"/>
  <c r="Z256" i="6"/>
  <c r="AA256" i="6"/>
  <c r="AC256" i="6"/>
  <c r="AF256" i="6"/>
  <c r="AG256" i="6"/>
  <c r="AH256" i="6"/>
  <c r="Z257" i="6"/>
  <c r="AA257" i="6"/>
  <c r="AC257" i="6"/>
  <c r="AF257" i="6"/>
  <c r="AG257" i="6"/>
  <c r="AH257" i="6"/>
  <c r="Z258" i="6"/>
  <c r="AA258" i="6"/>
  <c r="AC258" i="6"/>
  <c r="AF258" i="6"/>
  <c r="AG258" i="6"/>
  <c r="AH258" i="6"/>
  <c r="Z259" i="6"/>
  <c r="AA259" i="6"/>
  <c r="AC259" i="6"/>
  <c r="AF259" i="6"/>
  <c r="AG259" i="6"/>
  <c r="AH259" i="6"/>
  <c r="Z260" i="6"/>
  <c r="AA260" i="6"/>
  <c r="AC260" i="6"/>
  <c r="AF260" i="6"/>
  <c r="AG260" i="6"/>
  <c r="AH260" i="6"/>
  <c r="Z261" i="6"/>
  <c r="AA261" i="6"/>
  <c r="AC261" i="6"/>
  <c r="AF261" i="6"/>
  <c r="AG261" i="6"/>
  <c r="AH261" i="6"/>
  <c r="Z262" i="6"/>
  <c r="AA262" i="6"/>
  <c r="AC262" i="6"/>
  <c r="AF262" i="6"/>
  <c r="AG262" i="6"/>
  <c r="AH262" i="6"/>
  <c r="Z263" i="6"/>
  <c r="AA263" i="6"/>
  <c r="AC263" i="6"/>
  <c r="AF263" i="6"/>
  <c r="AG263" i="6"/>
  <c r="AH263" i="6"/>
  <c r="Z264" i="6"/>
  <c r="AA264" i="6"/>
  <c r="AC264" i="6"/>
  <c r="AF264" i="6"/>
  <c r="AG264" i="6"/>
  <c r="AH264" i="6"/>
  <c r="Z265" i="6"/>
  <c r="AA265" i="6"/>
  <c r="AC265" i="6"/>
  <c r="AF265" i="6"/>
  <c r="AG265" i="6"/>
  <c r="AH265" i="6"/>
  <c r="Z266" i="6"/>
  <c r="AA266" i="6"/>
  <c r="AC266" i="6"/>
  <c r="AF266" i="6"/>
  <c r="AG266" i="6"/>
  <c r="AH266" i="6"/>
  <c r="Z267" i="6"/>
  <c r="AA267" i="6"/>
  <c r="AC267" i="6"/>
  <c r="AF267" i="6"/>
  <c r="AG267" i="6"/>
  <c r="AH267" i="6"/>
  <c r="Z268" i="6"/>
  <c r="AA268" i="6"/>
  <c r="AC268" i="6"/>
  <c r="AF268" i="6"/>
  <c r="AG268" i="6"/>
  <c r="AH268" i="6"/>
  <c r="Z269" i="6"/>
  <c r="AA269" i="6"/>
  <c r="AC269" i="6"/>
  <c r="AF269" i="6"/>
  <c r="AG269" i="6"/>
  <c r="AH269" i="6"/>
  <c r="Z270" i="6"/>
  <c r="AA270" i="6"/>
  <c r="AC270" i="6"/>
  <c r="AF270" i="6"/>
  <c r="AG270" i="6"/>
  <c r="AH270" i="6"/>
  <c r="Z271" i="6"/>
  <c r="AA271" i="6"/>
  <c r="AC271" i="6"/>
  <c r="AF271" i="6"/>
  <c r="AG271" i="6"/>
  <c r="AH271" i="6"/>
  <c r="Z272" i="6"/>
  <c r="AA272" i="6"/>
  <c r="AC272" i="6"/>
  <c r="AF272" i="6"/>
  <c r="AG272" i="6"/>
  <c r="AH272" i="6"/>
  <c r="Z273" i="6"/>
  <c r="AA273" i="6"/>
  <c r="AC273" i="6"/>
  <c r="AF273" i="6"/>
  <c r="AG273" i="6"/>
  <c r="AH273" i="6"/>
  <c r="Z274" i="6"/>
  <c r="AA274" i="6"/>
  <c r="AC274" i="6"/>
  <c r="AF274" i="6"/>
  <c r="AG274" i="6"/>
  <c r="AH274" i="6"/>
  <c r="Z275" i="6"/>
  <c r="AA275" i="6"/>
  <c r="AC275" i="6"/>
  <c r="AF275" i="6"/>
  <c r="AG275" i="6"/>
  <c r="AH275" i="6"/>
  <c r="Z276" i="6"/>
  <c r="AA276" i="6"/>
  <c r="AC276" i="6"/>
  <c r="AF276" i="6"/>
  <c r="AG276" i="6"/>
  <c r="AH276" i="6"/>
  <c r="Z277" i="6"/>
  <c r="AA277" i="6"/>
  <c r="AC277" i="6"/>
  <c r="AF277" i="6"/>
  <c r="AG277" i="6"/>
  <c r="AH277" i="6"/>
  <c r="Z278" i="6"/>
  <c r="AA278" i="6"/>
  <c r="AC278" i="6"/>
  <c r="AF278" i="6"/>
  <c r="AG278" i="6"/>
  <c r="AH278" i="6"/>
  <c r="Z279" i="6"/>
  <c r="AA279" i="6"/>
  <c r="AC279" i="6"/>
  <c r="AF279" i="6"/>
  <c r="AG279" i="6"/>
  <c r="AH279" i="6"/>
  <c r="Z280" i="6"/>
  <c r="AA280" i="6"/>
  <c r="AC280" i="6"/>
  <c r="AF280" i="6"/>
  <c r="AG280" i="6"/>
  <c r="AH280" i="6"/>
  <c r="Z281" i="6"/>
  <c r="AA281" i="6"/>
  <c r="AC281" i="6"/>
  <c r="AF281" i="6"/>
  <c r="AG281" i="6"/>
  <c r="AH281" i="6"/>
  <c r="Z282" i="6"/>
  <c r="AA282" i="6"/>
  <c r="AC282" i="6"/>
  <c r="AF282" i="6"/>
  <c r="AG282" i="6"/>
  <c r="AH282" i="6"/>
  <c r="Z283" i="6"/>
  <c r="AA283" i="6"/>
  <c r="AC283" i="6"/>
  <c r="AF283" i="6"/>
  <c r="AG283" i="6"/>
  <c r="AH283" i="6"/>
  <c r="Z284" i="6"/>
  <c r="AA284" i="6"/>
  <c r="AC284" i="6"/>
  <c r="AF284" i="6"/>
  <c r="AG284" i="6"/>
  <c r="AH284" i="6"/>
  <c r="Z285" i="6"/>
  <c r="AA285" i="6"/>
  <c r="AC285" i="6"/>
  <c r="AF285" i="6"/>
  <c r="AG285" i="6"/>
  <c r="AH285" i="6"/>
  <c r="Z286" i="6"/>
  <c r="AA286" i="6"/>
  <c r="AC286" i="6"/>
  <c r="AF286" i="6"/>
  <c r="AG286" i="6"/>
  <c r="AH286" i="6"/>
  <c r="Z287" i="6"/>
  <c r="AA287" i="6"/>
  <c r="AC287" i="6"/>
  <c r="AF287" i="6"/>
  <c r="AG287" i="6"/>
  <c r="AH287" i="6"/>
  <c r="Z288" i="6"/>
  <c r="AA288" i="6"/>
  <c r="AC288" i="6"/>
  <c r="AF288" i="6"/>
  <c r="AG288" i="6"/>
  <c r="AH288" i="6"/>
  <c r="Z289" i="6"/>
  <c r="AA289" i="6"/>
  <c r="AC289" i="6"/>
  <c r="AF289" i="6"/>
  <c r="AG289" i="6"/>
  <c r="AH289" i="6"/>
  <c r="Z290" i="6"/>
  <c r="AA290" i="6"/>
  <c r="AC290" i="6"/>
  <c r="AF290" i="6"/>
  <c r="AG290" i="6"/>
  <c r="AH290" i="6"/>
  <c r="Z291" i="6"/>
  <c r="AA291" i="6"/>
  <c r="AC291" i="6"/>
  <c r="AF291" i="6"/>
  <c r="AG291" i="6"/>
  <c r="AH291" i="6"/>
  <c r="Z292" i="6"/>
  <c r="AA292" i="6"/>
  <c r="AC292" i="6"/>
  <c r="AF292" i="6"/>
  <c r="AG292" i="6"/>
  <c r="AH292" i="6"/>
  <c r="Z293" i="6"/>
  <c r="AA293" i="6"/>
  <c r="AC293" i="6"/>
  <c r="AF293" i="6"/>
  <c r="AG293" i="6"/>
  <c r="AH293" i="6"/>
  <c r="Z294" i="6"/>
  <c r="AA294" i="6"/>
  <c r="AC294" i="6"/>
  <c r="AF294" i="6"/>
  <c r="AG294" i="6"/>
  <c r="AH294" i="6"/>
  <c r="Z295" i="6"/>
  <c r="AA295" i="6"/>
  <c r="AC295" i="6"/>
  <c r="AF295" i="6"/>
  <c r="AG295" i="6"/>
  <c r="AH295" i="6"/>
  <c r="Z296" i="6"/>
  <c r="AA296" i="6"/>
  <c r="AC296" i="6"/>
  <c r="AF296" i="6"/>
  <c r="AG296" i="6"/>
  <c r="AH296" i="6"/>
  <c r="Z297" i="6"/>
  <c r="AA297" i="6"/>
  <c r="AC297" i="6"/>
  <c r="AF297" i="6"/>
  <c r="AG297" i="6"/>
  <c r="AH297" i="6"/>
  <c r="Z298" i="6"/>
  <c r="AA298" i="6"/>
  <c r="AC298" i="6"/>
  <c r="AF298" i="6"/>
  <c r="AG298" i="6"/>
  <c r="AH298" i="6"/>
  <c r="Z299" i="6"/>
  <c r="AA299" i="6"/>
  <c r="AC299" i="6"/>
  <c r="AF299" i="6"/>
  <c r="AG299" i="6"/>
  <c r="AH299" i="6"/>
  <c r="Z300" i="6"/>
  <c r="AA300" i="6"/>
  <c r="AC300" i="6"/>
  <c r="AF300" i="6"/>
  <c r="AG300" i="6"/>
  <c r="AH300" i="6"/>
  <c r="Z301" i="6"/>
  <c r="AA301" i="6"/>
  <c r="AC301" i="6"/>
  <c r="AF301" i="6"/>
  <c r="AG301" i="6"/>
  <c r="AH301" i="6"/>
  <c r="Z302" i="6"/>
  <c r="AA302" i="6"/>
  <c r="AC302" i="6"/>
  <c r="AF302" i="6"/>
  <c r="AG302" i="6"/>
  <c r="AH302" i="6"/>
  <c r="Z303" i="6"/>
  <c r="AA303" i="6"/>
  <c r="AC303" i="6"/>
  <c r="AF303" i="6"/>
  <c r="AG303" i="6"/>
  <c r="AH303" i="6"/>
  <c r="Z304" i="6"/>
  <c r="AA304" i="6"/>
  <c r="AC304" i="6"/>
  <c r="AF304" i="6"/>
  <c r="AG304" i="6"/>
  <c r="AH304" i="6"/>
  <c r="Z305" i="6"/>
  <c r="AA305" i="6"/>
  <c r="AC305" i="6"/>
  <c r="AF305" i="6"/>
  <c r="AG305" i="6"/>
  <c r="AH305" i="6"/>
  <c r="Z306" i="6"/>
  <c r="AA306" i="6"/>
  <c r="AC306" i="6"/>
  <c r="AF306" i="6"/>
  <c r="AG306" i="6"/>
  <c r="AH306" i="6"/>
  <c r="Z307" i="6"/>
  <c r="AA307" i="6"/>
  <c r="AC307" i="6"/>
  <c r="AF307" i="6"/>
  <c r="AG307" i="6"/>
  <c r="AH307" i="6"/>
  <c r="Z308" i="6"/>
  <c r="AA308" i="6"/>
  <c r="AC308" i="6"/>
  <c r="AF308" i="6"/>
  <c r="AG308" i="6"/>
  <c r="AH308" i="6"/>
  <c r="Z309" i="6"/>
  <c r="AA309" i="6"/>
  <c r="AC309" i="6"/>
  <c r="AF309" i="6"/>
  <c r="AG309" i="6"/>
  <c r="AH309" i="6"/>
  <c r="Z310" i="6"/>
  <c r="AA310" i="6"/>
  <c r="AC310" i="6"/>
  <c r="AF310" i="6"/>
  <c r="AG310" i="6"/>
  <c r="AH310" i="6"/>
  <c r="Z311" i="6"/>
  <c r="AA311" i="6"/>
  <c r="AC311" i="6"/>
  <c r="AF311" i="6"/>
  <c r="AG311" i="6"/>
  <c r="AH311" i="6"/>
  <c r="Z312" i="6"/>
  <c r="AA312" i="6"/>
  <c r="AC312" i="6"/>
  <c r="AF312" i="6"/>
  <c r="AG312" i="6"/>
  <c r="AH312" i="6"/>
  <c r="Z313" i="6"/>
  <c r="AA313" i="6"/>
  <c r="AC313" i="6"/>
  <c r="AF313" i="6"/>
  <c r="AG313" i="6"/>
  <c r="AH313" i="6"/>
  <c r="Z314" i="6"/>
  <c r="AA314" i="6"/>
  <c r="AC314" i="6"/>
  <c r="AF314" i="6"/>
  <c r="AG314" i="6"/>
  <c r="AH314" i="6"/>
  <c r="Z315" i="6"/>
  <c r="AA315" i="6"/>
  <c r="AC315" i="6"/>
  <c r="AF315" i="6"/>
  <c r="AG315" i="6"/>
  <c r="AH315" i="6"/>
  <c r="Z316" i="6"/>
  <c r="AA316" i="6"/>
  <c r="AC316" i="6"/>
  <c r="AF316" i="6"/>
  <c r="AG316" i="6"/>
  <c r="AH316" i="6"/>
  <c r="Z317" i="6"/>
  <c r="AA317" i="6"/>
  <c r="AC317" i="6"/>
  <c r="AF317" i="6"/>
  <c r="AG317" i="6"/>
  <c r="AH317" i="6"/>
  <c r="Z318" i="6"/>
  <c r="AA318" i="6"/>
  <c r="AC318" i="6"/>
  <c r="AF318" i="6"/>
  <c r="AG318" i="6"/>
  <c r="AH318" i="6"/>
  <c r="Z319" i="6"/>
  <c r="AA319" i="6"/>
  <c r="AC319" i="6"/>
  <c r="AF319" i="6"/>
  <c r="AG319" i="6"/>
  <c r="AH319" i="6"/>
  <c r="Z320" i="6"/>
  <c r="AA320" i="6"/>
  <c r="AC320" i="6"/>
  <c r="AF320" i="6"/>
  <c r="AG320" i="6"/>
  <c r="AH320" i="6"/>
  <c r="Z321" i="6"/>
  <c r="AA321" i="6"/>
  <c r="AC321" i="6"/>
  <c r="AF321" i="6"/>
  <c r="AG321" i="6"/>
  <c r="AH321" i="6"/>
  <c r="Z322" i="6"/>
  <c r="AA322" i="6"/>
  <c r="AC322" i="6"/>
  <c r="AF322" i="6"/>
  <c r="AG322" i="6"/>
  <c r="AH322" i="6"/>
  <c r="Z323" i="6"/>
  <c r="AA323" i="6"/>
  <c r="AC323" i="6"/>
  <c r="AF323" i="6"/>
  <c r="AG323" i="6"/>
  <c r="AH323" i="6"/>
  <c r="Z324" i="6"/>
  <c r="AA324" i="6"/>
  <c r="AC324" i="6"/>
  <c r="AF324" i="6"/>
  <c r="AG324" i="6"/>
  <c r="AH324" i="6"/>
  <c r="Z325" i="6"/>
  <c r="AA325" i="6"/>
  <c r="AC325" i="6"/>
  <c r="AF325" i="6"/>
  <c r="AG325" i="6"/>
  <c r="AH325" i="6"/>
  <c r="Z326" i="6"/>
  <c r="AA326" i="6"/>
  <c r="AC326" i="6"/>
  <c r="AF326" i="6"/>
  <c r="AG326" i="6"/>
  <c r="AH326" i="6"/>
  <c r="Z327" i="6"/>
  <c r="AA327" i="6"/>
  <c r="AC327" i="6"/>
  <c r="AF327" i="6"/>
  <c r="AG327" i="6"/>
  <c r="AH327" i="6"/>
  <c r="Z328" i="6"/>
  <c r="AA328" i="6"/>
  <c r="AC328" i="6"/>
  <c r="AF328" i="6"/>
  <c r="AG328" i="6"/>
  <c r="AH328" i="6"/>
  <c r="Z329" i="6"/>
  <c r="AA329" i="6"/>
  <c r="AC329" i="6"/>
  <c r="AF329" i="6"/>
  <c r="AG329" i="6"/>
  <c r="AH329" i="6"/>
  <c r="Z330" i="6"/>
  <c r="AA330" i="6"/>
  <c r="AC330" i="6"/>
  <c r="AF330" i="6"/>
  <c r="AG330" i="6"/>
  <c r="AH330" i="6"/>
  <c r="Z331" i="6"/>
  <c r="AA331" i="6"/>
  <c r="AC331" i="6"/>
  <c r="AF331" i="6"/>
  <c r="AG331" i="6"/>
  <c r="AH331" i="6"/>
  <c r="Z332" i="6"/>
  <c r="AA332" i="6"/>
  <c r="AC332" i="6"/>
  <c r="AF332" i="6"/>
  <c r="AG332" i="6"/>
  <c r="AH332" i="6"/>
  <c r="Z333" i="6"/>
  <c r="AA333" i="6"/>
  <c r="AC333" i="6"/>
  <c r="AF333" i="6"/>
  <c r="AG333" i="6"/>
  <c r="AH333" i="6"/>
  <c r="Z334" i="6"/>
  <c r="AA334" i="6"/>
  <c r="AC334" i="6"/>
  <c r="AF334" i="6"/>
  <c r="AG334" i="6"/>
  <c r="AH334" i="6"/>
  <c r="Z335" i="6"/>
  <c r="AA335" i="6"/>
  <c r="AC335" i="6"/>
  <c r="AF335" i="6"/>
  <c r="AG335" i="6"/>
  <c r="AH335" i="6"/>
  <c r="Z336" i="6"/>
  <c r="AA336" i="6"/>
  <c r="AC336" i="6"/>
  <c r="AF336" i="6"/>
  <c r="AG336" i="6"/>
  <c r="AH336" i="6"/>
  <c r="Z337" i="6"/>
  <c r="AA337" i="6"/>
  <c r="AC337" i="6"/>
  <c r="AF337" i="6"/>
  <c r="AG337" i="6"/>
  <c r="AH337" i="6"/>
  <c r="Z338" i="6"/>
  <c r="AA338" i="6"/>
  <c r="AC338" i="6"/>
  <c r="AF338" i="6"/>
  <c r="AG338" i="6"/>
  <c r="AH338" i="6"/>
  <c r="Z339" i="6"/>
  <c r="AA339" i="6"/>
  <c r="AC339" i="6"/>
  <c r="AF339" i="6"/>
  <c r="AG339" i="6"/>
  <c r="AH339" i="6"/>
  <c r="Z340" i="6"/>
  <c r="AA340" i="6"/>
  <c r="AC340" i="6"/>
  <c r="AF340" i="6"/>
  <c r="AG340" i="6"/>
  <c r="AH340" i="6"/>
  <c r="Z341" i="6"/>
  <c r="AA341" i="6"/>
  <c r="AC341" i="6"/>
  <c r="AF341" i="6"/>
  <c r="AG341" i="6"/>
  <c r="AH341" i="6"/>
  <c r="Z342" i="6"/>
  <c r="AA342" i="6"/>
  <c r="AC342" i="6"/>
  <c r="AF342" i="6"/>
  <c r="AG342" i="6"/>
  <c r="AH342" i="6"/>
  <c r="Z343" i="6"/>
  <c r="AA343" i="6"/>
  <c r="AC343" i="6"/>
  <c r="AF343" i="6"/>
  <c r="AG343" i="6"/>
  <c r="AH343" i="6"/>
  <c r="Z344" i="6"/>
  <c r="AA344" i="6"/>
  <c r="AC344" i="6"/>
  <c r="AF344" i="6"/>
  <c r="AG344" i="6"/>
  <c r="AH344" i="6"/>
  <c r="Z345" i="6"/>
  <c r="AA345" i="6"/>
  <c r="AC345" i="6"/>
  <c r="AF345" i="6"/>
  <c r="AG345" i="6"/>
  <c r="AH345" i="6"/>
  <c r="Z346" i="6"/>
  <c r="AA346" i="6"/>
  <c r="AC346" i="6"/>
  <c r="AF346" i="6"/>
  <c r="AG346" i="6"/>
  <c r="AH346" i="6"/>
  <c r="Z347" i="6"/>
  <c r="AA347" i="6"/>
  <c r="AC347" i="6"/>
  <c r="AF347" i="6"/>
  <c r="AG347" i="6"/>
  <c r="AH347" i="6"/>
  <c r="Z348" i="6"/>
  <c r="AA348" i="6"/>
  <c r="AC348" i="6"/>
  <c r="AF348" i="6"/>
  <c r="AG348" i="6"/>
  <c r="AH348" i="6"/>
  <c r="Z349" i="6"/>
  <c r="AA349" i="6"/>
  <c r="AC349" i="6"/>
  <c r="AF349" i="6"/>
  <c r="AG349" i="6"/>
  <c r="AH349" i="6"/>
  <c r="Z350" i="6"/>
  <c r="AA350" i="6"/>
  <c r="AC350" i="6"/>
  <c r="AF350" i="6"/>
  <c r="AG350" i="6"/>
  <c r="AH350" i="6"/>
  <c r="Z351" i="6"/>
  <c r="AA351" i="6"/>
  <c r="AC351" i="6"/>
  <c r="AF351" i="6"/>
  <c r="AG351" i="6"/>
  <c r="AH351" i="6"/>
  <c r="Z352" i="6"/>
  <c r="AA352" i="6"/>
  <c r="AC352" i="6"/>
  <c r="AF352" i="6"/>
  <c r="AG352" i="6"/>
  <c r="AH352" i="6"/>
  <c r="Z353" i="6"/>
  <c r="AA353" i="6"/>
  <c r="AC353" i="6"/>
  <c r="AF353" i="6"/>
  <c r="AG353" i="6"/>
  <c r="AH353" i="6"/>
  <c r="Z354" i="6"/>
  <c r="AA354" i="6"/>
  <c r="AC354" i="6"/>
  <c r="AF354" i="6"/>
  <c r="AG354" i="6"/>
  <c r="AH354" i="6"/>
  <c r="Z355" i="6"/>
  <c r="AA355" i="6"/>
  <c r="AC355" i="6"/>
  <c r="AF355" i="6"/>
  <c r="AG355" i="6"/>
  <c r="AH355" i="6"/>
  <c r="Z356" i="6"/>
  <c r="AA356" i="6"/>
  <c r="AC356" i="6"/>
  <c r="AF356" i="6"/>
  <c r="AG356" i="6"/>
  <c r="AH356" i="6"/>
  <c r="Z357" i="6"/>
  <c r="AA357" i="6"/>
  <c r="AC357" i="6"/>
  <c r="AF357" i="6"/>
  <c r="AG357" i="6"/>
  <c r="AH357" i="6"/>
  <c r="Z358" i="6"/>
  <c r="AA358" i="6"/>
  <c r="AC358" i="6"/>
  <c r="AF358" i="6"/>
  <c r="AG358" i="6"/>
  <c r="AH358" i="6"/>
  <c r="Z359" i="6"/>
  <c r="AA359" i="6"/>
  <c r="AC359" i="6"/>
  <c r="AF359" i="6"/>
  <c r="AG359" i="6"/>
  <c r="AH359" i="6"/>
  <c r="Z360" i="6"/>
  <c r="AA360" i="6"/>
  <c r="AC360" i="6"/>
  <c r="AF360" i="6"/>
  <c r="AG360" i="6"/>
  <c r="AH360" i="6"/>
  <c r="Z361" i="6"/>
  <c r="AA361" i="6"/>
  <c r="AC361" i="6"/>
  <c r="AF361" i="6"/>
  <c r="AG361" i="6"/>
  <c r="AH361" i="6"/>
  <c r="AA2" i="6"/>
  <c r="AC2" i="6"/>
  <c r="AF2" i="6"/>
  <c r="AG2" i="6"/>
  <c r="AH2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2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77" i="6"/>
  <c r="W197" i="6"/>
  <c r="W78" i="6"/>
  <c r="W198" i="6"/>
  <c r="W79" i="6"/>
  <c r="W199" i="6"/>
  <c r="W80" i="6"/>
  <c r="W200" i="6"/>
  <c r="W81" i="6"/>
  <c r="W201" i="6"/>
  <c r="W82" i="6"/>
  <c r="W202" i="6"/>
  <c r="W83" i="6"/>
  <c r="W203" i="6"/>
  <c r="W84" i="6"/>
  <c r="W204" i="6"/>
  <c r="W85" i="6"/>
  <c r="W205" i="6"/>
  <c r="W86" i="6"/>
  <c r="W206" i="6"/>
  <c r="W87" i="6"/>
  <c r="W207" i="6"/>
  <c r="W88" i="6"/>
  <c r="W208" i="6"/>
  <c r="W89" i="6"/>
  <c r="W209" i="6"/>
  <c r="W90" i="6"/>
  <c r="W210" i="6"/>
  <c r="W91" i="6"/>
  <c r="W211" i="6"/>
  <c r="W92" i="6"/>
  <c r="W212" i="6"/>
  <c r="W93" i="6"/>
  <c r="W213" i="6"/>
  <c r="W94" i="6"/>
  <c r="W214" i="6"/>
  <c r="W95" i="6"/>
  <c r="W215" i="6"/>
  <c r="W96" i="6"/>
  <c r="W216" i="6"/>
  <c r="W97" i="6"/>
  <c r="W217" i="6"/>
  <c r="W98" i="6"/>
  <c r="W218" i="6"/>
  <c r="W99" i="6"/>
  <c r="W219" i="6"/>
  <c r="W100" i="6"/>
  <c r="W220" i="6"/>
  <c r="W101" i="6"/>
  <c r="W221" i="6"/>
  <c r="W102" i="6"/>
  <c r="W222" i="6"/>
  <c r="W103" i="6"/>
  <c r="W223" i="6"/>
  <c r="W104" i="6"/>
  <c r="W224" i="6"/>
  <c r="W105" i="6"/>
  <c r="W225" i="6"/>
  <c r="W106" i="6"/>
  <c r="W226" i="6"/>
  <c r="W107" i="6"/>
  <c r="W227" i="6"/>
  <c r="W108" i="6"/>
  <c r="W228" i="6"/>
  <c r="W109" i="6"/>
  <c r="W229" i="6"/>
  <c r="W110" i="6"/>
  <c r="W230" i="6"/>
  <c r="W111" i="6"/>
  <c r="W231" i="6"/>
  <c r="W112" i="6"/>
  <c r="W232" i="6"/>
  <c r="W113" i="6"/>
  <c r="W233" i="6"/>
  <c r="W114" i="6"/>
  <c r="W234" i="6"/>
  <c r="W115" i="6"/>
  <c r="W235" i="6"/>
  <c r="W116" i="6"/>
  <c r="W236" i="6"/>
  <c r="W117" i="6"/>
  <c r="W237" i="6"/>
  <c r="W118" i="6"/>
  <c r="W238" i="6"/>
  <c r="W119" i="6"/>
  <c r="W239" i="6"/>
  <c r="W120" i="6"/>
  <c r="W240" i="6"/>
  <c r="W121" i="6"/>
  <c r="W241" i="6"/>
  <c r="W122" i="6"/>
  <c r="W242" i="6"/>
  <c r="W123" i="6"/>
  <c r="W243" i="6"/>
  <c r="W124" i="6"/>
  <c r="W244" i="6"/>
  <c r="W125" i="6"/>
  <c r="W245" i="6"/>
  <c r="W126" i="6"/>
  <c r="W246" i="6"/>
  <c r="W127" i="6"/>
  <c r="W247" i="6"/>
  <c r="W128" i="6"/>
  <c r="W248" i="6"/>
  <c r="W129" i="6"/>
  <c r="W249" i="6"/>
  <c r="W130" i="6"/>
  <c r="W250" i="6"/>
  <c r="W131" i="6"/>
  <c r="W251" i="6"/>
  <c r="W132" i="6"/>
  <c r="W252" i="6"/>
  <c r="W133" i="6"/>
  <c r="W253" i="6"/>
  <c r="W134" i="6"/>
  <c r="W254" i="6"/>
  <c r="W135" i="6"/>
  <c r="W255" i="6"/>
  <c r="W136" i="6"/>
  <c r="W256" i="6"/>
  <c r="W17" i="6"/>
  <c r="W137" i="6"/>
  <c r="W257" i="6"/>
  <c r="W18" i="6"/>
  <c r="W138" i="6"/>
  <c r="W258" i="6"/>
  <c r="W19" i="6"/>
  <c r="W139" i="6"/>
  <c r="W259" i="6"/>
  <c r="W20" i="6"/>
  <c r="W140" i="6"/>
  <c r="W260" i="6"/>
  <c r="W21" i="6"/>
  <c r="W141" i="6"/>
  <c r="W261" i="6"/>
  <c r="W22" i="6"/>
  <c r="W142" i="6"/>
  <c r="W262" i="6"/>
  <c r="W23" i="6"/>
  <c r="W143" i="6"/>
  <c r="W263" i="6"/>
  <c r="W24" i="6"/>
  <c r="W144" i="6"/>
  <c r="W264" i="6"/>
  <c r="W25" i="6"/>
  <c r="W145" i="6"/>
  <c r="W265" i="6"/>
  <c r="W26" i="6"/>
  <c r="W146" i="6"/>
  <c r="W266" i="6"/>
  <c r="W27" i="6"/>
  <c r="W147" i="6"/>
  <c r="W267" i="6"/>
  <c r="W28" i="6"/>
  <c r="W148" i="6"/>
  <c r="W268" i="6"/>
  <c r="W29" i="6"/>
  <c r="W149" i="6"/>
  <c r="W269" i="6"/>
  <c r="W30" i="6"/>
  <c r="W150" i="6"/>
  <c r="W270" i="6"/>
  <c r="W31" i="6"/>
  <c r="W151" i="6"/>
  <c r="W271" i="6"/>
  <c r="W32" i="6"/>
  <c r="W152" i="6"/>
  <c r="W272" i="6"/>
  <c r="W33" i="6"/>
  <c r="W153" i="6"/>
  <c r="W273" i="6"/>
  <c r="W34" i="6"/>
  <c r="W154" i="6"/>
  <c r="W274" i="6"/>
  <c r="W35" i="6"/>
  <c r="W155" i="6"/>
  <c r="W275" i="6"/>
  <c r="W36" i="6"/>
  <c r="W156" i="6"/>
  <c r="W276" i="6"/>
  <c r="W37" i="6"/>
  <c r="W157" i="6"/>
  <c r="W277" i="6"/>
  <c r="W38" i="6"/>
  <c r="W158" i="6"/>
  <c r="W278" i="6"/>
  <c r="W39" i="6"/>
  <c r="W159" i="6"/>
  <c r="W279" i="6"/>
  <c r="W40" i="6"/>
  <c r="W160" i="6"/>
  <c r="W280" i="6"/>
  <c r="W41" i="6"/>
  <c r="W161" i="6"/>
  <c r="W281" i="6"/>
  <c r="W42" i="6"/>
  <c r="W162" i="6"/>
  <c r="W282" i="6"/>
  <c r="W43" i="6"/>
  <c r="W163" i="6"/>
  <c r="W283" i="6"/>
  <c r="W44" i="6"/>
  <c r="W164" i="6"/>
  <c r="W284" i="6"/>
  <c r="W45" i="6"/>
  <c r="W165" i="6"/>
  <c r="W285" i="6"/>
  <c r="W46" i="6"/>
  <c r="W166" i="6"/>
  <c r="W286" i="6"/>
  <c r="W47" i="6"/>
  <c r="W167" i="6"/>
  <c r="W287" i="6"/>
  <c r="W48" i="6"/>
  <c r="W168" i="6"/>
  <c r="W288" i="6"/>
  <c r="W49" i="6"/>
  <c r="W169" i="6"/>
  <c r="W289" i="6"/>
  <c r="W50" i="6"/>
  <c r="W170" i="6"/>
  <c r="W290" i="6"/>
  <c r="W51" i="6"/>
  <c r="W171" i="6"/>
  <c r="W291" i="6"/>
  <c r="W52" i="6"/>
  <c r="W172" i="6"/>
  <c r="W292" i="6"/>
  <c r="W53" i="6"/>
  <c r="W173" i="6"/>
  <c r="W293" i="6"/>
  <c r="W54" i="6"/>
  <c r="W174" i="6"/>
  <c r="W294" i="6"/>
  <c r="W55" i="6"/>
  <c r="W175" i="6"/>
  <c r="W295" i="6"/>
  <c r="W56" i="6"/>
  <c r="W176" i="6"/>
  <c r="W296" i="6"/>
  <c r="W57" i="6"/>
  <c r="W177" i="6"/>
  <c r="W297" i="6"/>
  <c r="W58" i="6"/>
  <c r="W178" i="6"/>
  <c r="W298" i="6"/>
  <c r="W59" i="6"/>
  <c r="W179" i="6"/>
  <c r="W299" i="6"/>
  <c r="W60" i="6"/>
  <c r="W180" i="6"/>
  <c r="W300" i="6"/>
  <c r="W61" i="6"/>
  <c r="W181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I36" i="6"/>
  <c r="I37" i="6"/>
  <c r="E37" i="6"/>
  <c r="U37" i="6"/>
  <c r="I38" i="6"/>
  <c r="E38" i="6"/>
  <c r="U38" i="6"/>
  <c r="I39" i="6"/>
  <c r="E39" i="6"/>
  <c r="U39" i="6"/>
  <c r="M40" i="6"/>
  <c r="E40" i="6"/>
  <c r="U40" i="6"/>
  <c r="M41" i="6"/>
  <c r="E41" i="6"/>
  <c r="U41" i="6"/>
  <c r="M42" i="6"/>
  <c r="E42" i="6"/>
  <c r="U42" i="6"/>
  <c r="M43" i="6"/>
  <c r="E43" i="6"/>
  <c r="U43" i="6"/>
  <c r="A44" i="6"/>
  <c r="M44" i="6"/>
  <c r="E44" i="6"/>
  <c r="U44" i="6"/>
  <c r="A45" i="6"/>
  <c r="M45" i="6"/>
  <c r="E45" i="6"/>
  <c r="U45" i="6"/>
  <c r="A46" i="6"/>
  <c r="M46" i="6"/>
  <c r="E46" i="6"/>
  <c r="U46" i="6"/>
  <c r="A47" i="6"/>
  <c r="M47" i="6"/>
  <c r="E47" i="6"/>
  <c r="U47" i="6"/>
  <c r="A48" i="6"/>
  <c r="M48" i="6"/>
  <c r="E48" i="6"/>
  <c r="U48" i="6"/>
  <c r="A49" i="6"/>
  <c r="M49" i="6"/>
  <c r="E49" i="6"/>
  <c r="U49" i="6"/>
  <c r="A50" i="6"/>
  <c r="M50" i="6"/>
  <c r="E50" i="6"/>
  <c r="U50" i="6"/>
  <c r="A51" i="6"/>
  <c r="M51" i="6"/>
  <c r="E51" i="6"/>
  <c r="U51" i="6"/>
  <c r="A52" i="6"/>
  <c r="M52" i="6"/>
  <c r="E52" i="6"/>
  <c r="U52" i="6"/>
  <c r="A53" i="6"/>
  <c r="M53" i="6"/>
  <c r="E53" i="6"/>
  <c r="U53" i="6"/>
  <c r="A54" i="6"/>
  <c r="M54" i="6"/>
  <c r="E54" i="6"/>
  <c r="U54" i="6"/>
  <c r="A55" i="6"/>
  <c r="M55" i="6"/>
  <c r="E55" i="6"/>
  <c r="U55" i="6"/>
  <c r="A56" i="6"/>
  <c r="M56" i="6"/>
  <c r="E56" i="6"/>
  <c r="U56" i="6"/>
  <c r="A57" i="6"/>
  <c r="M57" i="6"/>
  <c r="E57" i="6"/>
  <c r="U57" i="6"/>
  <c r="A58" i="6"/>
  <c r="M58" i="6"/>
  <c r="E58" i="6"/>
  <c r="U58" i="6"/>
  <c r="A59" i="6"/>
  <c r="M59" i="6"/>
  <c r="E59" i="6"/>
  <c r="U59" i="6"/>
  <c r="A60" i="6"/>
  <c r="M60" i="6"/>
  <c r="E60" i="6"/>
  <c r="U60" i="6"/>
  <c r="A61" i="6"/>
  <c r="M61" i="6"/>
  <c r="E61" i="6"/>
  <c r="U61" i="6"/>
  <c r="A62" i="6"/>
  <c r="M62" i="6"/>
  <c r="E62" i="6"/>
  <c r="U62" i="6"/>
  <c r="A63" i="6"/>
  <c r="M63" i="6"/>
  <c r="E63" i="6"/>
  <c r="U63" i="6"/>
  <c r="A64" i="6"/>
  <c r="M64" i="6"/>
  <c r="E64" i="6"/>
  <c r="U64" i="6"/>
  <c r="A65" i="6"/>
  <c r="M65" i="6"/>
  <c r="E65" i="6"/>
  <c r="U65" i="6"/>
  <c r="A66" i="6"/>
  <c r="M66" i="6"/>
  <c r="E66" i="6"/>
  <c r="U66" i="6"/>
  <c r="A67" i="6"/>
  <c r="M67" i="6"/>
  <c r="E67" i="6"/>
  <c r="U67" i="6"/>
  <c r="A68" i="6"/>
  <c r="M68" i="6"/>
  <c r="E68" i="6"/>
  <c r="U68" i="6"/>
  <c r="A69" i="6"/>
  <c r="M69" i="6"/>
  <c r="E69" i="6"/>
  <c r="U69" i="6"/>
  <c r="A70" i="6"/>
  <c r="M70" i="6"/>
  <c r="E70" i="6"/>
  <c r="U70" i="6"/>
  <c r="A71" i="6"/>
  <c r="M71" i="6"/>
  <c r="E71" i="6"/>
  <c r="U71" i="6"/>
  <c r="A72" i="6"/>
  <c r="M72" i="6"/>
  <c r="E72" i="6"/>
  <c r="U72" i="6"/>
  <c r="A73" i="6"/>
  <c r="M73" i="6"/>
  <c r="E73" i="6"/>
  <c r="U73" i="6"/>
  <c r="A74" i="6"/>
  <c r="M74" i="6"/>
  <c r="E74" i="6"/>
  <c r="U74" i="6"/>
  <c r="A75" i="6"/>
  <c r="M75" i="6"/>
  <c r="E75" i="6"/>
  <c r="U75" i="6"/>
  <c r="A76" i="6"/>
  <c r="M76" i="6"/>
  <c r="E76" i="6"/>
  <c r="U76" i="6"/>
  <c r="A77" i="6"/>
  <c r="M77" i="6"/>
  <c r="E77" i="6"/>
  <c r="U77" i="6"/>
  <c r="A78" i="6"/>
  <c r="M78" i="6"/>
  <c r="E78" i="6"/>
  <c r="U78" i="6"/>
  <c r="A79" i="6"/>
  <c r="M79" i="6"/>
  <c r="E79" i="6"/>
  <c r="U79" i="6"/>
  <c r="A80" i="6"/>
  <c r="M80" i="6"/>
  <c r="E80" i="6"/>
  <c r="U80" i="6"/>
  <c r="A81" i="6"/>
  <c r="M81" i="6"/>
  <c r="E81" i="6"/>
  <c r="U81" i="6"/>
  <c r="A82" i="6"/>
  <c r="M82" i="6"/>
  <c r="E82" i="6"/>
  <c r="U82" i="6"/>
  <c r="A83" i="6"/>
  <c r="M83" i="6"/>
  <c r="E83" i="6"/>
  <c r="U83" i="6"/>
  <c r="A84" i="6"/>
  <c r="M84" i="6"/>
  <c r="E84" i="6"/>
  <c r="U84" i="6"/>
  <c r="A85" i="6"/>
  <c r="M85" i="6"/>
  <c r="E85" i="6"/>
  <c r="U85" i="6"/>
  <c r="A86" i="6"/>
  <c r="M86" i="6"/>
  <c r="E86" i="6"/>
  <c r="U86" i="6"/>
  <c r="A87" i="6"/>
  <c r="M87" i="6"/>
  <c r="E87" i="6"/>
  <c r="U87" i="6"/>
  <c r="A88" i="6"/>
  <c r="M88" i="6"/>
  <c r="E88" i="6"/>
  <c r="U88" i="6"/>
  <c r="A89" i="6"/>
  <c r="M89" i="6"/>
  <c r="E89" i="6"/>
  <c r="U89" i="6"/>
  <c r="A90" i="6"/>
  <c r="M90" i="6"/>
  <c r="E90" i="6"/>
  <c r="U90" i="6"/>
  <c r="A91" i="6"/>
  <c r="M91" i="6"/>
  <c r="E91" i="6"/>
  <c r="U91" i="6"/>
  <c r="A92" i="6"/>
  <c r="M92" i="6"/>
  <c r="E92" i="6"/>
  <c r="U92" i="6"/>
  <c r="A93" i="6"/>
  <c r="M93" i="6"/>
  <c r="E93" i="6"/>
  <c r="U93" i="6"/>
  <c r="A94" i="6"/>
  <c r="M94" i="6"/>
  <c r="E94" i="6"/>
  <c r="U94" i="6"/>
  <c r="A95" i="6"/>
  <c r="M95" i="6"/>
  <c r="E95" i="6"/>
  <c r="U95" i="6"/>
  <c r="A96" i="6"/>
  <c r="M96" i="6"/>
  <c r="E96" i="6"/>
  <c r="U96" i="6"/>
  <c r="A97" i="6"/>
  <c r="M97" i="6"/>
  <c r="E97" i="6"/>
  <c r="U97" i="6"/>
  <c r="A98" i="6"/>
  <c r="M98" i="6"/>
  <c r="E98" i="6"/>
  <c r="U98" i="6"/>
  <c r="A99" i="6"/>
  <c r="M99" i="6"/>
  <c r="E99" i="6"/>
  <c r="U99" i="6"/>
  <c r="A100" i="6"/>
  <c r="M100" i="6"/>
  <c r="E100" i="6"/>
  <c r="U100" i="6"/>
  <c r="A101" i="6"/>
  <c r="M101" i="6"/>
  <c r="E101" i="6"/>
  <c r="U101" i="6"/>
  <c r="A102" i="6"/>
  <c r="M102" i="6"/>
  <c r="E102" i="6"/>
  <c r="U102" i="6"/>
  <c r="A103" i="6"/>
  <c r="M103" i="6"/>
  <c r="E103" i="6"/>
  <c r="U103" i="6"/>
  <c r="A104" i="6"/>
  <c r="M104" i="6"/>
  <c r="E104" i="6"/>
  <c r="U104" i="6"/>
  <c r="A105" i="6"/>
  <c r="M105" i="6"/>
  <c r="E105" i="6"/>
  <c r="U105" i="6"/>
  <c r="A106" i="6"/>
  <c r="M106" i="6"/>
  <c r="E106" i="6"/>
  <c r="U106" i="6"/>
  <c r="A107" i="6"/>
  <c r="M107" i="6"/>
  <c r="E107" i="6"/>
  <c r="U107" i="6"/>
  <c r="A108" i="6"/>
  <c r="M108" i="6"/>
  <c r="E108" i="6"/>
  <c r="U108" i="6"/>
  <c r="A109" i="6"/>
  <c r="M109" i="6"/>
  <c r="E109" i="6"/>
  <c r="U109" i="6"/>
  <c r="A110" i="6"/>
  <c r="M110" i="6"/>
  <c r="E110" i="6"/>
  <c r="U110" i="6"/>
  <c r="A111" i="6"/>
  <c r="M111" i="6"/>
  <c r="E111" i="6"/>
  <c r="U111" i="6"/>
  <c r="A112" i="6"/>
  <c r="M112" i="6"/>
  <c r="E112" i="6"/>
  <c r="U112" i="6"/>
  <c r="A113" i="6"/>
  <c r="M113" i="6"/>
  <c r="E113" i="6"/>
  <c r="U113" i="6"/>
  <c r="A114" i="6"/>
  <c r="M114" i="6"/>
  <c r="E114" i="6"/>
  <c r="U114" i="6"/>
  <c r="A115" i="6"/>
  <c r="M115" i="6"/>
  <c r="E115" i="6"/>
  <c r="U115" i="6"/>
  <c r="A116" i="6"/>
  <c r="M116" i="6"/>
  <c r="E116" i="6"/>
  <c r="U116" i="6"/>
  <c r="A117" i="6"/>
  <c r="M117" i="6"/>
  <c r="E117" i="6"/>
  <c r="U117" i="6"/>
  <c r="A118" i="6"/>
  <c r="M118" i="6"/>
  <c r="E118" i="6"/>
  <c r="U118" i="6"/>
  <c r="A119" i="6"/>
  <c r="M119" i="6"/>
  <c r="E119" i="6"/>
  <c r="U119" i="6"/>
  <c r="A120" i="6"/>
  <c r="M120" i="6"/>
  <c r="E120" i="6"/>
  <c r="U120" i="6"/>
  <c r="A121" i="6"/>
  <c r="M121" i="6"/>
  <c r="E121" i="6"/>
  <c r="U121" i="6"/>
  <c r="A122" i="6"/>
  <c r="M122" i="6"/>
  <c r="E122" i="6"/>
  <c r="U122" i="6"/>
  <c r="A123" i="6"/>
  <c r="M123" i="6"/>
  <c r="E123" i="6"/>
  <c r="U123" i="6"/>
  <c r="A124" i="6"/>
  <c r="M124" i="6"/>
  <c r="E124" i="6"/>
  <c r="U124" i="6"/>
  <c r="A125" i="6"/>
  <c r="M125" i="6"/>
  <c r="E125" i="6"/>
  <c r="U125" i="6"/>
  <c r="A126" i="6"/>
  <c r="M126" i="6"/>
  <c r="E126" i="6"/>
  <c r="U126" i="6"/>
  <c r="A127" i="6"/>
  <c r="M127" i="6"/>
  <c r="E127" i="6"/>
  <c r="U127" i="6"/>
  <c r="A128" i="6"/>
  <c r="M128" i="6"/>
  <c r="E128" i="6"/>
  <c r="U128" i="6"/>
  <c r="A129" i="6"/>
  <c r="M129" i="6"/>
  <c r="E129" i="6"/>
  <c r="U129" i="6"/>
  <c r="A130" i="6"/>
  <c r="M130" i="6"/>
  <c r="E130" i="6"/>
  <c r="U130" i="6"/>
  <c r="A131" i="6"/>
  <c r="M131" i="6"/>
  <c r="E131" i="6"/>
  <c r="U131" i="6"/>
  <c r="A132" i="6"/>
  <c r="M132" i="6"/>
  <c r="E132" i="6"/>
  <c r="U132" i="6"/>
  <c r="A133" i="6"/>
  <c r="M133" i="6"/>
  <c r="E133" i="6"/>
  <c r="U133" i="6"/>
  <c r="A134" i="6"/>
  <c r="M134" i="6"/>
  <c r="E134" i="6"/>
  <c r="U134" i="6"/>
  <c r="A135" i="6"/>
  <c r="M135" i="6"/>
  <c r="E135" i="6"/>
  <c r="U135" i="6"/>
  <c r="A136" i="6"/>
  <c r="M136" i="6"/>
  <c r="E136" i="6"/>
  <c r="U136" i="6"/>
  <c r="A137" i="6"/>
  <c r="M137" i="6"/>
  <c r="E137" i="6"/>
  <c r="U137" i="6"/>
  <c r="A138" i="6"/>
  <c r="M138" i="6"/>
  <c r="E138" i="6"/>
  <c r="U138" i="6"/>
  <c r="A139" i="6"/>
  <c r="M139" i="6"/>
  <c r="E139" i="6"/>
  <c r="U139" i="6"/>
  <c r="A140" i="6"/>
  <c r="M140" i="6"/>
  <c r="E140" i="6"/>
  <c r="U140" i="6"/>
  <c r="A141" i="6"/>
  <c r="M141" i="6"/>
  <c r="E141" i="6"/>
  <c r="U141" i="6"/>
  <c r="A142" i="6"/>
  <c r="M142" i="6"/>
  <c r="E142" i="6"/>
  <c r="U142" i="6"/>
  <c r="A143" i="6"/>
  <c r="M143" i="6"/>
  <c r="E143" i="6"/>
  <c r="U143" i="6"/>
  <c r="A144" i="6"/>
  <c r="M144" i="6"/>
  <c r="E144" i="6"/>
  <c r="U144" i="6"/>
  <c r="A145" i="6"/>
  <c r="M145" i="6"/>
  <c r="E145" i="6"/>
  <c r="U145" i="6"/>
  <c r="A146" i="6"/>
  <c r="M146" i="6"/>
  <c r="E146" i="6"/>
  <c r="U146" i="6"/>
  <c r="A147" i="6"/>
  <c r="M147" i="6"/>
  <c r="E147" i="6"/>
  <c r="U147" i="6"/>
  <c r="A148" i="6"/>
  <c r="M148" i="6"/>
  <c r="E148" i="6"/>
  <c r="U148" i="6"/>
  <c r="A149" i="6"/>
  <c r="M149" i="6"/>
  <c r="E149" i="6"/>
  <c r="U149" i="6"/>
  <c r="A150" i="6"/>
  <c r="M150" i="6"/>
  <c r="E150" i="6"/>
  <c r="U150" i="6"/>
  <c r="A151" i="6"/>
  <c r="M151" i="6"/>
  <c r="E151" i="6"/>
  <c r="U151" i="6"/>
  <c r="A152" i="6"/>
  <c r="M152" i="6"/>
  <c r="E152" i="6"/>
  <c r="U152" i="6"/>
  <c r="A153" i="6"/>
  <c r="M153" i="6"/>
  <c r="E153" i="6"/>
  <c r="U153" i="6"/>
  <c r="A154" i="6"/>
  <c r="M154" i="6"/>
  <c r="E154" i="6"/>
  <c r="U154" i="6"/>
  <c r="A155" i="6"/>
  <c r="M155" i="6"/>
  <c r="E155" i="6"/>
  <c r="U155" i="6"/>
  <c r="A156" i="6"/>
  <c r="M156" i="6"/>
  <c r="E156" i="6"/>
  <c r="U156" i="6"/>
  <c r="A157" i="6"/>
  <c r="M157" i="6"/>
  <c r="E157" i="6"/>
  <c r="U157" i="6"/>
  <c r="A158" i="6"/>
  <c r="M158" i="6"/>
  <c r="E158" i="6"/>
  <c r="U158" i="6"/>
  <c r="A159" i="6"/>
  <c r="M159" i="6"/>
  <c r="E159" i="6"/>
  <c r="U159" i="6"/>
  <c r="A160" i="6"/>
  <c r="M160" i="6"/>
  <c r="E160" i="6"/>
  <c r="U160" i="6"/>
  <c r="A161" i="6"/>
  <c r="M161" i="6"/>
  <c r="E161" i="6"/>
  <c r="U161" i="6"/>
  <c r="A162" i="6"/>
  <c r="M162" i="6"/>
  <c r="E162" i="6"/>
  <c r="U162" i="6"/>
  <c r="A163" i="6"/>
  <c r="M163" i="6"/>
  <c r="E163" i="6"/>
  <c r="U163" i="6"/>
  <c r="A164" i="6"/>
  <c r="M164" i="6"/>
  <c r="E164" i="6"/>
  <c r="U164" i="6"/>
  <c r="A165" i="6"/>
  <c r="M165" i="6"/>
  <c r="E165" i="6"/>
  <c r="U165" i="6"/>
  <c r="A166" i="6"/>
  <c r="M166" i="6"/>
  <c r="E166" i="6"/>
  <c r="U166" i="6"/>
  <c r="A167" i="6"/>
  <c r="M167" i="6"/>
  <c r="E167" i="6"/>
  <c r="U167" i="6"/>
  <c r="A168" i="6"/>
  <c r="M168" i="6"/>
  <c r="E168" i="6"/>
  <c r="U168" i="6"/>
  <c r="A169" i="6"/>
  <c r="M169" i="6"/>
  <c r="E169" i="6"/>
  <c r="U169" i="6"/>
  <c r="A170" i="6"/>
  <c r="M170" i="6"/>
  <c r="E170" i="6"/>
  <c r="U170" i="6"/>
  <c r="A171" i="6"/>
  <c r="M171" i="6"/>
  <c r="E171" i="6"/>
  <c r="U171" i="6"/>
  <c r="A172" i="6"/>
  <c r="M172" i="6"/>
  <c r="E172" i="6"/>
  <c r="U172" i="6"/>
  <c r="A173" i="6"/>
  <c r="M173" i="6"/>
  <c r="E173" i="6"/>
  <c r="U173" i="6"/>
  <c r="A174" i="6"/>
  <c r="M174" i="6"/>
  <c r="E174" i="6"/>
  <c r="U174" i="6"/>
  <c r="A175" i="6"/>
  <c r="M175" i="6"/>
  <c r="E175" i="6"/>
  <c r="U175" i="6"/>
  <c r="A176" i="6"/>
  <c r="M176" i="6"/>
  <c r="E176" i="6"/>
  <c r="U176" i="6"/>
  <c r="A177" i="6"/>
  <c r="M177" i="6"/>
  <c r="E177" i="6"/>
  <c r="U177" i="6"/>
  <c r="A178" i="6"/>
  <c r="M178" i="6"/>
  <c r="E178" i="6"/>
  <c r="U178" i="6"/>
  <c r="A179" i="6"/>
  <c r="M179" i="6"/>
  <c r="E179" i="6"/>
  <c r="U179" i="6"/>
  <c r="A180" i="6"/>
  <c r="M180" i="6"/>
  <c r="E180" i="6"/>
  <c r="U180" i="6"/>
  <c r="A181" i="6"/>
  <c r="M181" i="6"/>
  <c r="E181" i="6"/>
  <c r="U181" i="6"/>
  <c r="A182" i="6"/>
  <c r="M182" i="6"/>
  <c r="E182" i="6"/>
  <c r="U182" i="6"/>
  <c r="A183" i="6"/>
  <c r="M183" i="6"/>
  <c r="E183" i="6"/>
  <c r="U183" i="6"/>
  <c r="A184" i="6"/>
  <c r="M184" i="6"/>
  <c r="E184" i="6"/>
  <c r="U184" i="6"/>
  <c r="A185" i="6"/>
  <c r="M185" i="6"/>
  <c r="E185" i="6"/>
  <c r="U185" i="6"/>
  <c r="A186" i="6"/>
  <c r="M186" i="6"/>
  <c r="E186" i="6"/>
  <c r="U186" i="6"/>
  <c r="A187" i="6"/>
  <c r="M187" i="6"/>
  <c r="E187" i="6"/>
  <c r="U187" i="6"/>
  <c r="A188" i="6"/>
  <c r="M188" i="6"/>
  <c r="E188" i="6"/>
  <c r="U188" i="6"/>
  <c r="A189" i="6"/>
  <c r="M189" i="6"/>
  <c r="E189" i="6"/>
  <c r="U189" i="6"/>
  <c r="A190" i="6"/>
  <c r="M190" i="6"/>
  <c r="E190" i="6"/>
  <c r="U190" i="6"/>
  <c r="A191" i="6"/>
  <c r="M191" i="6"/>
  <c r="E191" i="6"/>
  <c r="U191" i="6"/>
  <c r="A192" i="6"/>
  <c r="M192" i="6"/>
  <c r="E192" i="6"/>
  <c r="U192" i="6"/>
  <c r="A193" i="6"/>
  <c r="M193" i="6"/>
  <c r="E193" i="6"/>
  <c r="U193" i="6"/>
  <c r="A194" i="6"/>
  <c r="M194" i="6"/>
  <c r="E194" i="6"/>
  <c r="U194" i="6"/>
  <c r="A195" i="6"/>
  <c r="M195" i="6"/>
  <c r="E195" i="6"/>
  <c r="U195" i="6"/>
  <c r="A196" i="6"/>
  <c r="M196" i="6"/>
  <c r="E196" i="6"/>
  <c r="U196" i="6"/>
  <c r="A197" i="6"/>
  <c r="M197" i="6"/>
  <c r="E197" i="6"/>
  <c r="U197" i="6"/>
  <c r="A198" i="6"/>
  <c r="M198" i="6"/>
  <c r="E198" i="6"/>
  <c r="U198" i="6"/>
  <c r="A199" i="6"/>
  <c r="M199" i="6"/>
  <c r="E199" i="6"/>
  <c r="U199" i="6"/>
  <c r="A200" i="6"/>
  <c r="M200" i="6"/>
  <c r="E200" i="6"/>
  <c r="U200" i="6"/>
  <c r="A201" i="6"/>
  <c r="M201" i="6"/>
  <c r="E201" i="6"/>
  <c r="U201" i="6"/>
  <c r="A202" i="6"/>
  <c r="M202" i="6"/>
  <c r="E202" i="6"/>
  <c r="U202" i="6"/>
  <c r="A203" i="6"/>
  <c r="M203" i="6"/>
  <c r="E203" i="6"/>
  <c r="U203" i="6"/>
  <c r="A204" i="6"/>
  <c r="M204" i="6"/>
  <c r="E204" i="6"/>
  <c r="U204" i="6"/>
  <c r="A205" i="6"/>
  <c r="M205" i="6"/>
  <c r="E205" i="6"/>
  <c r="U205" i="6"/>
  <c r="A206" i="6"/>
  <c r="M206" i="6"/>
  <c r="E206" i="6"/>
  <c r="U206" i="6"/>
  <c r="A207" i="6"/>
  <c r="M207" i="6"/>
  <c r="E207" i="6"/>
  <c r="U207" i="6"/>
  <c r="A208" i="6"/>
  <c r="M208" i="6"/>
  <c r="E208" i="6"/>
  <c r="U208" i="6"/>
  <c r="A209" i="6"/>
  <c r="M209" i="6"/>
  <c r="E209" i="6"/>
  <c r="U209" i="6"/>
  <c r="A210" i="6"/>
  <c r="M210" i="6"/>
  <c r="E210" i="6"/>
  <c r="U210" i="6"/>
  <c r="A211" i="6"/>
  <c r="M211" i="6"/>
  <c r="E211" i="6"/>
  <c r="U211" i="6"/>
  <c r="A212" i="6"/>
  <c r="M212" i="6"/>
  <c r="E212" i="6"/>
  <c r="U212" i="6"/>
  <c r="A213" i="6"/>
  <c r="M213" i="6"/>
  <c r="E213" i="6"/>
  <c r="U213" i="6"/>
  <c r="A214" i="6"/>
  <c r="M214" i="6"/>
  <c r="E214" i="6"/>
  <c r="U214" i="6"/>
  <c r="A215" i="6"/>
  <c r="M215" i="6"/>
  <c r="E215" i="6"/>
  <c r="U215" i="6"/>
  <c r="A216" i="6"/>
  <c r="M216" i="6"/>
  <c r="E216" i="6"/>
  <c r="U216" i="6"/>
  <c r="A217" i="6"/>
  <c r="M217" i="6"/>
  <c r="E217" i="6"/>
  <c r="U217" i="6"/>
  <c r="A218" i="6"/>
  <c r="M218" i="6"/>
  <c r="E218" i="6"/>
  <c r="U218" i="6"/>
  <c r="A219" i="6"/>
  <c r="M219" i="6"/>
  <c r="E219" i="6"/>
  <c r="U219" i="6"/>
  <c r="E36" i="6"/>
  <c r="U36" i="6"/>
  <c r="H2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H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H4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H5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H6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H7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H8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H9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H10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H11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H12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H1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H14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H15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H16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H17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H18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H19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H20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H21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H22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H2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H24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36" i="6"/>
  <c r="D36" i="6"/>
  <c r="T37" i="6"/>
  <c r="T38" i="6"/>
  <c r="T39" i="6"/>
  <c r="N40" i="6"/>
  <c r="T40" i="6"/>
  <c r="N41" i="6"/>
  <c r="T41" i="6"/>
  <c r="N42" i="6"/>
  <c r="T42" i="6"/>
  <c r="N43" i="6"/>
  <c r="T43" i="6"/>
  <c r="N44" i="6"/>
  <c r="T44" i="6"/>
  <c r="N45" i="6"/>
  <c r="T45" i="6"/>
  <c r="N46" i="6"/>
  <c r="T46" i="6"/>
  <c r="N47" i="6"/>
  <c r="T47" i="6"/>
  <c r="N48" i="6"/>
  <c r="T48" i="6"/>
  <c r="N49" i="6"/>
  <c r="T49" i="6"/>
  <c r="N50" i="6"/>
  <c r="T50" i="6"/>
  <c r="N51" i="6"/>
  <c r="T51" i="6"/>
  <c r="N52" i="6"/>
  <c r="T52" i="6"/>
  <c r="N53" i="6"/>
  <c r="T53" i="6"/>
  <c r="N54" i="6"/>
  <c r="T54" i="6"/>
  <c r="N55" i="6"/>
  <c r="T55" i="6"/>
  <c r="N56" i="6"/>
  <c r="T56" i="6"/>
  <c r="N57" i="6"/>
  <c r="T57" i="6"/>
  <c r="N58" i="6"/>
  <c r="T58" i="6"/>
  <c r="N59" i="6"/>
  <c r="T59" i="6"/>
  <c r="N60" i="6"/>
  <c r="T60" i="6"/>
  <c r="N61" i="6"/>
  <c r="T61" i="6"/>
  <c r="N62" i="6"/>
  <c r="T62" i="6"/>
  <c r="N63" i="6"/>
  <c r="T63" i="6"/>
  <c r="N64" i="6"/>
  <c r="T64" i="6"/>
  <c r="N65" i="6"/>
  <c r="T65" i="6"/>
  <c r="N66" i="6"/>
  <c r="T66" i="6"/>
  <c r="N67" i="6"/>
  <c r="T67" i="6"/>
  <c r="N68" i="6"/>
  <c r="T68" i="6"/>
  <c r="N69" i="6"/>
  <c r="T69" i="6"/>
  <c r="N70" i="6"/>
  <c r="T70" i="6"/>
  <c r="N71" i="6"/>
  <c r="T71" i="6"/>
  <c r="N72" i="6"/>
  <c r="T72" i="6"/>
  <c r="N73" i="6"/>
  <c r="T73" i="6"/>
  <c r="N74" i="6"/>
  <c r="T74" i="6"/>
  <c r="N75" i="6"/>
  <c r="T75" i="6"/>
  <c r="N76" i="6"/>
  <c r="T76" i="6"/>
  <c r="N77" i="6"/>
  <c r="T77" i="6"/>
  <c r="N78" i="6"/>
  <c r="T78" i="6"/>
  <c r="N79" i="6"/>
  <c r="T79" i="6"/>
  <c r="N80" i="6"/>
  <c r="T80" i="6"/>
  <c r="N81" i="6"/>
  <c r="T81" i="6"/>
  <c r="N82" i="6"/>
  <c r="T82" i="6"/>
  <c r="N83" i="6"/>
  <c r="T83" i="6"/>
  <c r="N84" i="6"/>
  <c r="T84" i="6"/>
  <c r="N85" i="6"/>
  <c r="T85" i="6"/>
  <c r="N86" i="6"/>
  <c r="T86" i="6"/>
  <c r="N87" i="6"/>
  <c r="T87" i="6"/>
  <c r="N88" i="6"/>
  <c r="T88" i="6"/>
  <c r="N89" i="6"/>
  <c r="T89" i="6"/>
  <c r="N90" i="6"/>
  <c r="T90" i="6"/>
  <c r="N91" i="6"/>
  <c r="T91" i="6"/>
  <c r="N92" i="6"/>
  <c r="T92" i="6"/>
  <c r="N93" i="6"/>
  <c r="T93" i="6"/>
  <c r="N94" i="6"/>
  <c r="T94" i="6"/>
  <c r="N95" i="6"/>
  <c r="T95" i="6"/>
  <c r="N96" i="6"/>
  <c r="T96" i="6"/>
  <c r="N97" i="6"/>
  <c r="T97" i="6"/>
  <c r="N98" i="6"/>
  <c r="T98" i="6"/>
  <c r="N99" i="6"/>
  <c r="T99" i="6"/>
  <c r="N100" i="6"/>
  <c r="T100" i="6"/>
  <c r="N101" i="6"/>
  <c r="T101" i="6"/>
  <c r="N102" i="6"/>
  <c r="T102" i="6"/>
  <c r="N103" i="6"/>
  <c r="T103" i="6"/>
  <c r="N104" i="6"/>
  <c r="T104" i="6"/>
  <c r="N105" i="6"/>
  <c r="T105" i="6"/>
  <c r="N106" i="6"/>
  <c r="T106" i="6"/>
  <c r="N107" i="6"/>
  <c r="T107" i="6"/>
  <c r="N108" i="6"/>
  <c r="T108" i="6"/>
  <c r="N109" i="6"/>
  <c r="T109" i="6"/>
  <c r="N110" i="6"/>
  <c r="T110" i="6"/>
  <c r="N111" i="6"/>
  <c r="T111" i="6"/>
  <c r="N112" i="6"/>
  <c r="T112" i="6"/>
  <c r="N113" i="6"/>
  <c r="T113" i="6"/>
  <c r="N114" i="6"/>
  <c r="T114" i="6"/>
  <c r="N115" i="6"/>
  <c r="T115" i="6"/>
  <c r="N116" i="6"/>
  <c r="T116" i="6"/>
  <c r="N117" i="6"/>
  <c r="T117" i="6"/>
  <c r="N118" i="6"/>
  <c r="T118" i="6"/>
  <c r="N119" i="6"/>
  <c r="T119" i="6"/>
  <c r="N120" i="6"/>
  <c r="T120" i="6"/>
  <c r="N121" i="6"/>
  <c r="T121" i="6"/>
  <c r="N122" i="6"/>
  <c r="T122" i="6"/>
  <c r="N123" i="6"/>
  <c r="T123" i="6"/>
  <c r="N124" i="6"/>
  <c r="T124" i="6"/>
  <c r="N125" i="6"/>
  <c r="T125" i="6"/>
  <c r="N126" i="6"/>
  <c r="T126" i="6"/>
  <c r="N127" i="6"/>
  <c r="T127" i="6"/>
  <c r="N128" i="6"/>
  <c r="T128" i="6"/>
  <c r="N129" i="6"/>
  <c r="T129" i="6"/>
  <c r="N130" i="6"/>
  <c r="T130" i="6"/>
  <c r="N131" i="6"/>
  <c r="T131" i="6"/>
  <c r="N132" i="6"/>
  <c r="T132" i="6"/>
  <c r="N133" i="6"/>
  <c r="T133" i="6"/>
  <c r="N134" i="6"/>
  <c r="T134" i="6"/>
  <c r="N135" i="6"/>
  <c r="T135" i="6"/>
  <c r="N136" i="6"/>
  <c r="T136" i="6"/>
  <c r="N137" i="6"/>
  <c r="T137" i="6"/>
  <c r="N138" i="6"/>
  <c r="T138" i="6"/>
  <c r="N139" i="6"/>
  <c r="T139" i="6"/>
  <c r="N140" i="6"/>
  <c r="T140" i="6"/>
  <c r="N141" i="6"/>
  <c r="T141" i="6"/>
  <c r="N142" i="6"/>
  <c r="T142" i="6"/>
  <c r="N143" i="6"/>
  <c r="T143" i="6"/>
  <c r="N144" i="6"/>
  <c r="T144" i="6"/>
  <c r="N145" i="6"/>
  <c r="T145" i="6"/>
  <c r="N146" i="6"/>
  <c r="T146" i="6"/>
  <c r="N147" i="6"/>
  <c r="T147" i="6"/>
  <c r="N148" i="6"/>
  <c r="T148" i="6"/>
  <c r="N149" i="6"/>
  <c r="T149" i="6"/>
  <c r="N150" i="6"/>
  <c r="T150" i="6"/>
  <c r="N151" i="6"/>
  <c r="T151" i="6"/>
  <c r="N152" i="6"/>
  <c r="T152" i="6"/>
  <c r="N153" i="6"/>
  <c r="T153" i="6"/>
  <c r="N154" i="6"/>
  <c r="T154" i="6"/>
  <c r="N155" i="6"/>
  <c r="T155" i="6"/>
  <c r="N156" i="6"/>
  <c r="T156" i="6"/>
  <c r="N157" i="6"/>
  <c r="T157" i="6"/>
  <c r="N158" i="6"/>
  <c r="T158" i="6"/>
  <c r="N159" i="6"/>
  <c r="T159" i="6"/>
  <c r="N160" i="6"/>
  <c r="T160" i="6"/>
  <c r="N161" i="6"/>
  <c r="T161" i="6"/>
  <c r="N162" i="6"/>
  <c r="T162" i="6"/>
  <c r="N163" i="6"/>
  <c r="T163" i="6"/>
  <c r="N164" i="6"/>
  <c r="T164" i="6"/>
  <c r="N165" i="6"/>
  <c r="T165" i="6"/>
  <c r="N166" i="6"/>
  <c r="T166" i="6"/>
  <c r="N167" i="6"/>
  <c r="T167" i="6"/>
  <c r="N168" i="6"/>
  <c r="T168" i="6"/>
  <c r="N169" i="6"/>
  <c r="T169" i="6"/>
  <c r="N170" i="6"/>
  <c r="T170" i="6"/>
  <c r="N171" i="6"/>
  <c r="T171" i="6"/>
  <c r="N172" i="6"/>
  <c r="T172" i="6"/>
  <c r="N173" i="6"/>
  <c r="T173" i="6"/>
  <c r="N174" i="6"/>
  <c r="T174" i="6"/>
  <c r="N175" i="6"/>
  <c r="T175" i="6"/>
  <c r="N176" i="6"/>
  <c r="T176" i="6"/>
  <c r="N177" i="6"/>
  <c r="T177" i="6"/>
  <c r="N178" i="6"/>
  <c r="T178" i="6"/>
  <c r="N179" i="6"/>
  <c r="T179" i="6"/>
  <c r="N180" i="6"/>
  <c r="T180" i="6"/>
  <c r="N181" i="6"/>
  <c r="T181" i="6"/>
  <c r="N182" i="6"/>
  <c r="T182" i="6"/>
  <c r="N183" i="6"/>
  <c r="T183" i="6"/>
  <c r="N184" i="6"/>
  <c r="T184" i="6"/>
  <c r="N185" i="6"/>
  <c r="T185" i="6"/>
  <c r="N186" i="6"/>
  <c r="T186" i="6"/>
  <c r="N187" i="6"/>
  <c r="T187" i="6"/>
  <c r="N188" i="6"/>
  <c r="T188" i="6"/>
  <c r="N189" i="6"/>
  <c r="T189" i="6"/>
  <c r="N190" i="6"/>
  <c r="T190" i="6"/>
  <c r="N191" i="6"/>
  <c r="T191" i="6"/>
  <c r="N192" i="6"/>
  <c r="T192" i="6"/>
  <c r="N193" i="6"/>
  <c r="T193" i="6"/>
  <c r="N194" i="6"/>
  <c r="T194" i="6"/>
  <c r="N195" i="6"/>
  <c r="T195" i="6"/>
  <c r="N196" i="6"/>
  <c r="T196" i="6"/>
  <c r="N197" i="6"/>
  <c r="T197" i="6"/>
  <c r="N198" i="6"/>
  <c r="T198" i="6"/>
  <c r="N199" i="6"/>
  <c r="T199" i="6"/>
  <c r="N200" i="6"/>
  <c r="T200" i="6"/>
  <c r="N201" i="6"/>
  <c r="T201" i="6"/>
  <c r="N202" i="6"/>
  <c r="T202" i="6"/>
  <c r="N203" i="6"/>
  <c r="T203" i="6"/>
  <c r="N204" i="6"/>
  <c r="T204" i="6"/>
  <c r="N205" i="6"/>
  <c r="T205" i="6"/>
  <c r="N206" i="6"/>
  <c r="T206" i="6"/>
  <c r="N207" i="6"/>
  <c r="T207" i="6"/>
  <c r="N208" i="6"/>
  <c r="T208" i="6"/>
  <c r="N209" i="6"/>
  <c r="T209" i="6"/>
  <c r="N210" i="6"/>
  <c r="T210" i="6"/>
  <c r="N211" i="6"/>
  <c r="T211" i="6"/>
  <c r="N212" i="6"/>
  <c r="T212" i="6"/>
  <c r="N213" i="6"/>
  <c r="T213" i="6"/>
  <c r="N214" i="6"/>
  <c r="T214" i="6"/>
  <c r="N215" i="6"/>
  <c r="T215" i="6"/>
  <c r="N216" i="6"/>
  <c r="T216" i="6"/>
  <c r="N217" i="6"/>
  <c r="T217" i="6"/>
  <c r="N218" i="6"/>
  <c r="T218" i="6"/>
  <c r="N219" i="6"/>
  <c r="T219" i="6"/>
  <c r="T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36" i="6"/>
  <c r="S16" i="6"/>
  <c r="R148" i="6"/>
  <c r="R149" i="6"/>
  <c r="R150" i="6"/>
  <c r="R151" i="6"/>
  <c r="R152" i="6"/>
  <c r="R153" i="6"/>
  <c r="R154" i="6"/>
  <c r="R155" i="6"/>
  <c r="S17" i="6"/>
  <c r="R156" i="6"/>
  <c r="R157" i="6"/>
  <c r="R158" i="6"/>
  <c r="R159" i="6"/>
  <c r="R160" i="6"/>
  <c r="R161" i="6"/>
  <c r="R162" i="6"/>
  <c r="R163" i="6"/>
  <c r="S18" i="6"/>
  <c r="R164" i="6"/>
  <c r="R165" i="6"/>
  <c r="R166" i="6"/>
  <c r="R167" i="6"/>
  <c r="R168" i="6"/>
  <c r="R169" i="6"/>
  <c r="R170" i="6"/>
  <c r="R171" i="6"/>
  <c r="S19" i="6"/>
  <c r="R172" i="6"/>
  <c r="R173" i="6"/>
  <c r="R174" i="6"/>
  <c r="R175" i="6"/>
  <c r="R176" i="6"/>
  <c r="R177" i="6"/>
  <c r="R178" i="6"/>
  <c r="R179" i="6"/>
  <c r="S20" i="6"/>
  <c r="R180" i="6"/>
  <c r="R181" i="6"/>
  <c r="R182" i="6"/>
  <c r="R183" i="6"/>
  <c r="R184" i="6"/>
  <c r="R185" i="6"/>
  <c r="R186" i="6"/>
  <c r="R187" i="6"/>
  <c r="S21" i="6"/>
  <c r="R188" i="6"/>
  <c r="R189" i="6"/>
  <c r="R190" i="6"/>
  <c r="R191" i="6"/>
  <c r="R192" i="6"/>
  <c r="R193" i="6"/>
  <c r="R194" i="6"/>
  <c r="R195" i="6"/>
  <c r="S22" i="6"/>
  <c r="R196" i="6"/>
  <c r="R197" i="6"/>
  <c r="R198" i="6"/>
  <c r="R199" i="6"/>
  <c r="R200" i="6"/>
  <c r="R201" i="6"/>
  <c r="R202" i="6"/>
  <c r="R203" i="6"/>
  <c r="S23" i="6"/>
  <c r="R204" i="6"/>
  <c r="R205" i="6"/>
  <c r="R206" i="6"/>
  <c r="R207" i="6"/>
  <c r="R208" i="6"/>
  <c r="R209" i="6"/>
  <c r="R210" i="6"/>
  <c r="R211" i="6"/>
  <c r="S24" i="6"/>
  <c r="R212" i="6"/>
  <c r="R213" i="6"/>
  <c r="R214" i="6"/>
  <c r="R215" i="6"/>
  <c r="R216" i="6"/>
  <c r="R217" i="6"/>
  <c r="R218" i="6"/>
  <c r="R219" i="6"/>
  <c r="S2" i="6"/>
  <c r="R37" i="6"/>
  <c r="R38" i="6"/>
  <c r="R39" i="6"/>
  <c r="R40" i="6"/>
  <c r="R41" i="6"/>
  <c r="R42" i="6"/>
  <c r="R43" i="6"/>
  <c r="S3" i="6"/>
  <c r="R44" i="6"/>
  <c r="R45" i="6"/>
  <c r="R46" i="6"/>
  <c r="R47" i="6"/>
  <c r="R48" i="6"/>
  <c r="R49" i="6"/>
  <c r="R50" i="6"/>
  <c r="R51" i="6"/>
  <c r="S4" i="6"/>
  <c r="R52" i="6"/>
  <c r="R53" i="6"/>
  <c r="R54" i="6"/>
  <c r="R55" i="6"/>
  <c r="R56" i="6"/>
  <c r="R57" i="6"/>
  <c r="R58" i="6"/>
  <c r="R59" i="6"/>
  <c r="S5" i="6"/>
  <c r="R60" i="6"/>
  <c r="R61" i="6"/>
  <c r="R62" i="6"/>
  <c r="R63" i="6"/>
  <c r="R64" i="6"/>
  <c r="R65" i="6"/>
  <c r="R66" i="6"/>
  <c r="R67" i="6"/>
  <c r="S6" i="6"/>
  <c r="R68" i="6"/>
  <c r="R69" i="6"/>
  <c r="R70" i="6"/>
  <c r="R71" i="6"/>
  <c r="R72" i="6"/>
  <c r="R73" i="6"/>
  <c r="R74" i="6"/>
  <c r="R75" i="6"/>
  <c r="S7" i="6"/>
  <c r="R76" i="6"/>
  <c r="R77" i="6"/>
  <c r="R78" i="6"/>
  <c r="R79" i="6"/>
  <c r="R80" i="6"/>
  <c r="R81" i="6"/>
  <c r="R82" i="6"/>
  <c r="R83" i="6"/>
  <c r="S8" i="6"/>
  <c r="R84" i="6"/>
  <c r="R85" i="6"/>
  <c r="R86" i="6"/>
  <c r="R87" i="6"/>
  <c r="R88" i="6"/>
  <c r="R89" i="6"/>
  <c r="R90" i="6"/>
  <c r="R91" i="6"/>
  <c r="S9" i="6"/>
  <c r="R92" i="6"/>
  <c r="R93" i="6"/>
  <c r="R94" i="6"/>
  <c r="R95" i="6"/>
  <c r="R96" i="6"/>
  <c r="R97" i="6"/>
  <c r="R98" i="6"/>
  <c r="R99" i="6"/>
  <c r="S10" i="6"/>
  <c r="R100" i="6"/>
  <c r="R101" i="6"/>
  <c r="R102" i="6"/>
  <c r="R103" i="6"/>
  <c r="R104" i="6"/>
  <c r="R105" i="6"/>
  <c r="R106" i="6"/>
  <c r="R107" i="6"/>
  <c r="S11" i="6"/>
  <c r="R108" i="6"/>
  <c r="R109" i="6"/>
  <c r="R110" i="6"/>
  <c r="R111" i="6"/>
  <c r="R112" i="6"/>
  <c r="R113" i="6"/>
  <c r="R114" i="6"/>
  <c r="R115" i="6"/>
  <c r="S12" i="6"/>
  <c r="R116" i="6"/>
  <c r="R117" i="6"/>
  <c r="R118" i="6"/>
  <c r="R119" i="6"/>
  <c r="R120" i="6"/>
  <c r="R121" i="6"/>
  <c r="R122" i="6"/>
  <c r="R123" i="6"/>
  <c r="S13" i="6"/>
  <c r="R124" i="6"/>
  <c r="R125" i="6"/>
  <c r="R126" i="6"/>
  <c r="R127" i="6"/>
  <c r="R128" i="6"/>
  <c r="R129" i="6"/>
  <c r="R130" i="6"/>
  <c r="R131" i="6"/>
  <c r="S14" i="6"/>
  <c r="R132" i="6"/>
  <c r="R133" i="6"/>
  <c r="R134" i="6"/>
  <c r="R135" i="6"/>
  <c r="R136" i="6"/>
  <c r="R137" i="6"/>
  <c r="R138" i="6"/>
  <c r="R139" i="6"/>
  <c r="S15" i="6"/>
  <c r="R140" i="6"/>
  <c r="R141" i="6"/>
  <c r="R142" i="6"/>
  <c r="R143" i="6"/>
  <c r="R144" i="6"/>
  <c r="R145" i="6"/>
  <c r="R146" i="6"/>
  <c r="R147" i="6"/>
  <c r="R36" i="6"/>
  <c r="R2" i="6"/>
  <c r="Q37" i="6"/>
  <c r="Q38" i="6"/>
  <c r="Q39" i="6"/>
  <c r="Q40" i="6"/>
  <c r="Q41" i="6"/>
  <c r="Q42" i="6"/>
  <c r="Q43" i="6"/>
  <c r="R3" i="6"/>
  <c r="Q44" i="6"/>
  <c r="Q45" i="6"/>
  <c r="Q46" i="6"/>
  <c r="Q47" i="6"/>
  <c r="Q48" i="6"/>
  <c r="Q49" i="6"/>
  <c r="Q50" i="6"/>
  <c r="Q51" i="6"/>
  <c r="R4" i="6"/>
  <c r="Q52" i="6"/>
  <c r="Q53" i="6"/>
  <c r="Q54" i="6"/>
  <c r="Q55" i="6"/>
  <c r="Q56" i="6"/>
  <c r="Q57" i="6"/>
  <c r="Q58" i="6"/>
  <c r="Q59" i="6"/>
  <c r="R5" i="6"/>
  <c r="Q60" i="6"/>
  <c r="Q61" i="6"/>
  <c r="Q62" i="6"/>
  <c r="Q63" i="6"/>
  <c r="Q64" i="6"/>
  <c r="Q65" i="6"/>
  <c r="Q66" i="6"/>
  <c r="Q67" i="6"/>
  <c r="R6" i="6"/>
  <c r="Q68" i="6"/>
  <c r="Q69" i="6"/>
  <c r="Q70" i="6"/>
  <c r="Q71" i="6"/>
  <c r="Q72" i="6"/>
  <c r="Q73" i="6"/>
  <c r="Q74" i="6"/>
  <c r="Q75" i="6"/>
  <c r="R7" i="6"/>
  <c r="Q76" i="6"/>
  <c r="Q77" i="6"/>
  <c r="Q78" i="6"/>
  <c r="Q79" i="6"/>
  <c r="Q80" i="6"/>
  <c r="Q81" i="6"/>
  <c r="Q82" i="6"/>
  <c r="Q83" i="6"/>
  <c r="R8" i="6"/>
  <c r="Q84" i="6"/>
  <c r="Q85" i="6"/>
  <c r="Q86" i="6"/>
  <c r="Q87" i="6"/>
  <c r="Q88" i="6"/>
  <c r="Q89" i="6"/>
  <c r="Q90" i="6"/>
  <c r="Q91" i="6"/>
  <c r="R9" i="6"/>
  <c r="Q92" i="6"/>
  <c r="Q93" i="6"/>
  <c r="Q94" i="6"/>
  <c r="Q95" i="6"/>
  <c r="Q96" i="6"/>
  <c r="Q97" i="6"/>
  <c r="Q98" i="6"/>
  <c r="Q99" i="6"/>
  <c r="R10" i="6"/>
  <c r="Q100" i="6"/>
  <c r="Q101" i="6"/>
  <c r="Q102" i="6"/>
  <c r="Q103" i="6"/>
  <c r="Q104" i="6"/>
  <c r="Q105" i="6"/>
  <c r="Q106" i="6"/>
  <c r="Q107" i="6"/>
  <c r="R11" i="6"/>
  <c r="Q108" i="6"/>
  <c r="Q109" i="6"/>
  <c r="Q110" i="6"/>
  <c r="Q111" i="6"/>
  <c r="Q112" i="6"/>
  <c r="Q113" i="6"/>
  <c r="Q114" i="6"/>
  <c r="Q115" i="6"/>
  <c r="R12" i="6"/>
  <c r="Q116" i="6"/>
  <c r="Q117" i="6"/>
  <c r="Q118" i="6"/>
  <c r="Q119" i="6"/>
  <c r="Q120" i="6"/>
  <c r="Q121" i="6"/>
  <c r="Q122" i="6"/>
  <c r="Q123" i="6"/>
  <c r="R13" i="6"/>
  <c r="Q124" i="6"/>
  <c r="Q125" i="6"/>
  <c r="Q126" i="6"/>
  <c r="Q127" i="6"/>
  <c r="Q128" i="6"/>
  <c r="Q129" i="6"/>
  <c r="Q130" i="6"/>
  <c r="Q131" i="6"/>
  <c r="R14" i="6"/>
  <c r="Q132" i="6"/>
  <c r="Q133" i="6"/>
  <c r="Q134" i="6"/>
  <c r="Q135" i="6"/>
  <c r="Q136" i="6"/>
  <c r="Q137" i="6"/>
  <c r="Q138" i="6"/>
  <c r="Q139" i="6"/>
  <c r="R15" i="6"/>
  <c r="Q140" i="6"/>
  <c r="Q141" i="6"/>
  <c r="Q142" i="6"/>
  <c r="Q143" i="6"/>
  <c r="Q144" i="6"/>
  <c r="Q145" i="6"/>
  <c r="Q146" i="6"/>
  <c r="Q147" i="6"/>
  <c r="R16" i="6"/>
  <c r="Q148" i="6"/>
  <c r="Q149" i="6"/>
  <c r="Q150" i="6"/>
  <c r="Q151" i="6"/>
  <c r="Q152" i="6"/>
  <c r="Q153" i="6"/>
  <c r="Q154" i="6"/>
  <c r="Q155" i="6"/>
  <c r="R17" i="6"/>
  <c r="Q156" i="6"/>
  <c r="Q157" i="6"/>
  <c r="Q158" i="6"/>
  <c r="Q159" i="6"/>
  <c r="Q160" i="6"/>
  <c r="Q161" i="6"/>
  <c r="Q162" i="6"/>
  <c r="Q163" i="6"/>
  <c r="R18" i="6"/>
  <c r="Q164" i="6"/>
  <c r="Q165" i="6"/>
  <c r="Q166" i="6"/>
  <c r="Q167" i="6"/>
  <c r="Q168" i="6"/>
  <c r="Q169" i="6"/>
  <c r="Q170" i="6"/>
  <c r="Q171" i="6"/>
  <c r="R19" i="6"/>
  <c r="Q172" i="6"/>
  <c r="Q173" i="6"/>
  <c r="Q174" i="6"/>
  <c r="Q175" i="6"/>
  <c r="Q176" i="6"/>
  <c r="Q177" i="6"/>
  <c r="Q178" i="6"/>
  <c r="Q179" i="6"/>
  <c r="R20" i="6"/>
  <c r="Q180" i="6"/>
  <c r="Q181" i="6"/>
  <c r="Q182" i="6"/>
  <c r="Q183" i="6"/>
  <c r="Q184" i="6"/>
  <c r="Q185" i="6"/>
  <c r="Q186" i="6"/>
  <c r="Q187" i="6"/>
  <c r="R21" i="6"/>
  <c r="Q188" i="6"/>
  <c r="Q189" i="6"/>
  <c r="Q190" i="6"/>
  <c r="Q191" i="6"/>
  <c r="Q192" i="6"/>
  <c r="Q193" i="6"/>
  <c r="Q194" i="6"/>
  <c r="Q195" i="6"/>
  <c r="R22" i="6"/>
  <c r="Q196" i="6"/>
  <c r="Q197" i="6"/>
  <c r="Q198" i="6"/>
  <c r="Q199" i="6"/>
  <c r="Q200" i="6"/>
  <c r="Q201" i="6"/>
  <c r="Q202" i="6"/>
  <c r="Q203" i="6"/>
  <c r="R23" i="6"/>
  <c r="Q204" i="6"/>
  <c r="Q205" i="6"/>
  <c r="Q206" i="6"/>
  <c r="Q207" i="6"/>
  <c r="Q208" i="6"/>
  <c r="Q209" i="6"/>
  <c r="Q210" i="6"/>
  <c r="Q211" i="6"/>
  <c r="R24" i="6"/>
  <c r="Q212" i="6"/>
  <c r="Q213" i="6"/>
  <c r="Q214" i="6"/>
  <c r="Q215" i="6"/>
  <c r="Q216" i="6"/>
  <c r="Q217" i="6"/>
  <c r="Q218" i="6"/>
  <c r="Q219" i="6"/>
  <c r="Q36" i="6"/>
  <c r="K44" i="6"/>
  <c r="K52" i="6"/>
  <c r="K60" i="6"/>
  <c r="K68" i="6"/>
  <c r="K76" i="6"/>
  <c r="K84" i="6"/>
  <c r="K92" i="6"/>
  <c r="K100" i="6"/>
  <c r="K108" i="6"/>
  <c r="K116" i="6"/>
  <c r="K124" i="6"/>
  <c r="K132" i="6"/>
  <c r="K140" i="6"/>
  <c r="K148" i="6"/>
  <c r="P148" i="6"/>
  <c r="K45" i="6"/>
  <c r="K53" i="6"/>
  <c r="K61" i="6"/>
  <c r="K69" i="6"/>
  <c r="K77" i="6"/>
  <c r="K85" i="6"/>
  <c r="K93" i="6"/>
  <c r="K101" i="6"/>
  <c r="K109" i="6"/>
  <c r="K117" i="6"/>
  <c r="K125" i="6"/>
  <c r="K133" i="6"/>
  <c r="K141" i="6"/>
  <c r="K149" i="6"/>
  <c r="P149" i="6"/>
  <c r="K46" i="6"/>
  <c r="K54" i="6"/>
  <c r="K62" i="6"/>
  <c r="K70" i="6"/>
  <c r="K78" i="6"/>
  <c r="K86" i="6"/>
  <c r="K94" i="6"/>
  <c r="K102" i="6"/>
  <c r="K110" i="6"/>
  <c r="K118" i="6"/>
  <c r="K126" i="6"/>
  <c r="K134" i="6"/>
  <c r="K142" i="6"/>
  <c r="K150" i="6"/>
  <c r="P150" i="6"/>
  <c r="K47" i="6"/>
  <c r="K55" i="6"/>
  <c r="K63" i="6"/>
  <c r="K71" i="6"/>
  <c r="K79" i="6"/>
  <c r="K87" i="6"/>
  <c r="K95" i="6"/>
  <c r="K103" i="6"/>
  <c r="K111" i="6"/>
  <c r="K119" i="6"/>
  <c r="K127" i="6"/>
  <c r="K135" i="6"/>
  <c r="K143" i="6"/>
  <c r="K151" i="6"/>
  <c r="P151" i="6"/>
  <c r="K48" i="6"/>
  <c r="K56" i="6"/>
  <c r="K64" i="6"/>
  <c r="K72" i="6"/>
  <c r="K80" i="6"/>
  <c r="K88" i="6"/>
  <c r="K96" i="6"/>
  <c r="K104" i="6"/>
  <c r="K112" i="6"/>
  <c r="K120" i="6"/>
  <c r="K128" i="6"/>
  <c r="K136" i="6"/>
  <c r="K144" i="6"/>
  <c r="K152" i="6"/>
  <c r="P152" i="6"/>
  <c r="K49" i="6"/>
  <c r="K57" i="6"/>
  <c r="K65" i="6"/>
  <c r="K73" i="6"/>
  <c r="K81" i="6"/>
  <c r="K89" i="6"/>
  <c r="K97" i="6"/>
  <c r="K105" i="6"/>
  <c r="K113" i="6"/>
  <c r="K121" i="6"/>
  <c r="K129" i="6"/>
  <c r="K137" i="6"/>
  <c r="K145" i="6"/>
  <c r="K153" i="6"/>
  <c r="P153" i="6"/>
  <c r="K50" i="6"/>
  <c r="K58" i="6"/>
  <c r="K66" i="6"/>
  <c r="K74" i="6"/>
  <c r="K82" i="6"/>
  <c r="K90" i="6"/>
  <c r="K98" i="6"/>
  <c r="K106" i="6"/>
  <c r="K114" i="6"/>
  <c r="K122" i="6"/>
  <c r="K130" i="6"/>
  <c r="K138" i="6"/>
  <c r="K146" i="6"/>
  <c r="K154" i="6"/>
  <c r="P154" i="6"/>
  <c r="K51" i="6"/>
  <c r="K59" i="6"/>
  <c r="K67" i="6"/>
  <c r="K75" i="6"/>
  <c r="K83" i="6"/>
  <c r="K91" i="6"/>
  <c r="K99" i="6"/>
  <c r="K107" i="6"/>
  <c r="K115" i="6"/>
  <c r="K123" i="6"/>
  <c r="K131" i="6"/>
  <c r="K139" i="6"/>
  <c r="K147" i="6"/>
  <c r="K155" i="6"/>
  <c r="P155" i="6"/>
  <c r="K156" i="6"/>
  <c r="P156" i="6"/>
  <c r="K157" i="6"/>
  <c r="P157" i="6"/>
  <c r="K158" i="6"/>
  <c r="P158" i="6"/>
  <c r="K159" i="6"/>
  <c r="P159" i="6"/>
  <c r="K160" i="6"/>
  <c r="P160" i="6"/>
  <c r="K161" i="6"/>
  <c r="P161" i="6"/>
  <c r="K162" i="6"/>
  <c r="P162" i="6"/>
  <c r="K163" i="6"/>
  <c r="P163" i="6"/>
  <c r="K164" i="6"/>
  <c r="P164" i="6"/>
  <c r="K165" i="6"/>
  <c r="P165" i="6"/>
  <c r="K166" i="6"/>
  <c r="P166" i="6"/>
  <c r="K167" i="6"/>
  <c r="P167" i="6"/>
  <c r="K168" i="6"/>
  <c r="P168" i="6"/>
  <c r="K169" i="6"/>
  <c r="P169" i="6"/>
  <c r="K170" i="6"/>
  <c r="P170" i="6"/>
  <c r="K171" i="6"/>
  <c r="P171" i="6"/>
  <c r="K172" i="6"/>
  <c r="P172" i="6"/>
  <c r="K173" i="6"/>
  <c r="P173" i="6"/>
  <c r="K174" i="6"/>
  <c r="P174" i="6"/>
  <c r="K175" i="6"/>
  <c r="P175" i="6"/>
  <c r="K176" i="6"/>
  <c r="P176" i="6"/>
  <c r="K177" i="6"/>
  <c r="P177" i="6"/>
  <c r="K178" i="6"/>
  <c r="P178" i="6"/>
  <c r="K179" i="6"/>
  <c r="P179" i="6"/>
  <c r="K180" i="6"/>
  <c r="P180" i="6"/>
  <c r="K181" i="6"/>
  <c r="P181" i="6"/>
  <c r="K182" i="6"/>
  <c r="P182" i="6"/>
  <c r="K183" i="6"/>
  <c r="P183" i="6"/>
  <c r="K184" i="6"/>
  <c r="P184" i="6"/>
  <c r="K185" i="6"/>
  <c r="P185" i="6"/>
  <c r="K186" i="6"/>
  <c r="P186" i="6"/>
  <c r="K187" i="6"/>
  <c r="P187" i="6"/>
  <c r="K188" i="6"/>
  <c r="P188" i="6"/>
  <c r="K189" i="6"/>
  <c r="P189" i="6"/>
  <c r="K190" i="6"/>
  <c r="P190" i="6"/>
  <c r="K191" i="6"/>
  <c r="P191" i="6"/>
  <c r="K192" i="6"/>
  <c r="P192" i="6"/>
  <c r="K193" i="6"/>
  <c r="P193" i="6"/>
  <c r="K194" i="6"/>
  <c r="P194" i="6"/>
  <c r="K195" i="6"/>
  <c r="P195" i="6"/>
  <c r="K196" i="6"/>
  <c r="P196" i="6"/>
  <c r="K197" i="6"/>
  <c r="P197" i="6"/>
  <c r="K198" i="6"/>
  <c r="P198" i="6"/>
  <c r="K199" i="6"/>
  <c r="P199" i="6"/>
  <c r="K200" i="6"/>
  <c r="P200" i="6"/>
  <c r="K201" i="6"/>
  <c r="P201" i="6"/>
  <c r="K202" i="6"/>
  <c r="P202" i="6"/>
  <c r="K203" i="6"/>
  <c r="P203" i="6"/>
  <c r="K204" i="6"/>
  <c r="P204" i="6"/>
  <c r="K205" i="6"/>
  <c r="P205" i="6"/>
  <c r="K206" i="6"/>
  <c r="P206" i="6"/>
  <c r="K207" i="6"/>
  <c r="P207" i="6"/>
  <c r="K208" i="6"/>
  <c r="P208" i="6"/>
  <c r="K209" i="6"/>
  <c r="P209" i="6"/>
  <c r="K210" i="6"/>
  <c r="P210" i="6"/>
  <c r="K211" i="6"/>
  <c r="P211" i="6"/>
  <c r="K212" i="6"/>
  <c r="P212" i="6"/>
  <c r="K213" i="6"/>
  <c r="P213" i="6"/>
  <c r="K214" i="6"/>
  <c r="P214" i="6"/>
  <c r="K215" i="6"/>
  <c r="P215" i="6"/>
  <c r="K216" i="6"/>
  <c r="P216" i="6"/>
  <c r="K217" i="6"/>
  <c r="P217" i="6"/>
  <c r="K218" i="6"/>
  <c r="P218" i="6"/>
  <c r="K219" i="6"/>
  <c r="P219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F148" i="6"/>
  <c r="O148" i="6"/>
  <c r="F149" i="6"/>
  <c r="O149" i="6"/>
  <c r="F150" i="6"/>
  <c r="O150" i="6"/>
  <c r="F151" i="6"/>
  <c r="O151" i="6"/>
  <c r="F152" i="6"/>
  <c r="O152" i="6"/>
  <c r="F153" i="6"/>
  <c r="O153" i="6"/>
  <c r="F154" i="6"/>
  <c r="O154" i="6"/>
  <c r="F155" i="6"/>
  <c r="O155" i="6"/>
  <c r="F156" i="6"/>
  <c r="O156" i="6"/>
  <c r="F157" i="6"/>
  <c r="O157" i="6"/>
  <c r="F158" i="6"/>
  <c r="O158" i="6"/>
  <c r="F159" i="6"/>
  <c r="O159" i="6"/>
  <c r="F160" i="6"/>
  <c r="O160" i="6"/>
  <c r="F161" i="6"/>
  <c r="O161" i="6"/>
  <c r="F162" i="6"/>
  <c r="O162" i="6"/>
  <c r="F163" i="6"/>
  <c r="O163" i="6"/>
  <c r="F164" i="6"/>
  <c r="O164" i="6"/>
  <c r="F165" i="6"/>
  <c r="O165" i="6"/>
  <c r="F166" i="6"/>
  <c r="O166" i="6"/>
  <c r="F167" i="6"/>
  <c r="O167" i="6"/>
  <c r="F168" i="6"/>
  <c r="O168" i="6"/>
  <c r="F169" i="6"/>
  <c r="O169" i="6"/>
  <c r="F170" i="6"/>
  <c r="O170" i="6"/>
  <c r="F171" i="6"/>
  <c r="O171" i="6"/>
  <c r="F172" i="6"/>
  <c r="O172" i="6"/>
  <c r="F173" i="6"/>
  <c r="O173" i="6"/>
  <c r="F174" i="6"/>
  <c r="O174" i="6"/>
  <c r="F175" i="6"/>
  <c r="O175" i="6"/>
  <c r="F176" i="6"/>
  <c r="O176" i="6"/>
  <c r="F177" i="6"/>
  <c r="O177" i="6"/>
  <c r="F178" i="6"/>
  <c r="O178" i="6"/>
  <c r="F179" i="6"/>
  <c r="O179" i="6"/>
  <c r="F180" i="6"/>
  <c r="O180" i="6"/>
  <c r="F181" i="6"/>
  <c r="O181" i="6"/>
  <c r="F182" i="6"/>
  <c r="O182" i="6"/>
  <c r="F183" i="6"/>
  <c r="O183" i="6"/>
  <c r="F184" i="6"/>
  <c r="O184" i="6"/>
  <c r="F185" i="6"/>
  <c r="O185" i="6"/>
  <c r="F186" i="6"/>
  <c r="O186" i="6"/>
  <c r="F187" i="6"/>
  <c r="O187" i="6"/>
  <c r="F188" i="6"/>
  <c r="O188" i="6"/>
  <c r="F189" i="6"/>
  <c r="O189" i="6"/>
  <c r="F190" i="6"/>
  <c r="O190" i="6"/>
  <c r="F191" i="6"/>
  <c r="O191" i="6"/>
  <c r="F192" i="6"/>
  <c r="O192" i="6"/>
  <c r="F193" i="6"/>
  <c r="O193" i="6"/>
  <c r="F194" i="6"/>
  <c r="O194" i="6"/>
  <c r="F195" i="6"/>
  <c r="O195" i="6"/>
  <c r="F196" i="6"/>
  <c r="O196" i="6"/>
  <c r="F197" i="6"/>
  <c r="O197" i="6"/>
  <c r="F198" i="6"/>
  <c r="O198" i="6"/>
  <c r="F199" i="6"/>
  <c r="O199" i="6"/>
  <c r="F200" i="6"/>
  <c r="O200" i="6"/>
  <c r="F201" i="6"/>
  <c r="O201" i="6"/>
  <c r="F202" i="6"/>
  <c r="O202" i="6"/>
  <c r="F203" i="6"/>
  <c r="O203" i="6"/>
  <c r="F204" i="6"/>
  <c r="O204" i="6"/>
  <c r="F205" i="6"/>
  <c r="O205" i="6"/>
  <c r="F206" i="6"/>
  <c r="O206" i="6"/>
  <c r="F207" i="6"/>
  <c r="O207" i="6"/>
  <c r="F208" i="6"/>
  <c r="O208" i="6"/>
  <c r="F209" i="6"/>
  <c r="O209" i="6"/>
  <c r="F210" i="6"/>
  <c r="O210" i="6"/>
  <c r="F211" i="6"/>
  <c r="O211" i="6"/>
  <c r="F212" i="6"/>
  <c r="O212" i="6"/>
  <c r="F213" i="6"/>
  <c r="O213" i="6"/>
  <c r="F214" i="6"/>
  <c r="O214" i="6"/>
  <c r="F215" i="6"/>
  <c r="O215" i="6"/>
  <c r="F216" i="6"/>
  <c r="O216" i="6"/>
  <c r="F217" i="6"/>
  <c r="O217" i="6"/>
  <c r="F218" i="6"/>
  <c r="O218" i="6"/>
  <c r="F219" i="6"/>
  <c r="O219" i="6"/>
  <c r="F37" i="6"/>
  <c r="O37" i="6"/>
  <c r="F38" i="6"/>
  <c r="O38" i="6"/>
  <c r="F39" i="6"/>
  <c r="O39" i="6"/>
  <c r="F40" i="6"/>
  <c r="O40" i="6"/>
  <c r="F41" i="6"/>
  <c r="O41" i="6"/>
  <c r="F42" i="6"/>
  <c r="O42" i="6"/>
  <c r="F43" i="6"/>
  <c r="O43" i="6"/>
  <c r="F44" i="6"/>
  <c r="O44" i="6"/>
  <c r="F45" i="6"/>
  <c r="O45" i="6"/>
  <c r="F46" i="6"/>
  <c r="O46" i="6"/>
  <c r="F47" i="6"/>
  <c r="O47" i="6"/>
  <c r="F48" i="6"/>
  <c r="O48" i="6"/>
  <c r="F49" i="6"/>
  <c r="O49" i="6"/>
  <c r="F50" i="6"/>
  <c r="O50" i="6"/>
  <c r="F51" i="6"/>
  <c r="O51" i="6"/>
  <c r="F52" i="6"/>
  <c r="O52" i="6"/>
  <c r="F53" i="6"/>
  <c r="O53" i="6"/>
  <c r="F54" i="6"/>
  <c r="O54" i="6"/>
  <c r="F55" i="6"/>
  <c r="O55" i="6"/>
  <c r="F56" i="6"/>
  <c r="O56" i="6"/>
  <c r="F57" i="6"/>
  <c r="O57" i="6"/>
  <c r="F58" i="6"/>
  <c r="O58" i="6"/>
  <c r="F59" i="6"/>
  <c r="O59" i="6"/>
  <c r="F60" i="6"/>
  <c r="O60" i="6"/>
  <c r="F61" i="6"/>
  <c r="O61" i="6"/>
  <c r="F62" i="6"/>
  <c r="O62" i="6"/>
  <c r="F63" i="6"/>
  <c r="O63" i="6"/>
  <c r="F64" i="6"/>
  <c r="O64" i="6"/>
  <c r="F65" i="6"/>
  <c r="O65" i="6"/>
  <c r="F66" i="6"/>
  <c r="O66" i="6"/>
  <c r="F67" i="6"/>
  <c r="O67" i="6"/>
  <c r="F68" i="6"/>
  <c r="O68" i="6"/>
  <c r="F69" i="6"/>
  <c r="O69" i="6"/>
  <c r="F70" i="6"/>
  <c r="O70" i="6"/>
  <c r="F71" i="6"/>
  <c r="O71" i="6"/>
  <c r="F72" i="6"/>
  <c r="O72" i="6"/>
  <c r="F73" i="6"/>
  <c r="O73" i="6"/>
  <c r="F74" i="6"/>
  <c r="O74" i="6"/>
  <c r="F75" i="6"/>
  <c r="O75" i="6"/>
  <c r="F76" i="6"/>
  <c r="O76" i="6"/>
  <c r="F77" i="6"/>
  <c r="O77" i="6"/>
  <c r="F78" i="6"/>
  <c r="O78" i="6"/>
  <c r="F79" i="6"/>
  <c r="O79" i="6"/>
  <c r="F80" i="6"/>
  <c r="O80" i="6"/>
  <c r="F81" i="6"/>
  <c r="O81" i="6"/>
  <c r="F82" i="6"/>
  <c r="O82" i="6"/>
  <c r="F83" i="6"/>
  <c r="O83" i="6"/>
  <c r="F84" i="6"/>
  <c r="O84" i="6"/>
  <c r="F85" i="6"/>
  <c r="O85" i="6"/>
  <c r="F86" i="6"/>
  <c r="O86" i="6"/>
  <c r="F87" i="6"/>
  <c r="O87" i="6"/>
  <c r="F88" i="6"/>
  <c r="O88" i="6"/>
  <c r="F89" i="6"/>
  <c r="O89" i="6"/>
  <c r="F90" i="6"/>
  <c r="O90" i="6"/>
  <c r="F91" i="6"/>
  <c r="O91" i="6"/>
  <c r="F92" i="6"/>
  <c r="O92" i="6"/>
  <c r="F93" i="6"/>
  <c r="O93" i="6"/>
  <c r="F94" i="6"/>
  <c r="O94" i="6"/>
  <c r="F95" i="6"/>
  <c r="O95" i="6"/>
  <c r="F96" i="6"/>
  <c r="O96" i="6"/>
  <c r="F97" i="6"/>
  <c r="O97" i="6"/>
  <c r="F98" i="6"/>
  <c r="O98" i="6"/>
  <c r="F99" i="6"/>
  <c r="O99" i="6"/>
  <c r="F100" i="6"/>
  <c r="O100" i="6"/>
  <c r="F101" i="6"/>
  <c r="O101" i="6"/>
  <c r="F102" i="6"/>
  <c r="O102" i="6"/>
  <c r="F103" i="6"/>
  <c r="O103" i="6"/>
  <c r="F104" i="6"/>
  <c r="O104" i="6"/>
  <c r="F105" i="6"/>
  <c r="O105" i="6"/>
  <c r="F106" i="6"/>
  <c r="O106" i="6"/>
  <c r="F107" i="6"/>
  <c r="O107" i="6"/>
  <c r="F108" i="6"/>
  <c r="O108" i="6"/>
  <c r="F109" i="6"/>
  <c r="O109" i="6"/>
  <c r="F110" i="6"/>
  <c r="O110" i="6"/>
  <c r="F111" i="6"/>
  <c r="O111" i="6"/>
  <c r="F112" i="6"/>
  <c r="O112" i="6"/>
  <c r="F113" i="6"/>
  <c r="O113" i="6"/>
  <c r="F114" i="6"/>
  <c r="O114" i="6"/>
  <c r="F115" i="6"/>
  <c r="O115" i="6"/>
  <c r="F116" i="6"/>
  <c r="O116" i="6"/>
  <c r="F117" i="6"/>
  <c r="O117" i="6"/>
  <c r="F118" i="6"/>
  <c r="O118" i="6"/>
  <c r="F119" i="6"/>
  <c r="O119" i="6"/>
  <c r="F120" i="6"/>
  <c r="O120" i="6"/>
  <c r="F121" i="6"/>
  <c r="O121" i="6"/>
  <c r="F122" i="6"/>
  <c r="O122" i="6"/>
  <c r="F123" i="6"/>
  <c r="O123" i="6"/>
  <c r="F124" i="6"/>
  <c r="O124" i="6"/>
  <c r="F125" i="6"/>
  <c r="O125" i="6"/>
  <c r="F126" i="6"/>
  <c r="O126" i="6"/>
  <c r="F127" i="6"/>
  <c r="O127" i="6"/>
  <c r="F128" i="6"/>
  <c r="O128" i="6"/>
  <c r="F129" i="6"/>
  <c r="O129" i="6"/>
  <c r="F130" i="6"/>
  <c r="O130" i="6"/>
  <c r="F131" i="6"/>
  <c r="O131" i="6"/>
  <c r="F132" i="6"/>
  <c r="O132" i="6"/>
  <c r="F133" i="6"/>
  <c r="O133" i="6"/>
  <c r="F134" i="6"/>
  <c r="O134" i="6"/>
  <c r="F135" i="6"/>
  <c r="O135" i="6"/>
  <c r="F136" i="6"/>
  <c r="O136" i="6"/>
  <c r="F137" i="6"/>
  <c r="O137" i="6"/>
  <c r="F138" i="6"/>
  <c r="O138" i="6"/>
  <c r="F139" i="6"/>
  <c r="O139" i="6"/>
  <c r="F140" i="6"/>
  <c r="O140" i="6"/>
  <c r="F141" i="6"/>
  <c r="O141" i="6"/>
  <c r="F142" i="6"/>
  <c r="O142" i="6"/>
  <c r="F143" i="6"/>
  <c r="O143" i="6"/>
  <c r="F144" i="6"/>
  <c r="O144" i="6"/>
  <c r="F145" i="6"/>
  <c r="O145" i="6"/>
  <c r="F146" i="6"/>
  <c r="O146" i="6"/>
  <c r="F147" i="6"/>
  <c r="O147" i="6"/>
  <c r="F36" i="6"/>
  <c r="L44" i="6"/>
  <c r="L52" i="6"/>
  <c r="L60" i="6"/>
  <c r="L68" i="6"/>
  <c r="L76" i="6"/>
  <c r="L84" i="6"/>
  <c r="L92" i="6"/>
  <c r="L100" i="6"/>
  <c r="L108" i="6"/>
  <c r="L116" i="6"/>
  <c r="L124" i="6"/>
  <c r="L132" i="6"/>
  <c r="L140" i="6"/>
  <c r="L148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46" i="6"/>
  <c r="L54" i="6"/>
  <c r="L62" i="6"/>
  <c r="L70" i="6"/>
  <c r="L78" i="6"/>
  <c r="L86" i="6"/>
  <c r="L94" i="6"/>
  <c r="L102" i="6"/>
  <c r="L110" i="6"/>
  <c r="L118" i="6"/>
  <c r="L126" i="6"/>
  <c r="L134" i="6"/>
  <c r="L142" i="6"/>
  <c r="L150" i="6"/>
  <c r="L47" i="6"/>
  <c r="L55" i="6"/>
  <c r="L63" i="6"/>
  <c r="L71" i="6"/>
  <c r="L79" i="6"/>
  <c r="L87" i="6"/>
  <c r="L95" i="6"/>
  <c r="L103" i="6"/>
  <c r="L111" i="6"/>
  <c r="L119" i="6"/>
  <c r="L127" i="6"/>
  <c r="L135" i="6"/>
  <c r="L143" i="6"/>
  <c r="L151" i="6"/>
  <c r="L48" i="6"/>
  <c r="L56" i="6"/>
  <c r="L64" i="6"/>
  <c r="L72" i="6"/>
  <c r="L80" i="6"/>
  <c r="L88" i="6"/>
  <c r="L96" i="6"/>
  <c r="L104" i="6"/>
  <c r="L112" i="6"/>
  <c r="L120" i="6"/>
  <c r="L128" i="6"/>
  <c r="L136" i="6"/>
  <c r="L144" i="6"/>
  <c r="L152" i="6"/>
  <c r="L49" i="6"/>
  <c r="L57" i="6"/>
  <c r="L65" i="6"/>
  <c r="L73" i="6"/>
  <c r="L81" i="6"/>
  <c r="L89" i="6"/>
  <c r="L97" i="6"/>
  <c r="L105" i="6"/>
  <c r="L113" i="6"/>
  <c r="L121" i="6"/>
  <c r="L129" i="6"/>
  <c r="L137" i="6"/>
  <c r="L145" i="6"/>
  <c r="L153" i="6"/>
  <c r="L50" i="6"/>
  <c r="L58" i="6"/>
  <c r="L66" i="6"/>
  <c r="L74" i="6"/>
  <c r="L82" i="6"/>
  <c r="L90" i="6"/>
  <c r="L98" i="6"/>
  <c r="L106" i="6"/>
  <c r="L114" i="6"/>
  <c r="L122" i="6"/>
  <c r="L130" i="6"/>
  <c r="L138" i="6"/>
  <c r="L146" i="6"/>
  <c r="L154" i="6"/>
  <c r="L51" i="6"/>
  <c r="L59" i="6"/>
  <c r="L67" i="6"/>
  <c r="L75" i="6"/>
  <c r="L83" i="6"/>
  <c r="L91" i="6"/>
  <c r="L99" i="6"/>
  <c r="L107" i="6"/>
  <c r="L115" i="6"/>
  <c r="L123" i="6"/>
  <c r="L131" i="6"/>
  <c r="L139" i="6"/>
  <c r="L147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148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38" i="6"/>
  <c r="B42" i="6"/>
  <c r="B46" i="6"/>
  <c r="B50" i="6"/>
  <c r="B54" i="6"/>
  <c r="B58" i="6"/>
  <c r="B62" i="6"/>
  <c r="B66" i="6"/>
  <c r="B70" i="6"/>
  <c r="B74" i="6"/>
  <c r="B78" i="6"/>
  <c r="B82" i="6"/>
  <c r="B86" i="6"/>
  <c r="B90" i="6"/>
  <c r="B94" i="6"/>
  <c r="B98" i="6"/>
  <c r="B102" i="6"/>
  <c r="B106" i="6"/>
  <c r="B110" i="6"/>
  <c r="B114" i="6"/>
  <c r="B118" i="6"/>
  <c r="B122" i="6"/>
  <c r="B126" i="6"/>
  <c r="B130" i="6"/>
  <c r="B134" i="6"/>
  <c r="B138" i="6"/>
  <c r="B142" i="6"/>
  <c r="B146" i="6"/>
  <c r="B150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O36" i="6"/>
  <c r="P36" i="6"/>
</calcChain>
</file>

<file path=xl/sharedStrings.xml><?xml version="1.0" encoding="utf-8"?>
<sst xmlns="http://schemas.openxmlformats.org/spreadsheetml/2006/main" count="221" uniqueCount="184">
  <si>
    <t>商品ID</t>
  </si>
  <si>
    <t>最小等级(server)</t>
  </si>
  <si>
    <t>最大等级(server)</t>
  </si>
  <si>
    <t>权重(server)</t>
  </si>
  <si>
    <t>价格</t>
  </si>
  <si>
    <t>商品预览</t>
  </si>
  <si>
    <t>奖励(server)</t>
  </si>
  <si>
    <t>prop,313</t>
  </si>
  <si>
    <t>prop,314</t>
  </si>
  <si>
    <t>prop,315</t>
  </si>
  <si>
    <t>prop,316</t>
  </si>
  <si>
    <t>prop,317</t>
  </si>
  <si>
    <t>prop,318</t>
  </si>
  <si>
    <t>prop,319</t>
  </si>
  <si>
    <t>prop,320</t>
  </si>
  <si>
    <t>prop,321</t>
  </si>
  <si>
    <t>prop,702</t>
  </si>
  <si>
    <t>低等攻击天赋书</t>
  </si>
  <si>
    <t>中等攻击天赋书</t>
  </si>
  <si>
    <t>高等攻击天赋书</t>
  </si>
  <si>
    <t>低等生存天赋书</t>
  </si>
  <si>
    <t>中等生存天赋书</t>
  </si>
  <si>
    <t>高等生存天赋书</t>
  </si>
  <si>
    <t>低等其他天赋书</t>
  </si>
  <si>
    <t>中等其他天赋书</t>
  </si>
  <si>
    <t>高等其他天赋书</t>
  </si>
  <si>
    <t>神秘扭蛋币</t>
  </si>
  <si>
    <t>prop,403</t>
    <phoneticPr fontId="1" type="noConversion"/>
  </si>
  <si>
    <t>随机3星饰品</t>
    <rPh sb="0" eb="1">
      <t>sui'ji</t>
    </rPh>
    <rPh sb="3" eb="4">
      <t>xing</t>
    </rPh>
    <phoneticPr fontId="1" type="noConversion"/>
  </si>
  <si>
    <t>pack,303</t>
    <phoneticPr fontId="1" type="noConversion"/>
  </si>
  <si>
    <t>item,103</t>
    <phoneticPr fontId="1" type="noConversion"/>
  </si>
  <si>
    <t>随机4星饰品</t>
    <rPh sb="0" eb="1">
      <t>sui'ji</t>
    </rPh>
    <rPh sb="3" eb="4">
      <t>xing</t>
    </rPh>
    <phoneticPr fontId="1" type="noConversion"/>
  </si>
  <si>
    <t>pack,304</t>
    <phoneticPr fontId="1" type="noConversion"/>
  </si>
  <si>
    <t>item,104</t>
    <phoneticPr fontId="1" type="noConversion"/>
  </si>
  <si>
    <t>随机5星饰品</t>
    <rPh sb="0" eb="1">
      <t>sui'ji</t>
    </rPh>
    <rPh sb="3" eb="4">
      <t>xing</t>
    </rPh>
    <phoneticPr fontId="1" type="noConversion"/>
  </si>
  <si>
    <t>pack,305</t>
    <phoneticPr fontId="1" type="noConversion"/>
  </si>
  <si>
    <t>item,105</t>
    <phoneticPr fontId="1" type="noConversion"/>
  </si>
  <si>
    <t>可以进行一次神秘扭蛋。神秘扭蛋有概率抽出1-3星角色。</t>
  </si>
  <si>
    <t>传说扭蛋币</t>
  </si>
  <si>
    <t>可以进行一次传说扭蛋。传说扭蛋必出2-3星角色。</t>
  </si>
  <si>
    <t>prop,703</t>
  </si>
  <si>
    <t>神秘扭蛋币的碎片</t>
  </si>
  <si>
    <t>20个碎片可以合成1个神秘扭蛋币。</t>
  </si>
  <si>
    <t>prop,704</t>
  </si>
  <si>
    <t>意念骰子</t>
  </si>
  <si>
    <t>可以控制点数</t>
  </si>
  <si>
    <t>prop,803</t>
  </si>
  <si>
    <t>逆行骰子</t>
  </si>
  <si>
    <t>可以向反方向行走一次</t>
  </si>
  <si>
    <t>prop,804</t>
  </si>
  <si>
    <t>数量</t>
    <rPh sb="0" eb="1">
      <t>shu'liang</t>
    </rPh>
    <phoneticPr fontId="1" type="noConversion"/>
  </si>
  <si>
    <t>价值</t>
    <rPh sb="0" eb="1">
      <t>jia'zhi</t>
    </rPh>
    <phoneticPr fontId="1" type="noConversion"/>
  </si>
  <si>
    <t>折扣</t>
    <rPh sb="0" eb="1">
      <t>zhe'kou</t>
    </rPh>
    <phoneticPr fontId="1" type="noConversion"/>
  </si>
  <si>
    <t>20级折扣</t>
    <rPh sb="2" eb="3">
      <t>ji</t>
    </rPh>
    <rPh sb="3" eb="4">
      <t>zhe'kou</t>
    </rPh>
    <phoneticPr fontId="1" type="noConversion"/>
  </si>
  <si>
    <t>20级权重</t>
    <rPh sb="2" eb="3">
      <t>ji</t>
    </rPh>
    <rPh sb="3" eb="4">
      <t>quan'zhong</t>
    </rPh>
    <phoneticPr fontId="1" type="noConversion"/>
  </si>
  <si>
    <t>40级折扣</t>
    <rPh sb="2" eb="3">
      <t>ji</t>
    </rPh>
    <rPh sb="3" eb="4">
      <t>zhe'kou</t>
    </rPh>
    <phoneticPr fontId="1" type="noConversion"/>
  </si>
  <si>
    <t>40级权重</t>
    <rPh sb="2" eb="3">
      <t>ji</t>
    </rPh>
    <rPh sb="3" eb="4">
      <t>quan'zhong</t>
    </rPh>
    <phoneticPr fontId="1" type="noConversion"/>
  </si>
  <si>
    <t>60级折扣</t>
    <rPh sb="2" eb="3">
      <t>ji</t>
    </rPh>
    <rPh sb="3" eb="4">
      <t>zhe'kou</t>
    </rPh>
    <phoneticPr fontId="1" type="noConversion"/>
  </si>
  <si>
    <t>60级权重</t>
    <rPh sb="2" eb="3">
      <t>ji</t>
    </rPh>
    <rPh sb="3" eb="4">
      <t>quan'zhong</t>
    </rPh>
    <phoneticPr fontId="1" type="noConversion"/>
  </si>
  <si>
    <t>80级权重</t>
    <rPh sb="2" eb="3">
      <t>ji</t>
    </rPh>
    <rPh sb="3" eb="4">
      <t>quan'zhong</t>
    </rPh>
    <phoneticPr fontId="1" type="noConversion"/>
  </si>
  <si>
    <t>80级折扣</t>
    <rPh sb="2" eb="3">
      <t>ji</t>
    </rPh>
    <rPh sb="3" eb="4">
      <t>zhe'kou</t>
    </rPh>
    <phoneticPr fontId="1" type="noConversion"/>
  </si>
  <si>
    <t>物品的价格折扣会随等级变化而变化</t>
    <rPh sb="0" eb="1">
      <t>wu'pin</t>
    </rPh>
    <rPh sb="2" eb="3">
      <t>d</t>
    </rPh>
    <rPh sb="3" eb="4">
      <t>jia'ge</t>
    </rPh>
    <rPh sb="5" eb="6">
      <t>zhe'kou</t>
    </rPh>
    <rPh sb="7" eb="8">
      <t>hui</t>
    </rPh>
    <rPh sb="8" eb="9">
      <t>sui</t>
    </rPh>
    <rPh sb="9" eb="10">
      <t>deng'ji</t>
    </rPh>
    <rPh sb="11" eb="12">
      <t>bian'hua</t>
    </rPh>
    <rPh sb="13" eb="14">
      <t>er</t>
    </rPh>
    <rPh sb="14" eb="15">
      <t>bian'hua</t>
    </rPh>
    <phoneticPr fontId="1" type="noConversion"/>
  </si>
  <si>
    <t>某些物品保值，某些物品后期贬值</t>
    <rPh sb="0" eb="1">
      <t>mou'xie</t>
    </rPh>
    <rPh sb="2" eb="3">
      <t>wu'pin</t>
    </rPh>
    <rPh sb="4" eb="5">
      <t>bao'zhi</t>
    </rPh>
    <rPh sb="7" eb="8">
      <t>mou'xie</t>
    </rPh>
    <rPh sb="9" eb="10">
      <t>wu'pin</t>
    </rPh>
    <rPh sb="11" eb="12">
      <t>hou'qi</t>
    </rPh>
    <rPh sb="13" eb="14">
      <t>bian'zhi</t>
    </rPh>
    <phoneticPr fontId="1" type="noConversion"/>
  </si>
  <si>
    <t>支付类型</t>
    <rPh sb="0" eb="1">
      <t>zhi'fu</t>
    </rPh>
    <rPh sb="2" eb="3">
      <t>lei'xing</t>
    </rPh>
    <phoneticPr fontId="1" type="noConversion"/>
  </si>
  <si>
    <t>cash</t>
    <phoneticPr fontId="1" type="noConversion"/>
  </si>
  <si>
    <t>coin</t>
    <phoneticPr fontId="1" type="noConversion"/>
  </si>
  <si>
    <t>列数</t>
    <rPh sb="0" eb="1">
      <t>lie'shu</t>
    </rPh>
    <phoneticPr fontId="1" type="noConversion"/>
  </si>
  <si>
    <t>预览</t>
    <rPh sb="0" eb="1">
      <t>yu'lan</t>
    </rPh>
    <phoneticPr fontId="1" type="noConversion"/>
  </si>
  <si>
    <t>奖励</t>
    <rPh sb="0" eb="1">
      <t>jiang'li</t>
    </rPh>
    <phoneticPr fontId="1" type="noConversion"/>
  </si>
  <si>
    <t>金币价值</t>
    <rPh sb="0" eb="1">
      <t>jin'bi</t>
    </rPh>
    <rPh sb="2" eb="3">
      <t>jia'zhi</t>
    </rPh>
    <phoneticPr fontId="1" type="noConversion"/>
  </si>
  <si>
    <t>现金价值</t>
    <rPh sb="0" eb="1">
      <t>xian'jin</t>
    </rPh>
    <rPh sb="2" eb="3">
      <t>jia'zhi</t>
    </rPh>
    <phoneticPr fontId="1" type="noConversion"/>
  </si>
  <si>
    <t>钻石价值</t>
    <rPh sb="0" eb="1">
      <t>zuan'shi</t>
    </rPh>
    <rPh sb="2" eb="3">
      <t>jia'zhi</t>
    </rPh>
    <phoneticPr fontId="1" type="noConversion"/>
  </si>
  <si>
    <t>权重</t>
    <rPh sb="0" eb="1">
      <t>quan'zhong</t>
    </rPh>
    <phoneticPr fontId="1" type="noConversion"/>
  </si>
  <si>
    <t>描述</t>
    <rPh sb="0" eb="1">
      <t>maio'shu</t>
    </rPh>
    <phoneticPr fontId="1" type="noConversion"/>
  </si>
  <si>
    <t>5,57</t>
    <phoneticPr fontId="1" type="noConversion"/>
  </si>
  <si>
    <t>8,86</t>
    <phoneticPr fontId="1" type="noConversion"/>
  </si>
  <si>
    <t>11,116</t>
    <phoneticPr fontId="1" type="noConversion"/>
  </si>
  <si>
    <t>3星万能碎片</t>
    <rPh sb="0" eb="1">
      <t>sui'ji</t>
    </rPh>
    <rPh sb="2" eb="3">
      <t>wan'neng</t>
    </rPh>
    <rPh sb="4" eb="5">
      <t>sui'pian</t>
    </rPh>
    <phoneticPr fontId="1" type="noConversion"/>
  </si>
  <si>
    <t>觉醒胶囊</t>
    <rPh sb="0" eb="1">
      <t>di'ji</t>
    </rPh>
    <rPh sb="2" eb="3">
      <t>ren'zhengbao</t>
    </rPh>
    <phoneticPr fontId="3" type="noConversion"/>
  </si>
  <si>
    <t>高级觉醒胶囊</t>
    <rPh sb="0" eb="1">
      <t>gao'ji</t>
    </rPh>
    <rPh sb="2" eb="3">
      <t>ren'zhegn</t>
    </rPh>
    <phoneticPr fontId="3" type="noConversion"/>
  </si>
  <si>
    <t>prop,322</t>
    <phoneticPr fontId="1" type="noConversion"/>
  </si>
  <si>
    <t>prop,323</t>
    <phoneticPr fontId="1" type="noConversion"/>
  </si>
  <si>
    <t>经验鸡块</t>
    <rPh sb="0" eb="1">
      <t>chu'ji</t>
    </rPh>
    <rPh sb="2" eb="3">
      <t>tian'fucai'liaobao</t>
    </rPh>
    <phoneticPr fontId="3" type="noConversion"/>
  </si>
  <si>
    <t>经验鱼籽丼</t>
  </si>
  <si>
    <t>经验寿喜锅</t>
    <phoneticPr fontId="1" type="noConversion"/>
  </si>
  <si>
    <t>prop,104</t>
    <phoneticPr fontId="1" type="noConversion"/>
  </si>
  <si>
    <t>prop,105</t>
    <phoneticPr fontId="1" type="noConversion"/>
  </si>
  <si>
    <t>prop,106</t>
    <phoneticPr fontId="1" type="noConversion"/>
  </si>
  <si>
    <t>价值*3</t>
    <phoneticPr fontId="1" type="noConversion"/>
  </si>
  <si>
    <t>item,4031</t>
  </si>
  <si>
    <t>item,4032</t>
  </si>
  <si>
    <t>item,4033</t>
  </si>
  <si>
    <t>item,4034</t>
  </si>
  <si>
    <t>item,4035</t>
  </si>
  <si>
    <t>item,4036</t>
  </si>
  <si>
    <t>item,4037</t>
  </si>
  <si>
    <t>item,4038</t>
  </si>
  <si>
    <t>item,4039</t>
  </si>
  <si>
    <t>item,4040</t>
  </si>
  <si>
    <t>item,4041</t>
  </si>
  <si>
    <t>item,4042</t>
  </si>
  <si>
    <t>item,4043</t>
  </si>
  <si>
    <t>item,4044</t>
  </si>
  <si>
    <t>item,4045</t>
  </si>
  <si>
    <t>item,4046</t>
  </si>
  <si>
    <t>item,4047</t>
  </si>
  <si>
    <t>item,4048</t>
  </si>
  <si>
    <t>item,4049</t>
  </si>
  <si>
    <t>item,4050</t>
  </si>
  <si>
    <t>item,4051</t>
  </si>
  <si>
    <t>item,4052</t>
  </si>
  <si>
    <t>item,4053</t>
  </si>
  <si>
    <t>item,4054</t>
  </si>
  <si>
    <t>item,4055</t>
  </si>
  <si>
    <t>item,4056</t>
  </si>
  <si>
    <t>item,4057</t>
  </si>
  <si>
    <t>item,4058</t>
  </si>
  <si>
    <t>item,4059</t>
  </si>
  <si>
    <t>item,4060</t>
  </si>
  <si>
    <t>item,4061</t>
  </si>
  <si>
    <t>item,4062</t>
  </si>
  <si>
    <t>item,4063</t>
  </si>
  <si>
    <t>item,4064</t>
  </si>
  <si>
    <t>item,4065</t>
  </si>
  <si>
    <t>item,4066</t>
  </si>
  <si>
    <t>item,4067</t>
  </si>
  <si>
    <t>item,4068</t>
  </si>
  <si>
    <t>item,4069</t>
  </si>
  <si>
    <t>item,4070</t>
  </si>
  <si>
    <t>item,4071</t>
  </si>
  <si>
    <t>item,4072</t>
  </si>
  <si>
    <t>item,4073</t>
  </si>
  <si>
    <t>item,4074</t>
  </si>
  <si>
    <t>item,4075</t>
  </si>
  <si>
    <t>pack,203</t>
  </si>
  <si>
    <t>pack,204</t>
  </si>
  <si>
    <t>pack,205</t>
  </si>
  <si>
    <t>pack,208</t>
  </si>
  <si>
    <t>pack,209</t>
  </si>
  <si>
    <t>pack,210</t>
  </si>
  <si>
    <t>pack,213</t>
  </si>
  <si>
    <t>pack,214</t>
  </si>
  <si>
    <t>pack,215</t>
  </si>
  <si>
    <t>pack,218</t>
  </si>
  <si>
    <t>pack,219</t>
  </si>
  <si>
    <t>pack,220</t>
  </si>
  <si>
    <t>pack,223</t>
  </si>
  <si>
    <t>pack,224</t>
  </si>
  <si>
    <t>pack,225</t>
  </si>
  <si>
    <t>pack,228</t>
  </si>
  <si>
    <t>pack,229</t>
  </si>
  <si>
    <t>pack,230</t>
  </si>
  <si>
    <t>pack,233</t>
  </si>
  <si>
    <t>pack,234</t>
  </si>
  <si>
    <t>pack,235</t>
  </si>
  <si>
    <t>pack,238</t>
  </si>
  <si>
    <t>pack,239</t>
  </si>
  <si>
    <t>pack,240</t>
  </si>
  <si>
    <t>pack,243</t>
  </si>
  <si>
    <t>pack,244</t>
  </si>
  <si>
    <t>pack,245</t>
  </si>
  <si>
    <t>pack,248</t>
  </si>
  <si>
    <t>pack,249</t>
  </si>
  <si>
    <t>pack,250</t>
  </si>
  <si>
    <t>pack,253</t>
  </si>
  <si>
    <t>pack,254</t>
  </si>
  <si>
    <t>pack,255</t>
  </si>
  <si>
    <t>pack,258</t>
  </si>
  <si>
    <t>pack,259</t>
  </si>
  <si>
    <t>pack,260</t>
  </si>
  <si>
    <t>pack,263</t>
  </si>
  <si>
    <t>pack,264</t>
  </si>
  <si>
    <t>pack,265</t>
  </si>
  <si>
    <t>pack,268</t>
  </si>
  <si>
    <t>pack,269</t>
  </si>
  <si>
    <t>pack,270</t>
  </si>
  <si>
    <t>pack,273</t>
  </si>
  <si>
    <t>pack,274</t>
  </si>
  <si>
    <t>pack,275</t>
  </si>
  <si>
    <t>id</t>
    <phoneticPr fontId="1" type="noConversion"/>
  </si>
  <si>
    <t>开放关卡</t>
    <phoneticPr fontId="1" type="noConversion"/>
  </si>
  <si>
    <t>关闭关卡</t>
    <phoneticPr fontId="1" type="noConversion"/>
  </si>
  <si>
    <t>折扣</t>
    <phoneticPr fontId="1" type="noConversion"/>
  </si>
  <si>
    <t>饰品等级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</si>
</sst>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DengXian"/>
      <family val="2"/>
      <charset val="134"/>
      <scheme val="minor"/>
    </font>
    <font>
      <sz val="10"/>
      <color rgb="FFFF0000"/>
      <name val="DengXian"/>
      <family val="2"/>
      <charset val="134"/>
      <scheme val="minor"/>
    </font>
    <font>
      <sz val="10"/>
      <color rgb="FFFF0000"/>
      <name val="DengXian"/>
      <family val="3"/>
      <charset val="134"/>
      <scheme val="minor"/>
    </font>
    <font>
      <sz val="10"/>
      <color rgb="FFFF0000"/>
      <name val="DengXian"/>
      <scheme val="minor"/>
    </font>
    <font>
      <sz val="1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15">
    <xf numFmtId="0" fontId="0" fillId="0" borderId="0" xfId="0"/>
    <xf numFmtId="0" fontId="6" fillId="0" borderId="0" xfId="6" applyFont="1" applyAlignme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9" fontId="7" fillId="0" borderId="0" xfId="0" applyNumberFormat="1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quotePrefix="1" applyFont="1"/>
    <xf numFmtId="49" fontId="7" fillId="0" borderId="0" xfId="0" quotePrefix="1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left"/>
    </xf>
  </cellXfs>
  <cellStyles count="7">
    <cellStyle name="常规" xfId="0" builtinId="0"/>
    <cellStyle name="常规 3" xfId="1" xr:uid="{00000000-0005-0000-0000-000002000000}"/>
    <cellStyle name="常规 3 2" xfId="6" xr:uid="{00000000-0005-0000-0000-000003000000}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AP361"/>
  <sheetViews>
    <sheetView tabSelected="1" topLeftCell="P308" workbookViewId="0">
      <selection activeCell="Y332" sqref="Y332"/>
    </sheetView>
  </sheetViews>
  <sheetFormatPr defaultColWidth="11" defaultRowHeight="12.75"/>
  <cols>
    <col min="1" max="1" width="11" style="2"/>
    <col min="2" max="2" width="10" style="2" customWidth="1"/>
    <col min="3" max="3" width="27.125" style="2" customWidth="1"/>
    <col min="4" max="4" width="9.5" style="2" bestFit="1" customWidth="1"/>
    <col min="5" max="5" width="9" style="2" bestFit="1" customWidth="1"/>
    <col min="6" max="6" width="5.5" style="2" bestFit="1" customWidth="1"/>
    <col min="7" max="17" width="8.75" style="2" customWidth="1"/>
    <col min="18" max="22" width="11" style="2"/>
    <col min="23" max="35" width="8.375" style="2" customWidth="1"/>
    <col min="36" max="16384" width="11" style="2"/>
  </cols>
  <sheetData>
    <row r="1" spans="1:42">
      <c r="D1" s="2" t="s">
        <v>51</v>
      </c>
      <c r="E1" s="2" t="s">
        <v>73</v>
      </c>
      <c r="F1" s="2" t="s">
        <v>51</v>
      </c>
      <c r="G1" s="3" t="s">
        <v>50</v>
      </c>
      <c r="H1" s="3" t="s">
        <v>51</v>
      </c>
      <c r="I1" s="3" t="s">
        <v>69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60</v>
      </c>
      <c r="Q1" s="2" t="s">
        <v>59</v>
      </c>
      <c r="R1" s="2" t="s">
        <v>67</v>
      </c>
      <c r="S1" s="2" t="s">
        <v>68</v>
      </c>
      <c r="Y1" s="2" t="s">
        <v>179</v>
      </c>
      <c r="Z1" s="2" t="s">
        <v>1</v>
      </c>
      <c r="AA1" s="2" t="s">
        <v>2</v>
      </c>
      <c r="AB1" s="2" t="s">
        <v>3</v>
      </c>
      <c r="AC1" s="2" t="s">
        <v>4</v>
      </c>
      <c r="AD1" s="2" t="s">
        <v>5</v>
      </c>
      <c r="AE1" s="2" t="s">
        <v>6</v>
      </c>
      <c r="AF1" s="2" t="s">
        <v>180</v>
      </c>
      <c r="AG1" s="2" t="s">
        <v>181</v>
      </c>
      <c r="AH1" s="2" t="s">
        <v>182</v>
      </c>
      <c r="AI1" s="2" t="s">
        <v>183</v>
      </c>
      <c r="AJ1" s="2">
        <v>1</v>
      </c>
      <c r="AK1" s="2" t="s">
        <v>89</v>
      </c>
      <c r="AL1" s="2" t="s">
        <v>104</v>
      </c>
      <c r="AM1" s="2" t="s">
        <v>119</v>
      </c>
      <c r="AN1" s="2" t="s">
        <v>134</v>
      </c>
      <c r="AO1" s="2" t="s">
        <v>135</v>
      </c>
      <c r="AP1" s="2" t="s">
        <v>136</v>
      </c>
    </row>
    <row r="2" spans="1:42">
      <c r="A2" s="2">
        <v>1</v>
      </c>
      <c r="B2" s="2" t="s">
        <v>28</v>
      </c>
      <c r="D2" s="2" t="s">
        <v>29</v>
      </c>
      <c r="E2" s="2" t="s">
        <v>30</v>
      </c>
      <c r="F2" s="4">
        <v>50</v>
      </c>
      <c r="G2" s="2">
        <v>1</v>
      </c>
      <c r="H2" s="2">
        <f>F2*G2</f>
        <v>50</v>
      </c>
      <c r="I2" s="2">
        <v>0</v>
      </c>
      <c r="J2" s="5">
        <v>0.8</v>
      </c>
      <c r="K2" s="2">
        <v>100</v>
      </c>
      <c r="L2" s="5">
        <v>0.6</v>
      </c>
      <c r="M2" s="2">
        <v>50</v>
      </c>
      <c r="N2" s="5">
        <v>0.4</v>
      </c>
      <c r="O2" s="2">
        <v>25</v>
      </c>
      <c r="P2" s="5">
        <v>0.2</v>
      </c>
      <c r="Q2" s="2">
        <v>1</v>
      </c>
      <c r="R2" s="2" t="str">
        <f>E2&amp;","&amp;G2</f>
        <v>item,103,1</v>
      </c>
      <c r="S2" s="2" t="str">
        <f>D2&amp;","&amp;G2</f>
        <v>pack,303,1</v>
      </c>
      <c r="W2" s="2">
        <v>101</v>
      </c>
      <c r="X2" s="2">
        <v>1</v>
      </c>
      <c r="Y2" s="2">
        <f>W2*100+X2</f>
        <v>10101</v>
      </c>
      <c r="Z2" s="2">
        <f>VLOOKUP($W2,$L$36:$U$59,COLUMN()-COLUMN($X$2),0)</f>
        <v>1</v>
      </c>
      <c r="AA2" s="2">
        <f t="shared" ref="AA2:AH17" si="0">VLOOKUP($W2,$L$36:$U$59,COLUMN()-COLUMN($X$2),0)</f>
        <v>20</v>
      </c>
      <c r="AB2" s="2">
        <f>CEILING(VLOOKUP($W2,$L$36:$U$59,COLUMN()-COLUMN($X$2),0)/15,1)</f>
        <v>7</v>
      </c>
      <c r="AC2" s="2" t="str">
        <f t="shared" si="0"/>
        <v>cash,40</v>
      </c>
      <c r="AD2" s="2" t="str">
        <f>VLOOKUP(X2,$AJ$1:$AP$15,AI2-1,0)</f>
        <v>item,4031</v>
      </c>
      <c r="AE2" s="2" t="str">
        <f>VLOOKUP(X2,$AJ$1:$AP$15,AI2+2,0)</f>
        <v>pack,203</v>
      </c>
      <c r="AF2" s="2">
        <f t="shared" si="0"/>
        <v>0</v>
      </c>
      <c r="AG2" s="2" t="str">
        <f t="shared" si="0"/>
        <v>5,57</v>
      </c>
      <c r="AH2" s="2">
        <f t="shared" si="0"/>
        <v>20</v>
      </c>
      <c r="AI2" s="2">
        <v>3</v>
      </c>
      <c r="AJ2" s="2">
        <v>2</v>
      </c>
      <c r="AK2" s="2" t="s">
        <v>90</v>
      </c>
      <c r="AL2" s="2" t="s">
        <v>105</v>
      </c>
      <c r="AM2" s="2" t="s">
        <v>120</v>
      </c>
      <c r="AN2" s="2" t="s">
        <v>137</v>
      </c>
      <c r="AO2" s="2" t="s">
        <v>138</v>
      </c>
      <c r="AP2" s="2" t="s">
        <v>139</v>
      </c>
    </row>
    <row r="3" spans="1:42">
      <c r="A3" s="2">
        <v>2</v>
      </c>
      <c r="B3" s="2" t="s">
        <v>31</v>
      </c>
      <c r="D3" s="2" t="s">
        <v>32</v>
      </c>
      <c r="E3" s="2" t="s">
        <v>33</v>
      </c>
      <c r="F3" s="4">
        <v>600</v>
      </c>
      <c r="G3" s="2">
        <v>1</v>
      </c>
      <c r="H3" s="2">
        <f t="shared" ref="H3:H24" si="1">F3*G3</f>
        <v>600</v>
      </c>
      <c r="I3" s="2">
        <v>0</v>
      </c>
      <c r="J3" s="5">
        <v>0.8</v>
      </c>
      <c r="K3" s="2">
        <v>50</v>
      </c>
      <c r="L3" s="5">
        <v>0.8</v>
      </c>
      <c r="M3" s="2">
        <v>100</v>
      </c>
      <c r="N3" s="5">
        <v>0.6</v>
      </c>
      <c r="O3" s="2">
        <v>50</v>
      </c>
      <c r="P3" s="5">
        <v>0.4</v>
      </c>
      <c r="Q3" s="2">
        <v>50</v>
      </c>
      <c r="R3" s="2" t="str">
        <f t="shared" ref="R3:R24" si="2">E3&amp;","&amp;G3</f>
        <v>item,104,1</v>
      </c>
      <c r="S3" s="2" t="str">
        <f t="shared" ref="S3:S24" si="3">D3&amp;","&amp;G3</f>
        <v>pack,304,1</v>
      </c>
      <c r="W3" s="2">
        <v>101</v>
      </c>
      <c r="X3" s="2">
        <v>2</v>
      </c>
      <c r="Y3" s="2">
        <f t="shared" ref="Y3:Y66" si="4">W3*100+X3</f>
        <v>10102</v>
      </c>
      <c r="Z3" s="2">
        <f t="shared" ref="Z3:AH66" si="5">VLOOKUP($W3,$L$36:$U$59,COLUMN()-COLUMN($X$2),0)</f>
        <v>1</v>
      </c>
      <c r="AA3" s="2">
        <f t="shared" si="0"/>
        <v>20</v>
      </c>
      <c r="AB3" s="2">
        <f t="shared" ref="AB3:AB66" si="6">CEILING(VLOOKUP($W3,$L$36:$U$59,COLUMN()-COLUMN($X$2),0)/15,1)</f>
        <v>7</v>
      </c>
      <c r="AC3" s="2" t="str">
        <f t="shared" si="0"/>
        <v>cash,40</v>
      </c>
      <c r="AD3" s="2" t="str">
        <f t="shared" ref="AD3:AD66" si="7">VLOOKUP(X3,$AJ$1:$AP$15,AI3-1,0)</f>
        <v>item,4032</v>
      </c>
      <c r="AE3" s="2" t="str">
        <f t="shared" ref="AE3:AE66" si="8">VLOOKUP(X3,$AJ$1:$AP$15,AI3+2,0)</f>
        <v>pack,208</v>
      </c>
      <c r="AF3" s="2">
        <f t="shared" si="0"/>
        <v>0</v>
      </c>
      <c r="AG3" s="2" t="str">
        <f t="shared" si="0"/>
        <v>5,57</v>
      </c>
      <c r="AH3" s="2">
        <f t="shared" si="0"/>
        <v>20</v>
      </c>
      <c r="AI3" s="2">
        <v>3</v>
      </c>
      <c r="AJ3" s="2">
        <v>3</v>
      </c>
      <c r="AK3" s="2" t="s">
        <v>91</v>
      </c>
      <c r="AL3" s="2" t="s">
        <v>106</v>
      </c>
      <c r="AM3" s="2" t="s">
        <v>121</v>
      </c>
      <c r="AN3" s="2" t="s">
        <v>140</v>
      </c>
      <c r="AO3" s="2" t="s">
        <v>141</v>
      </c>
      <c r="AP3" s="2" t="s">
        <v>142</v>
      </c>
    </row>
    <row r="4" spans="1:42">
      <c r="A4" s="2">
        <v>3</v>
      </c>
      <c r="B4" s="2" t="s">
        <v>34</v>
      </c>
      <c r="D4" s="2" t="s">
        <v>35</v>
      </c>
      <c r="E4" s="2" t="s">
        <v>36</v>
      </c>
      <c r="F4" s="4">
        <v>4800</v>
      </c>
      <c r="G4" s="2">
        <v>1</v>
      </c>
      <c r="H4" s="2">
        <f t="shared" si="1"/>
        <v>4800</v>
      </c>
      <c r="I4" s="2">
        <v>0</v>
      </c>
      <c r="J4" s="5">
        <v>0.8</v>
      </c>
      <c r="K4" s="2">
        <v>0</v>
      </c>
      <c r="L4" s="5">
        <v>0.8</v>
      </c>
      <c r="M4" s="2">
        <v>50</v>
      </c>
      <c r="N4" s="5">
        <v>0.8</v>
      </c>
      <c r="O4" s="2">
        <v>100</v>
      </c>
      <c r="P4" s="5">
        <v>0.6</v>
      </c>
      <c r="Q4" s="2">
        <v>100</v>
      </c>
      <c r="R4" s="2" t="str">
        <f t="shared" si="2"/>
        <v>item,105,1</v>
      </c>
      <c r="S4" s="2" t="str">
        <f t="shared" si="3"/>
        <v>pack,305,1</v>
      </c>
      <c r="W4" s="2">
        <v>101</v>
      </c>
      <c r="X4" s="2">
        <v>3</v>
      </c>
      <c r="Y4" s="2">
        <f t="shared" si="4"/>
        <v>10103</v>
      </c>
      <c r="Z4" s="2">
        <f t="shared" si="5"/>
        <v>1</v>
      </c>
      <c r="AA4" s="2">
        <f t="shared" si="0"/>
        <v>20</v>
      </c>
      <c r="AB4" s="2">
        <f t="shared" si="6"/>
        <v>7</v>
      </c>
      <c r="AC4" s="2" t="str">
        <f t="shared" si="0"/>
        <v>cash,40</v>
      </c>
      <c r="AD4" s="2" t="str">
        <f t="shared" si="7"/>
        <v>item,4033</v>
      </c>
      <c r="AE4" s="2" t="str">
        <f t="shared" si="8"/>
        <v>pack,213</v>
      </c>
      <c r="AF4" s="2">
        <f t="shared" si="0"/>
        <v>0</v>
      </c>
      <c r="AG4" s="2" t="str">
        <f t="shared" si="0"/>
        <v>5,57</v>
      </c>
      <c r="AH4" s="2">
        <f t="shared" si="0"/>
        <v>20</v>
      </c>
      <c r="AI4" s="2">
        <v>3</v>
      </c>
      <c r="AJ4" s="2">
        <v>4</v>
      </c>
      <c r="AK4" s="2" t="s">
        <v>92</v>
      </c>
      <c r="AL4" s="2" t="s">
        <v>107</v>
      </c>
      <c r="AM4" s="2" t="s">
        <v>122</v>
      </c>
      <c r="AN4" s="2" t="s">
        <v>143</v>
      </c>
      <c r="AO4" s="2" t="s">
        <v>144</v>
      </c>
      <c r="AP4" s="2" t="s">
        <v>145</v>
      </c>
    </row>
    <row r="5" spans="1:42">
      <c r="A5" s="2">
        <v>4</v>
      </c>
      <c r="B5" s="2" t="s">
        <v>77</v>
      </c>
      <c r="D5" s="2" t="s">
        <v>27</v>
      </c>
      <c r="E5" s="2" t="s">
        <v>27</v>
      </c>
      <c r="F5" s="4">
        <v>300</v>
      </c>
      <c r="G5" s="2">
        <v>5</v>
      </c>
      <c r="H5" s="2">
        <f t="shared" si="1"/>
        <v>1500</v>
      </c>
      <c r="I5" s="2">
        <v>0</v>
      </c>
      <c r="J5" s="5">
        <v>0.6</v>
      </c>
      <c r="K5" s="2">
        <v>100</v>
      </c>
      <c r="L5" s="5">
        <v>0.6</v>
      </c>
      <c r="M5" s="2">
        <v>100</v>
      </c>
      <c r="N5" s="5">
        <v>0.6</v>
      </c>
      <c r="O5" s="2">
        <v>100</v>
      </c>
      <c r="P5" s="5">
        <v>0.6</v>
      </c>
      <c r="Q5" s="2">
        <v>100</v>
      </c>
      <c r="R5" s="2" t="str">
        <f t="shared" si="2"/>
        <v>prop,403,5</v>
      </c>
      <c r="S5" s="2" t="str">
        <f t="shared" si="3"/>
        <v>prop,403,5</v>
      </c>
      <c r="W5" s="2">
        <v>101</v>
      </c>
      <c r="X5" s="2">
        <v>4</v>
      </c>
      <c r="Y5" s="2">
        <f t="shared" si="4"/>
        <v>10104</v>
      </c>
      <c r="Z5" s="2">
        <f t="shared" si="5"/>
        <v>1</v>
      </c>
      <c r="AA5" s="2">
        <f t="shared" si="0"/>
        <v>20</v>
      </c>
      <c r="AB5" s="2">
        <f t="shared" si="6"/>
        <v>7</v>
      </c>
      <c r="AC5" s="2" t="str">
        <f t="shared" si="0"/>
        <v>cash,40</v>
      </c>
      <c r="AD5" s="2" t="str">
        <f t="shared" si="7"/>
        <v>item,4034</v>
      </c>
      <c r="AE5" s="2" t="str">
        <f t="shared" si="8"/>
        <v>pack,218</v>
      </c>
      <c r="AF5" s="2">
        <f t="shared" si="0"/>
        <v>0</v>
      </c>
      <c r="AG5" s="2" t="str">
        <f t="shared" si="0"/>
        <v>5,57</v>
      </c>
      <c r="AH5" s="2">
        <f t="shared" si="0"/>
        <v>20</v>
      </c>
      <c r="AI5" s="2">
        <v>3</v>
      </c>
      <c r="AJ5" s="2">
        <v>5</v>
      </c>
      <c r="AK5" s="2" t="s">
        <v>93</v>
      </c>
      <c r="AL5" s="2" t="s">
        <v>108</v>
      </c>
      <c r="AM5" s="2" t="s">
        <v>123</v>
      </c>
      <c r="AN5" s="2" t="s">
        <v>146</v>
      </c>
      <c r="AO5" s="2" t="s">
        <v>147</v>
      </c>
      <c r="AP5" s="2" t="s">
        <v>148</v>
      </c>
    </row>
    <row r="6" spans="1:42">
      <c r="A6" s="2">
        <v>5</v>
      </c>
      <c r="B6" s="6" t="s">
        <v>78</v>
      </c>
      <c r="C6" s="7"/>
      <c r="D6" s="8" t="s">
        <v>80</v>
      </c>
      <c r="E6" s="8" t="s">
        <v>80</v>
      </c>
      <c r="F6" s="4">
        <v>150</v>
      </c>
      <c r="G6" s="2">
        <v>2</v>
      </c>
      <c r="H6" s="2">
        <f t="shared" si="1"/>
        <v>300</v>
      </c>
      <c r="I6" s="2">
        <v>0</v>
      </c>
      <c r="J6" s="5">
        <v>0.8</v>
      </c>
      <c r="K6" s="2">
        <v>50</v>
      </c>
      <c r="L6" s="5">
        <v>0.8</v>
      </c>
      <c r="M6" s="2">
        <v>75</v>
      </c>
      <c r="N6" s="5">
        <v>0.7</v>
      </c>
      <c r="O6" s="2">
        <v>100</v>
      </c>
      <c r="P6" s="5">
        <v>0.7</v>
      </c>
      <c r="Q6" s="2">
        <v>100</v>
      </c>
      <c r="R6" s="2" t="str">
        <f t="shared" si="2"/>
        <v>prop,322,2</v>
      </c>
      <c r="S6" s="2" t="str">
        <f t="shared" si="3"/>
        <v>prop,322,2</v>
      </c>
      <c r="W6" s="2">
        <v>101</v>
      </c>
      <c r="X6" s="2">
        <v>5</v>
      </c>
      <c r="Y6" s="2">
        <f t="shared" si="4"/>
        <v>10105</v>
      </c>
      <c r="Z6" s="2">
        <f t="shared" si="5"/>
        <v>1</v>
      </c>
      <c r="AA6" s="2">
        <f t="shared" si="0"/>
        <v>20</v>
      </c>
      <c r="AB6" s="2">
        <f t="shared" si="6"/>
        <v>7</v>
      </c>
      <c r="AC6" s="2" t="str">
        <f t="shared" si="0"/>
        <v>cash,40</v>
      </c>
      <c r="AD6" s="2" t="str">
        <f t="shared" si="7"/>
        <v>item,4035</v>
      </c>
      <c r="AE6" s="2" t="str">
        <f t="shared" si="8"/>
        <v>pack,223</v>
      </c>
      <c r="AF6" s="2">
        <f t="shared" si="0"/>
        <v>0</v>
      </c>
      <c r="AG6" s="2" t="str">
        <f t="shared" si="0"/>
        <v>5,57</v>
      </c>
      <c r="AH6" s="2">
        <f t="shared" si="0"/>
        <v>20</v>
      </c>
      <c r="AI6" s="2">
        <v>3</v>
      </c>
      <c r="AJ6" s="2">
        <v>6</v>
      </c>
      <c r="AK6" s="2" t="s">
        <v>94</v>
      </c>
      <c r="AL6" s="2" t="s">
        <v>109</v>
      </c>
      <c r="AM6" s="2" t="s">
        <v>124</v>
      </c>
      <c r="AN6" s="2" t="s">
        <v>149</v>
      </c>
      <c r="AO6" s="2" t="s">
        <v>150</v>
      </c>
      <c r="AP6" s="2" t="s">
        <v>151</v>
      </c>
    </row>
    <row r="7" spans="1:42">
      <c r="A7" s="2">
        <v>6</v>
      </c>
      <c r="B7" s="7" t="s">
        <v>79</v>
      </c>
      <c r="C7" s="7"/>
      <c r="D7" s="8" t="s">
        <v>81</v>
      </c>
      <c r="E7" s="8" t="s">
        <v>81</v>
      </c>
      <c r="F7" s="4">
        <v>300</v>
      </c>
      <c r="G7" s="2">
        <v>1</v>
      </c>
      <c r="H7" s="2">
        <f t="shared" si="1"/>
        <v>300</v>
      </c>
      <c r="I7" s="2">
        <v>0</v>
      </c>
      <c r="J7" s="5">
        <v>0.8</v>
      </c>
      <c r="K7" s="2">
        <v>100</v>
      </c>
      <c r="L7" s="5">
        <v>0.8</v>
      </c>
      <c r="M7" s="2">
        <v>100</v>
      </c>
      <c r="N7" s="5">
        <v>0.8</v>
      </c>
      <c r="O7" s="2">
        <v>100</v>
      </c>
      <c r="P7" s="5">
        <v>0.8</v>
      </c>
      <c r="Q7" s="2">
        <v>100</v>
      </c>
      <c r="R7" s="2" t="str">
        <f t="shared" si="2"/>
        <v>prop,323,1</v>
      </c>
      <c r="S7" s="2" t="str">
        <f t="shared" si="3"/>
        <v>prop,323,1</v>
      </c>
      <c r="W7" s="2">
        <v>101</v>
      </c>
      <c r="X7" s="2">
        <v>6</v>
      </c>
      <c r="Y7" s="2">
        <f t="shared" si="4"/>
        <v>10106</v>
      </c>
      <c r="Z7" s="2">
        <f t="shared" si="5"/>
        <v>1</v>
      </c>
      <c r="AA7" s="2">
        <f t="shared" si="0"/>
        <v>20</v>
      </c>
      <c r="AB7" s="2">
        <f t="shared" si="6"/>
        <v>7</v>
      </c>
      <c r="AC7" s="2" t="str">
        <f t="shared" si="0"/>
        <v>cash,40</v>
      </c>
      <c r="AD7" s="2" t="str">
        <f t="shared" si="7"/>
        <v>item,4036</v>
      </c>
      <c r="AE7" s="2" t="str">
        <f t="shared" si="8"/>
        <v>pack,228</v>
      </c>
      <c r="AF7" s="2">
        <f t="shared" si="0"/>
        <v>0</v>
      </c>
      <c r="AG7" s="2" t="str">
        <f t="shared" si="0"/>
        <v>5,57</v>
      </c>
      <c r="AH7" s="2">
        <f t="shared" si="0"/>
        <v>20</v>
      </c>
      <c r="AI7" s="2">
        <v>3</v>
      </c>
      <c r="AJ7" s="2">
        <v>7</v>
      </c>
      <c r="AK7" s="2" t="s">
        <v>95</v>
      </c>
      <c r="AL7" s="2" t="s">
        <v>110</v>
      </c>
      <c r="AM7" s="2" t="s">
        <v>125</v>
      </c>
      <c r="AN7" s="2" t="s">
        <v>152</v>
      </c>
      <c r="AO7" s="2" t="s">
        <v>153</v>
      </c>
      <c r="AP7" s="2" t="s">
        <v>154</v>
      </c>
    </row>
    <row r="8" spans="1:42">
      <c r="A8" s="2">
        <v>7</v>
      </c>
      <c r="B8" s="7" t="s">
        <v>82</v>
      </c>
      <c r="C8" s="7"/>
      <c r="D8" s="8" t="s">
        <v>85</v>
      </c>
      <c r="E8" s="8" t="s">
        <v>85</v>
      </c>
      <c r="F8" s="4">
        <v>18</v>
      </c>
      <c r="G8" s="2">
        <v>3</v>
      </c>
      <c r="H8" s="2">
        <f t="shared" si="1"/>
        <v>54</v>
      </c>
      <c r="I8" s="2">
        <v>0</v>
      </c>
      <c r="J8" s="5">
        <v>0.75</v>
      </c>
      <c r="K8" s="2">
        <v>100</v>
      </c>
      <c r="L8" s="5">
        <v>0.75</v>
      </c>
      <c r="M8" s="2">
        <v>100</v>
      </c>
      <c r="N8" s="5">
        <v>0.75</v>
      </c>
      <c r="O8" s="2">
        <v>100</v>
      </c>
      <c r="P8" s="5">
        <v>0.75</v>
      </c>
      <c r="Q8" s="2">
        <v>100</v>
      </c>
      <c r="R8" s="2" t="str">
        <f t="shared" si="2"/>
        <v>prop,104,3</v>
      </c>
      <c r="S8" s="2" t="str">
        <f t="shared" si="3"/>
        <v>prop,104,3</v>
      </c>
      <c r="W8" s="2">
        <v>101</v>
      </c>
      <c r="X8" s="2">
        <v>7</v>
      </c>
      <c r="Y8" s="2">
        <f t="shared" si="4"/>
        <v>10107</v>
      </c>
      <c r="Z8" s="2">
        <f t="shared" si="5"/>
        <v>1</v>
      </c>
      <c r="AA8" s="2">
        <f t="shared" si="0"/>
        <v>20</v>
      </c>
      <c r="AB8" s="2">
        <f t="shared" si="6"/>
        <v>7</v>
      </c>
      <c r="AC8" s="2" t="str">
        <f t="shared" si="0"/>
        <v>cash,40</v>
      </c>
      <c r="AD8" s="2" t="str">
        <f t="shared" si="7"/>
        <v>item,4037</v>
      </c>
      <c r="AE8" s="2" t="str">
        <f t="shared" si="8"/>
        <v>pack,233</v>
      </c>
      <c r="AF8" s="2">
        <f t="shared" si="0"/>
        <v>0</v>
      </c>
      <c r="AG8" s="2" t="str">
        <f t="shared" si="0"/>
        <v>5,57</v>
      </c>
      <c r="AH8" s="2">
        <f t="shared" si="0"/>
        <v>20</v>
      </c>
      <c r="AI8" s="2">
        <v>3</v>
      </c>
      <c r="AJ8" s="2">
        <v>8</v>
      </c>
      <c r="AK8" s="2" t="s">
        <v>96</v>
      </c>
      <c r="AL8" s="2" t="s">
        <v>111</v>
      </c>
      <c r="AM8" s="2" t="s">
        <v>126</v>
      </c>
      <c r="AN8" s="2" t="s">
        <v>155</v>
      </c>
      <c r="AO8" s="2" t="s">
        <v>156</v>
      </c>
      <c r="AP8" s="2" t="s">
        <v>157</v>
      </c>
    </row>
    <row r="9" spans="1:42">
      <c r="A9" s="2">
        <v>8</v>
      </c>
      <c r="B9" s="7" t="s">
        <v>83</v>
      </c>
      <c r="C9" s="7"/>
      <c r="D9" s="8" t="s">
        <v>86</v>
      </c>
      <c r="E9" s="8" t="s">
        <v>86</v>
      </c>
      <c r="F9" s="4">
        <v>60</v>
      </c>
      <c r="G9" s="2">
        <v>2</v>
      </c>
      <c r="H9" s="2">
        <f t="shared" si="1"/>
        <v>120</v>
      </c>
      <c r="I9" s="2">
        <v>0</v>
      </c>
      <c r="J9" s="5">
        <v>0.75</v>
      </c>
      <c r="K9" s="2">
        <v>50</v>
      </c>
      <c r="L9" s="5">
        <v>0.75</v>
      </c>
      <c r="M9" s="2">
        <v>75</v>
      </c>
      <c r="N9" s="5">
        <v>0.75</v>
      </c>
      <c r="O9" s="2">
        <v>100</v>
      </c>
      <c r="P9" s="5">
        <v>0.75</v>
      </c>
      <c r="Q9" s="2">
        <v>100</v>
      </c>
      <c r="R9" s="2" t="str">
        <f t="shared" si="2"/>
        <v>prop,105,2</v>
      </c>
      <c r="S9" s="2" t="str">
        <f t="shared" si="3"/>
        <v>prop,105,2</v>
      </c>
      <c r="W9" s="2">
        <v>101</v>
      </c>
      <c r="X9" s="2">
        <v>8</v>
      </c>
      <c r="Y9" s="2">
        <f t="shared" si="4"/>
        <v>10108</v>
      </c>
      <c r="Z9" s="2">
        <f t="shared" si="5"/>
        <v>1</v>
      </c>
      <c r="AA9" s="2">
        <f t="shared" si="0"/>
        <v>20</v>
      </c>
      <c r="AB9" s="2">
        <f t="shared" si="6"/>
        <v>7</v>
      </c>
      <c r="AC9" s="2" t="str">
        <f t="shared" si="0"/>
        <v>cash,40</v>
      </c>
      <c r="AD9" s="2" t="str">
        <f t="shared" si="7"/>
        <v>item,4038</v>
      </c>
      <c r="AE9" s="2" t="str">
        <f t="shared" si="8"/>
        <v>pack,238</v>
      </c>
      <c r="AF9" s="2">
        <f t="shared" si="0"/>
        <v>0</v>
      </c>
      <c r="AG9" s="2" t="str">
        <f t="shared" si="0"/>
        <v>5,57</v>
      </c>
      <c r="AH9" s="2">
        <f t="shared" si="0"/>
        <v>20</v>
      </c>
      <c r="AI9" s="2">
        <v>3</v>
      </c>
      <c r="AJ9" s="2">
        <v>9</v>
      </c>
      <c r="AK9" s="2" t="s">
        <v>97</v>
      </c>
      <c r="AL9" s="2" t="s">
        <v>112</v>
      </c>
      <c r="AM9" s="2" t="s">
        <v>127</v>
      </c>
      <c r="AN9" s="2" t="s">
        <v>158</v>
      </c>
      <c r="AO9" s="2" t="s">
        <v>159</v>
      </c>
      <c r="AP9" s="2" t="s">
        <v>160</v>
      </c>
    </row>
    <row r="10" spans="1:42">
      <c r="A10" s="2">
        <v>9</v>
      </c>
      <c r="B10" s="7" t="s">
        <v>84</v>
      </c>
      <c r="C10" s="7"/>
      <c r="D10" s="8" t="s">
        <v>87</v>
      </c>
      <c r="E10" s="8" t="s">
        <v>87</v>
      </c>
      <c r="F10" s="4">
        <v>180</v>
      </c>
      <c r="G10" s="2">
        <v>1</v>
      </c>
      <c r="H10" s="2">
        <f t="shared" si="1"/>
        <v>180</v>
      </c>
      <c r="I10" s="2">
        <v>0</v>
      </c>
      <c r="J10" s="5">
        <v>0.75</v>
      </c>
      <c r="K10" s="2">
        <v>0</v>
      </c>
      <c r="L10" s="5">
        <v>0.75</v>
      </c>
      <c r="M10" s="2">
        <v>10</v>
      </c>
      <c r="N10" s="5">
        <v>0.75</v>
      </c>
      <c r="O10" s="2">
        <v>50</v>
      </c>
      <c r="P10" s="5">
        <v>0.75</v>
      </c>
      <c r="Q10" s="2">
        <v>100</v>
      </c>
      <c r="R10" s="2" t="str">
        <f t="shared" si="2"/>
        <v>prop,106,1</v>
      </c>
      <c r="S10" s="2" t="str">
        <f t="shared" si="3"/>
        <v>prop,106,1</v>
      </c>
      <c r="W10" s="2">
        <v>101</v>
      </c>
      <c r="X10" s="2">
        <v>9</v>
      </c>
      <c r="Y10" s="2">
        <f t="shared" si="4"/>
        <v>10109</v>
      </c>
      <c r="Z10" s="2">
        <f t="shared" si="5"/>
        <v>1</v>
      </c>
      <c r="AA10" s="2">
        <f t="shared" si="0"/>
        <v>20</v>
      </c>
      <c r="AB10" s="2">
        <f t="shared" si="6"/>
        <v>7</v>
      </c>
      <c r="AC10" s="2" t="str">
        <f t="shared" si="0"/>
        <v>cash,40</v>
      </c>
      <c r="AD10" s="2" t="str">
        <f t="shared" si="7"/>
        <v>item,4039</v>
      </c>
      <c r="AE10" s="2" t="str">
        <f t="shared" si="8"/>
        <v>pack,243</v>
      </c>
      <c r="AF10" s="2">
        <f t="shared" si="0"/>
        <v>0</v>
      </c>
      <c r="AG10" s="2" t="str">
        <f t="shared" si="0"/>
        <v>5,57</v>
      </c>
      <c r="AH10" s="2">
        <f t="shared" si="0"/>
        <v>20</v>
      </c>
      <c r="AI10" s="2">
        <v>3</v>
      </c>
      <c r="AJ10" s="2">
        <v>10</v>
      </c>
      <c r="AK10" s="2" t="s">
        <v>98</v>
      </c>
      <c r="AL10" s="2" t="s">
        <v>113</v>
      </c>
      <c r="AM10" s="2" t="s">
        <v>128</v>
      </c>
      <c r="AN10" s="2" t="s">
        <v>161</v>
      </c>
      <c r="AO10" s="2" t="s">
        <v>162</v>
      </c>
      <c r="AP10" s="2" t="s">
        <v>163</v>
      </c>
    </row>
    <row r="11" spans="1:42">
      <c r="A11" s="2">
        <v>10</v>
      </c>
      <c r="B11" s="2" t="s">
        <v>26</v>
      </c>
      <c r="C11" s="2" t="s">
        <v>37</v>
      </c>
      <c r="D11" s="2" t="s">
        <v>16</v>
      </c>
      <c r="E11" s="2" t="s">
        <v>16</v>
      </c>
      <c r="F11" s="2">
        <v>280</v>
      </c>
      <c r="G11" s="2">
        <v>1</v>
      </c>
      <c r="H11" s="2">
        <f t="shared" si="1"/>
        <v>280</v>
      </c>
      <c r="I11" s="2">
        <v>0</v>
      </c>
      <c r="J11" s="5">
        <v>0.75</v>
      </c>
      <c r="K11" s="2">
        <v>100</v>
      </c>
      <c r="L11" s="5">
        <v>0.75</v>
      </c>
      <c r="M11" s="2">
        <v>100</v>
      </c>
      <c r="N11" s="5">
        <v>0.75</v>
      </c>
      <c r="O11" s="2">
        <v>100</v>
      </c>
      <c r="P11" s="5">
        <v>0.75</v>
      </c>
      <c r="Q11" s="2">
        <v>100</v>
      </c>
      <c r="R11" s="2" t="str">
        <f t="shared" si="2"/>
        <v>prop,702,1</v>
      </c>
      <c r="S11" s="2" t="str">
        <f t="shared" si="3"/>
        <v>prop,702,1</v>
      </c>
      <c r="W11" s="2">
        <v>101</v>
      </c>
      <c r="X11" s="2">
        <v>10</v>
      </c>
      <c r="Y11" s="2">
        <f t="shared" si="4"/>
        <v>10110</v>
      </c>
      <c r="Z11" s="2">
        <f t="shared" si="5"/>
        <v>1</v>
      </c>
      <c r="AA11" s="2">
        <f t="shared" si="0"/>
        <v>20</v>
      </c>
      <c r="AB11" s="2">
        <f t="shared" si="6"/>
        <v>7</v>
      </c>
      <c r="AC11" s="2" t="str">
        <f t="shared" si="0"/>
        <v>cash,40</v>
      </c>
      <c r="AD11" s="2" t="str">
        <f t="shared" si="7"/>
        <v>item,4040</v>
      </c>
      <c r="AE11" s="2" t="str">
        <f t="shared" si="8"/>
        <v>pack,248</v>
      </c>
      <c r="AF11" s="2">
        <f t="shared" si="0"/>
        <v>0</v>
      </c>
      <c r="AG11" s="2" t="str">
        <f t="shared" si="0"/>
        <v>5,57</v>
      </c>
      <c r="AH11" s="2">
        <f t="shared" si="0"/>
        <v>20</v>
      </c>
      <c r="AI11" s="2">
        <v>3</v>
      </c>
      <c r="AJ11" s="2">
        <v>11</v>
      </c>
      <c r="AK11" s="2" t="s">
        <v>99</v>
      </c>
      <c r="AL11" s="2" t="s">
        <v>114</v>
      </c>
      <c r="AM11" s="2" t="s">
        <v>129</v>
      </c>
      <c r="AN11" s="2" t="s">
        <v>164</v>
      </c>
      <c r="AO11" s="2" t="s">
        <v>165</v>
      </c>
      <c r="AP11" s="2" t="s">
        <v>166</v>
      </c>
    </row>
    <row r="12" spans="1:42">
      <c r="A12" s="2">
        <v>11</v>
      </c>
      <c r="B12" s="2" t="s">
        <v>38</v>
      </c>
      <c r="C12" s="2" t="s">
        <v>39</v>
      </c>
      <c r="D12" s="2" t="s">
        <v>40</v>
      </c>
      <c r="E12" s="2" t="s">
        <v>40</v>
      </c>
      <c r="F12" s="2">
        <v>1650</v>
      </c>
      <c r="G12" s="2">
        <v>1</v>
      </c>
      <c r="H12" s="2">
        <f t="shared" si="1"/>
        <v>1650</v>
      </c>
      <c r="I12" s="2">
        <v>0</v>
      </c>
      <c r="J12" s="5">
        <v>0.75</v>
      </c>
      <c r="K12" s="2">
        <v>0</v>
      </c>
      <c r="L12" s="5">
        <v>0.75</v>
      </c>
      <c r="M12" s="2">
        <v>0</v>
      </c>
      <c r="N12" s="5">
        <v>0.75</v>
      </c>
      <c r="O12" s="2">
        <v>0</v>
      </c>
      <c r="P12" s="5">
        <v>0.75</v>
      </c>
      <c r="Q12" s="2">
        <v>0</v>
      </c>
      <c r="R12" s="2" t="str">
        <f t="shared" si="2"/>
        <v>prop,703,1</v>
      </c>
      <c r="S12" s="2" t="str">
        <f t="shared" si="3"/>
        <v>prop,703,1</v>
      </c>
      <c r="W12" s="2">
        <v>101</v>
      </c>
      <c r="X12" s="2">
        <v>11</v>
      </c>
      <c r="Y12" s="2">
        <f t="shared" si="4"/>
        <v>10111</v>
      </c>
      <c r="Z12" s="2">
        <f t="shared" si="5"/>
        <v>1</v>
      </c>
      <c r="AA12" s="2">
        <f t="shared" si="0"/>
        <v>20</v>
      </c>
      <c r="AB12" s="2">
        <f t="shared" si="6"/>
        <v>7</v>
      </c>
      <c r="AC12" s="2" t="str">
        <f t="shared" si="0"/>
        <v>cash,40</v>
      </c>
      <c r="AD12" s="2" t="str">
        <f t="shared" si="7"/>
        <v>item,4041</v>
      </c>
      <c r="AE12" s="2" t="str">
        <f t="shared" si="8"/>
        <v>pack,253</v>
      </c>
      <c r="AF12" s="2">
        <f t="shared" si="0"/>
        <v>0</v>
      </c>
      <c r="AG12" s="2" t="str">
        <f t="shared" si="0"/>
        <v>5,57</v>
      </c>
      <c r="AH12" s="2">
        <f t="shared" si="0"/>
        <v>20</v>
      </c>
      <c r="AI12" s="2">
        <v>3</v>
      </c>
      <c r="AJ12" s="2">
        <v>12</v>
      </c>
      <c r="AK12" s="2" t="s">
        <v>100</v>
      </c>
      <c r="AL12" s="2" t="s">
        <v>115</v>
      </c>
      <c r="AM12" s="2" t="s">
        <v>130</v>
      </c>
      <c r="AN12" s="2" t="s">
        <v>167</v>
      </c>
      <c r="AO12" s="2" t="s">
        <v>168</v>
      </c>
      <c r="AP12" s="2" t="s">
        <v>169</v>
      </c>
    </row>
    <row r="13" spans="1:42">
      <c r="A13" s="2">
        <v>12</v>
      </c>
      <c r="B13" s="2" t="s">
        <v>41</v>
      </c>
      <c r="C13" s="2" t="s">
        <v>42</v>
      </c>
      <c r="D13" s="2" t="s">
        <v>43</v>
      </c>
      <c r="E13" s="2" t="s">
        <v>43</v>
      </c>
      <c r="F13" s="2">
        <v>14</v>
      </c>
      <c r="G13" s="2">
        <v>10</v>
      </c>
      <c r="H13" s="2">
        <f t="shared" si="1"/>
        <v>140</v>
      </c>
      <c r="I13" s="2">
        <v>0</v>
      </c>
      <c r="J13" s="5">
        <v>0.75</v>
      </c>
      <c r="K13" s="2">
        <v>100</v>
      </c>
      <c r="L13" s="5">
        <v>0.75</v>
      </c>
      <c r="M13" s="2">
        <v>100</v>
      </c>
      <c r="N13" s="5">
        <v>0.75</v>
      </c>
      <c r="O13" s="2">
        <v>100</v>
      </c>
      <c r="P13" s="5">
        <v>0.75</v>
      </c>
      <c r="Q13" s="2">
        <v>100</v>
      </c>
      <c r="R13" s="2" t="str">
        <f t="shared" si="2"/>
        <v>prop,704,10</v>
      </c>
      <c r="S13" s="2" t="str">
        <f t="shared" si="3"/>
        <v>prop,704,10</v>
      </c>
      <c r="W13" s="2">
        <v>101</v>
      </c>
      <c r="X13" s="2">
        <v>12</v>
      </c>
      <c r="Y13" s="2">
        <f t="shared" si="4"/>
        <v>10112</v>
      </c>
      <c r="Z13" s="2">
        <f t="shared" si="5"/>
        <v>1</v>
      </c>
      <c r="AA13" s="2">
        <f t="shared" si="0"/>
        <v>20</v>
      </c>
      <c r="AB13" s="2">
        <f t="shared" si="6"/>
        <v>7</v>
      </c>
      <c r="AC13" s="2" t="str">
        <f t="shared" si="0"/>
        <v>cash,40</v>
      </c>
      <c r="AD13" s="2" t="str">
        <f t="shared" si="7"/>
        <v>item,4042</v>
      </c>
      <c r="AE13" s="2" t="str">
        <f t="shared" si="8"/>
        <v>pack,258</v>
      </c>
      <c r="AF13" s="2">
        <f t="shared" si="0"/>
        <v>0</v>
      </c>
      <c r="AG13" s="2" t="str">
        <f t="shared" si="0"/>
        <v>5,57</v>
      </c>
      <c r="AH13" s="2">
        <f t="shared" si="0"/>
        <v>20</v>
      </c>
      <c r="AI13" s="2">
        <v>3</v>
      </c>
      <c r="AJ13" s="2">
        <v>13</v>
      </c>
      <c r="AK13" s="2" t="s">
        <v>101</v>
      </c>
      <c r="AL13" s="2" t="s">
        <v>116</v>
      </c>
      <c r="AM13" s="2" t="s">
        <v>131</v>
      </c>
      <c r="AN13" s="2" t="s">
        <v>170</v>
      </c>
      <c r="AO13" s="2" t="s">
        <v>171</v>
      </c>
      <c r="AP13" s="2" t="s">
        <v>172</v>
      </c>
    </row>
    <row r="14" spans="1:42">
      <c r="A14" s="2">
        <v>13</v>
      </c>
      <c r="B14" s="2" t="s">
        <v>44</v>
      </c>
      <c r="C14" s="2" t="s">
        <v>45</v>
      </c>
      <c r="D14" s="2" t="s">
        <v>46</v>
      </c>
      <c r="E14" s="2" t="s">
        <v>46</v>
      </c>
      <c r="F14" s="4">
        <v>60</v>
      </c>
      <c r="G14" s="2">
        <v>5</v>
      </c>
      <c r="H14" s="2">
        <f t="shared" si="1"/>
        <v>300</v>
      </c>
      <c r="I14" s="2">
        <v>0</v>
      </c>
      <c r="J14" s="5">
        <v>0.6</v>
      </c>
      <c r="K14" s="2">
        <v>100</v>
      </c>
      <c r="L14" s="5">
        <v>0.6</v>
      </c>
      <c r="M14" s="2">
        <v>100</v>
      </c>
      <c r="N14" s="5">
        <v>0.6</v>
      </c>
      <c r="O14" s="2">
        <v>100</v>
      </c>
      <c r="P14" s="5">
        <v>0.6</v>
      </c>
      <c r="Q14" s="2">
        <v>100</v>
      </c>
      <c r="R14" s="2" t="str">
        <f t="shared" si="2"/>
        <v>prop,803,5</v>
      </c>
      <c r="S14" s="2" t="str">
        <f t="shared" si="3"/>
        <v>prop,803,5</v>
      </c>
      <c r="W14" s="2">
        <v>101</v>
      </c>
      <c r="X14" s="2">
        <v>13</v>
      </c>
      <c r="Y14" s="2">
        <f t="shared" si="4"/>
        <v>10113</v>
      </c>
      <c r="Z14" s="2">
        <f t="shared" si="5"/>
        <v>1</v>
      </c>
      <c r="AA14" s="2">
        <f t="shared" si="0"/>
        <v>20</v>
      </c>
      <c r="AB14" s="2">
        <f t="shared" si="6"/>
        <v>7</v>
      </c>
      <c r="AC14" s="2" t="str">
        <f t="shared" si="0"/>
        <v>cash,40</v>
      </c>
      <c r="AD14" s="2" t="str">
        <f t="shared" si="7"/>
        <v>item,4043</v>
      </c>
      <c r="AE14" s="2" t="str">
        <f t="shared" si="8"/>
        <v>pack,263</v>
      </c>
      <c r="AF14" s="2">
        <f t="shared" si="0"/>
        <v>0</v>
      </c>
      <c r="AG14" s="2" t="str">
        <f t="shared" si="0"/>
        <v>5,57</v>
      </c>
      <c r="AH14" s="2">
        <f t="shared" si="0"/>
        <v>20</v>
      </c>
      <c r="AI14" s="2">
        <v>3</v>
      </c>
      <c r="AJ14" s="2">
        <v>14</v>
      </c>
      <c r="AK14" s="2" t="s">
        <v>102</v>
      </c>
      <c r="AL14" s="2" t="s">
        <v>117</v>
      </c>
      <c r="AM14" s="2" t="s">
        <v>132</v>
      </c>
      <c r="AN14" s="2" t="s">
        <v>173</v>
      </c>
      <c r="AO14" s="2" t="s">
        <v>174</v>
      </c>
      <c r="AP14" s="2" t="s">
        <v>175</v>
      </c>
    </row>
    <row r="15" spans="1:42">
      <c r="A15" s="2">
        <v>14</v>
      </c>
      <c r="B15" s="2" t="s">
        <v>47</v>
      </c>
      <c r="C15" s="2" t="s">
        <v>48</v>
      </c>
      <c r="D15" s="2" t="s">
        <v>49</v>
      </c>
      <c r="E15" s="2" t="s">
        <v>49</v>
      </c>
      <c r="F15" s="4">
        <v>60</v>
      </c>
      <c r="G15" s="2">
        <v>5</v>
      </c>
      <c r="H15" s="2">
        <f t="shared" si="1"/>
        <v>300</v>
      </c>
      <c r="I15" s="2">
        <v>0</v>
      </c>
      <c r="J15" s="5">
        <v>0.6</v>
      </c>
      <c r="K15" s="2">
        <v>100</v>
      </c>
      <c r="L15" s="5">
        <v>0.6</v>
      </c>
      <c r="M15" s="2">
        <v>100</v>
      </c>
      <c r="N15" s="5">
        <v>0.6</v>
      </c>
      <c r="O15" s="2">
        <v>100</v>
      </c>
      <c r="P15" s="5">
        <v>0.6</v>
      </c>
      <c r="Q15" s="2">
        <v>100</v>
      </c>
      <c r="R15" s="2" t="str">
        <f t="shared" si="2"/>
        <v>prop,804,5</v>
      </c>
      <c r="S15" s="2" t="str">
        <f t="shared" si="3"/>
        <v>prop,804,5</v>
      </c>
      <c r="W15" s="2">
        <v>101</v>
      </c>
      <c r="X15" s="2">
        <v>14</v>
      </c>
      <c r="Y15" s="2">
        <f t="shared" si="4"/>
        <v>10114</v>
      </c>
      <c r="Z15" s="2">
        <f t="shared" si="5"/>
        <v>1</v>
      </c>
      <c r="AA15" s="2">
        <f t="shared" si="0"/>
        <v>20</v>
      </c>
      <c r="AB15" s="2">
        <f t="shared" si="6"/>
        <v>7</v>
      </c>
      <c r="AC15" s="2" t="str">
        <f t="shared" si="0"/>
        <v>cash,40</v>
      </c>
      <c r="AD15" s="2" t="str">
        <f t="shared" si="7"/>
        <v>item,4044</v>
      </c>
      <c r="AE15" s="2" t="str">
        <f t="shared" si="8"/>
        <v>pack,268</v>
      </c>
      <c r="AF15" s="2">
        <f t="shared" si="0"/>
        <v>0</v>
      </c>
      <c r="AG15" s="2" t="str">
        <f t="shared" si="0"/>
        <v>5,57</v>
      </c>
      <c r="AH15" s="2">
        <f t="shared" si="0"/>
        <v>20</v>
      </c>
      <c r="AI15" s="2">
        <v>3</v>
      </c>
      <c r="AJ15" s="2">
        <v>15</v>
      </c>
      <c r="AK15" s="2" t="s">
        <v>103</v>
      </c>
      <c r="AL15" s="2" t="s">
        <v>118</v>
      </c>
      <c r="AM15" s="2" t="s">
        <v>133</v>
      </c>
      <c r="AN15" s="2" t="s">
        <v>176</v>
      </c>
      <c r="AO15" s="2" t="s">
        <v>177</v>
      </c>
      <c r="AP15" s="2" t="s">
        <v>178</v>
      </c>
    </row>
    <row r="16" spans="1:42">
      <c r="A16" s="2">
        <v>15</v>
      </c>
      <c r="B16" s="9" t="s">
        <v>17</v>
      </c>
      <c r="D16" s="8" t="s">
        <v>7</v>
      </c>
      <c r="E16" s="8" t="s">
        <v>7</v>
      </c>
      <c r="F16" s="1">
        <v>300</v>
      </c>
      <c r="G16" s="2">
        <v>5</v>
      </c>
      <c r="H16" s="2">
        <f t="shared" si="1"/>
        <v>1500</v>
      </c>
      <c r="I16" s="2">
        <v>0</v>
      </c>
      <c r="J16" s="5">
        <v>0.8</v>
      </c>
      <c r="K16" s="2">
        <v>100</v>
      </c>
      <c r="L16" s="5">
        <v>0.6</v>
      </c>
      <c r="M16" s="2">
        <v>100</v>
      </c>
      <c r="N16" s="5">
        <v>0.6</v>
      </c>
      <c r="O16" s="2">
        <v>100</v>
      </c>
      <c r="P16" s="5">
        <v>0.6</v>
      </c>
      <c r="Q16" s="2">
        <v>25</v>
      </c>
      <c r="R16" s="2" t="str">
        <f t="shared" si="2"/>
        <v>prop,313,5</v>
      </c>
      <c r="S16" s="2" t="str">
        <f t="shared" si="3"/>
        <v>prop,313,5</v>
      </c>
      <c r="W16" s="2">
        <v>101</v>
      </c>
      <c r="X16" s="2">
        <v>15</v>
      </c>
      <c r="Y16" s="2">
        <f t="shared" si="4"/>
        <v>10115</v>
      </c>
      <c r="Z16" s="2">
        <f t="shared" si="5"/>
        <v>1</v>
      </c>
      <c r="AA16" s="2">
        <f t="shared" si="0"/>
        <v>20</v>
      </c>
      <c r="AB16" s="2">
        <f t="shared" si="6"/>
        <v>7</v>
      </c>
      <c r="AC16" s="2" t="str">
        <f t="shared" si="0"/>
        <v>cash,40</v>
      </c>
      <c r="AD16" s="2" t="str">
        <f t="shared" si="7"/>
        <v>item,4045</v>
      </c>
      <c r="AE16" s="2" t="str">
        <f t="shared" si="8"/>
        <v>pack,273</v>
      </c>
      <c r="AF16" s="2">
        <f t="shared" si="0"/>
        <v>0</v>
      </c>
      <c r="AG16" s="2" t="str">
        <f t="shared" si="0"/>
        <v>5,57</v>
      </c>
      <c r="AH16" s="2">
        <f t="shared" si="0"/>
        <v>20</v>
      </c>
      <c r="AI16" s="2">
        <v>3</v>
      </c>
    </row>
    <row r="17" spans="1:35">
      <c r="A17" s="2">
        <v>16</v>
      </c>
      <c r="B17" s="9" t="s">
        <v>18</v>
      </c>
      <c r="D17" s="8" t="s">
        <v>8</v>
      </c>
      <c r="E17" s="8" t="s">
        <v>8</v>
      </c>
      <c r="F17" s="1">
        <v>600</v>
      </c>
      <c r="G17" s="2">
        <v>5</v>
      </c>
      <c r="H17" s="2">
        <f t="shared" si="1"/>
        <v>3000</v>
      </c>
      <c r="I17" s="2">
        <v>0</v>
      </c>
      <c r="J17" s="5">
        <v>0.8</v>
      </c>
      <c r="K17" s="2">
        <v>50</v>
      </c>
      <c r="L17" s="5">
        <v>0.8</v>
      </c>
      <c r="M17" s="2">
        <v>100</v>
      </c>
      <c r="N17" s="5">
        <v>0.6</v>
      </c>
      <c r="O17" s="2">
        <v>100</v>
      </c>
      <c r="P17" s="5">
        <v>0.6</v>
      </c>
      <c r="Q17" s="2">
        <v>50</v>
      </c>
      <c r="R17" s="2" t="str">
        <f t="shared" si="2"/>
        <v>prop,314,5</v>
      </c>
      <c r="S17" s="2" t="str">
        <f t="shared" si="3"/>
        <v>prop,314,5</v>
      </c>
      <c r="W17" s="2">
        <f>W2+1</f>
        <v>102</v>
      </c>
      <c r="X17" s="2">
        <v>1</v>
      </c>
      <c r="Y17" s="2">
        <f t="shared" si="4"/>
        <v>10201</v>
      </c>
      <c r="Z17" s="2">
        <f t="shared" si="5"/>
        <v>21</v>
      </c>
      <c r="AA17" s="2">
        <f t="shared" si="0"/>
        <v>40</v>
      </c>
      <c r="AB17" s="2">
        <f t="shared" si="6"/>
        <v>4</v>
      </c>
      <c r="AC17" s="2" t="str">
        <f t="shared" si="0"/>
        <v>cash,30</v>
      </c>
      <c r="AD17" s="2" t="str">
        <f t="shared" si="7"/>
        <v>item,4031</v>
      </c>
      <c r="AE17" s="2" t="str">
        <f t="shared" si="8"/>
        <v>pack,203</v>
      </c>
      <c r="AF17" s="2" t="str">
        <f t="shared" si="0"/>
        <v>5,57</v>
      </c>
      <c r="AG17" s="2" t="str">
        <f t="shared" si="0"/>
        <v>8,86</v>
      </c>
      <c r="AH17" s="2">
        <f t="shared" si="0"/>
        <v>40</v>
      </c>
      <c r="AI17" s="2">
        <v>3</v>
      </c>
    </row>
    <row r="18" spans="1:35">
      <c r="A18" s="2">
        <v>17</v>
      </c>
      <c r="B18" s="9" t="s">
        <v>19</v>
      </c>
      <c r="D18" s="8" t="s">
        <v>9</v>
      </c>
      <c r="E18" s="8" t="s">
        <v>9</v>
      </c>
      <c r="F18" s="1">
        <v>900</v>
      </c>
      <c r="G18" s="2">
        <v>5</v>
      </c>
      <c r="H18" s="2">
        <f t="shared" si="1"/>
        <v>4500</v>
      </c>
      <c r="I18" s="2">
        <v>0</v>
      </c>
      <c r="J18" s="5">
        <v>0.8</v>
      </c>
      <c r="K18" s="2">
        <v>0</v>
      </c>
      <c r="L18" s="5">
        <v>0.8</v>
      </c>
      <c r="M18" s="2">
        <v>50</v>
      </c>
      <c r="N18" s="5">
        <v>0.8</v>
      </c>
      <c r="O18" s="2">
        <v>25</v>
      </c>
      <c r="P18" s="5">
        <v>0.8</v>
      </c>
      <c r="Q18" s="2">
        <v>100</v>
      </c>
      <c r="R18" s="2" t="str">
        <f t="shared" si="2"/>
        <v>prop,315,5</v>
      </c>
      <c r="S18" s="2" t="str">
        <f t="shared" si="3"/>
        <v>prop,315,5</v>
      </c>
      <c r="W18" s="2">
        <f t="shared" ref="W18:W81" si="9">W3+1</f>
        <v>102</v>
      </c>
      <c r="X18" s="2">
        <v>2</v>
      </c>
      <c r="Y18" s="2">
        <f t="shared" si="4"/>
        <v>10202</v>
      </c>
      <c r="Z18" s="2">
        <f t="shared" si="5"/>
        <v>21</v>
      </c>
      <c r="AA18" s="2">
        <f t="shared" si="5"/>
        <v>40</v>
      </c>
      <c r="AB18" s="2">
        <f t="shared" si="6"/>
        <v>4</v>
      </c>
      <c r="AC18" s="2" t="str">
        <f t="shared" si="5"/>
        <v>cash,30</v>
      </c>
      <c r="AD18" s="2" t="str">
        <f t="shared" si="7"/>
        <v>item,4032</v>
      </c>
      <c r="AE18" s="2" t="str">
        <f t="shared" si="8"/>
        <v>pack,208</v>
      </c>
      <c r="AF18" s="2" t="str">
        <f t="shared" si="5"/>
        <v>5,57</v>
      </c>
      <c r="AG18" s="2" t="str">
        <f t="shared" si="5"/>
        <v>8,86</v>
      </c>
      <c r="AH18" s="2">
        <f t="shared" si="5"/>
        <v>40</v>
      </c>
      <c r="AI18" s="2">
        <v>3</v>
      </c>
    </row>
    <row r="19" spans="1:35">
      <c r="A19" s="2">
        <v>18</v>
      </c>
      <c r="B19" s="9" t="s">
        <v>20</v>
      </c>
      <c r="D19" s="8" t="s">
        <v>10</v>
      </c>
      <c r="E19" s="8" t="s">
        <v>10</v>
      </c>
      <c r="F19" s="1">
        <v>300</v>
      </c>
      <c r="G19" s="2">
        <v>5</v>
      </c>
      <c r="H19" s="2">
        <f t="shared" si="1"/>
        <v>1500</v>
      </c>
      <c r="I19" s="2">
        <v>0</v>
      </c>
      <c r="J19" s="5">
        <v>0.8</v>
      </c>
      <c r="K19" s="2">
        <v>100</v>
      </c>
      <c r="L19" s="5">
        <v>0.6</v>
      </c>
      <c r="M19" s="2">
        <v>100</v>
      </c>
      <c r="N19" s="5">
        <v>0.6</v>
      </c>
      <c r="O19" s="2">
        <v>100</v>
      </c>
      <c r="P19" s="5">
        <v>0.6</v>
      </c>
      <c r="Q19" s="2">
        <v>25</v>
      </c>
      <c r="R19" s="2" t="str">
        <f t="shared" si="2"/>
        <v>prop,316,5</v>
      </c>
      <c r="S19" s="2" t="str">
        <f t="shared" si="3"/>
        <v>prop,316,5</v>
      </c>
      <c r="W19" s="2">
        <f t="shared" si="9"/>
        <v>102</v>
      </c>
      <c r="X19" s="2">
        <v>3</v>
      </c>
      <c r="Y19" s="2">
        <f t="shared" si="4"/>
        <v>10203</v>
      </c>
      <c r="Z19" s="2">
        <f t="shared" si="5"/>
        <v>21</v>
      </c>
      <c r="AA19" s="2">
        <f t="shared" si="5"/>
        <v>40</v>
      </c>
      <c r="AB19" s="2">
        <f t="shared" si="6"/>
        <v>4</v>
      </c>
      <c r="AC19" s="2" t="str">
        <f t="shared" si="5"/>
        <v>cash,30</v>
      </c>
      <c r="AD19" s="2" t="str">
        <f t="shared" si="7"/>
        <v>item,4033</v>
      </c>
      <c r="AE19" s="2" t="str">
        <f t="shared" si="8"/>
        <v>pack,213</v>
      </c>
      <c r="AF19" s="2" t="str">
        <f t="shared" si="5"/>
        <v>5,57</v>
      </c>
      <c r="AG19" s="2" t="str">
        <f t="shared" si="5"/>
        <v>8,86</v>
      </c>
      <c r="AH19" s="2">
        <f t="shared" si="5"/>
        <v>40</v>
      </c>
      <c r="AI19" s="2">
        <v>3</v>
      </c>
    </row>
    <row r="20" spans="1:35">
      <c r="A20" s="2">
        <v>19</v>
      </c>
      <c r="B20" s="9" t="s">
        <v>21</v>
      </c>
      <c r="D20" s="8" t="s">
        <v>11</v>
      </c>
      <c r="E20" s="8" t="s">
        <v>11</v>
      </c>
      <c r="F20" s="1">
        <v>600</v>
      </c>
      <c r="G20" s="2">
        <v>5</v>
      </c>
      <c r="H20" s="2">
        <f t="shared" si="1"/>
        <v>3000</v>
      </c>
      <c r="I20" s="2">
        <v>0</v>
      </c>
      <c r="J20" s="5">
        <v>0.8</v>
      </c>
      <c r="K20" s="2">
        <v>50</v>
      </c>
      <c r="L20" s="5">
        <v>0.8</v>
      </c>
      <c r="M20" s="2">
        <v>100</v>
      </c>
      <c r="N20" s="5">
        <v>0.6</v>
      </c>
      <c r="O20" s="2">
        <v>100</v>
      </c>
      <c r="P20" s="5">
        <v>0.6</v>
      </c>
      <c r="Q20" s="2">
        <v>50</v>
      </c>
      <c r="R20" s="2" t="str">
        <f t="shared" si="2"/>
        <v>prop,317,5</v>
      </c>
      <c r="S20" s="2" t="str">
        <f t="shared" si="3"/>
        <v>prop,317,5</v>
      </c>
      <c r="W20" s="2">
        <f t="shared" si="9"/>
        <v>102</v>
      </c>
      <c r="X20" s="2">
        <v>4</v>
      </c>
      <c r="Y20" s="2">
        <f t="shared" si="4"/>
        <v>10204</v>
      </c>
      <c r="Z20" s="2">
        <f t="shared" si="5"/>
        <v>21</v>
      </c>
      <c r="AA20" s="2">
        <f t="shared" si="5"/>
        <v>40</v>
      </c>
      <c r="AB20" s="2">
        <f t="shared" si="6"/>
        <v>4</v>
      </c>
      <c r="AC20" s="2" t="str">
        <f t="shared" si="5"/>
        <v>cash,30</v>
      </c>
      <c r="AD20" s="2" t="str">
        <f t="shared" si="7"/>
        <v>item,4034</v>
      </c>
      <c r="AE20" s="2" t="str">
        <f t="shared" si="8"/>
        <v>pack,218</v>
      </c>
      <c r="AF20" s="2" t="str">
        <f t="shared" si="5"/>
        <v>5,57</v>
      </c>
      <c r="AG20" s="2" t="str">
        <f t="shared" si="5"/>
        <v>8,86</v>
      </c>
      <c r="AH20" s="2">
        <f t="shared" si="5"/>
        <v>40</v>
      </c>
      <c r="AI20" s="2">
        <v>3</v>
      </c>
    </row>
    <row r="21" spans="1:35">
      <c r="A21" s="2">
        <v>20</v>
      </c>
      <c r="B21" s="9" t="s">
        <v>22</v>
      </c>
      <c r="D21" s="8" t="s">
        <v>12</v>
      </c>
      <c r="E21" s="8" t="s">
        <v>12</v>
      </c>
      <c r="F21" s="1">
        <v>900</v>
      </c>
      <c r="G21" s="2">
        <v>5</v>
      </c>
      <c r="H21" s="2">
        <f t="shared" si="1"/>
        <v>4500</v>
      </c>
      <c r="I21" s="2">
        <v>0</v>
      </c>
      <c r="J21" s="5">
        <v>0.8</v>
      </c>
      <c r="K21" s="2">
        <v>0</v>
      </c>
      <c r="L21" s="5">
        <v>0.8</v>
      </c>
      <c r="M21" s="2">
        <v>50</v>
      </c>
      <c r="N21" s="5">
        <v>0.8</v>
      </c>
      <c r="O21" s="2">
        <v>25</v>
      </c>
      <c r="P21" s="5">
        <v>0.8</v>
      </c>
      <c r="Q21" s="2">
        <v>100</v>
      </c>
      <c r="R21" s="2" t="str">
        <f t="shared" si="2"/>
        <v>prop,318,5</v>
      </c>
      <c r="S21" s="2" t="str">
        <f t="shared" si="3"/>
        <v>prop,318,5</v>
      </c>
      <c r="W21" s="2">
        <f t="shared" si="9"/>
        <v>102</v>
      </c>
      <c r="X21" s="2">
        <v>5</v>
      </c>
      <c r="Y21" s="2">
        <f t="shared" si="4"/>
        <v>10205</v>
      </c>
      <c r="Z21" s="2">
        <f t="shared" si="5"/>
        <v>21</v>
      </c>
      <c r="AA21" s="2">
        <f t="shared" si="5"/>
        <v>40</v>
      </c>
      <c r="AB21" s="2">
        <f t="shared" si="6"/>
        <v>4</v>
      </c>
      <c r="AC21" s="2" t="str">
        <f t="shared" si="5"/>
        <v>cash,30</v>
      </c>
      <c r="AD21" s="2" t="str">
        <f t="shared" si="7"/>
        <v>item,4035</v>
      </c>
      <c r="AE21" s="2" t="str">
        <f t="shared" si="8"/>
        <v>pack,223</v>
      </c>
      <c r="AF21" s="2" t="str">
        <f t="shared" si="5"/>
        <v>5,57</v>
      </c>
      <c r="AG21" s="2" t="str">
        <f t="shared" si="5"/>
        <v>8,86</v>
      </c>
      <c r="AH21" s="2">
        <f t="shared" si="5"/>
        <v>40</v>
      </c>
      <c r="AI21" s="2">
        <v>3</v>
      </c>
    </row>
    <row r="22" spans="1:35">
      <c r="A22" s="2">
        <v>21</v>
      </c>
      <c r="B22" s="9" t="s">
        <v>23</v>
      </c>
      <c r="D22" s="8" t="s">
        <v>13</v>
      </c>
      <c r="E22" s="8" t="s">
        <v>13</v>
      </c>
      <c r="F22" s="1">
        <v>300</v>
      </c>
      <c r="G22" s="2">
        <v>5</v>
      </c>
      <c r="H22" s="2">
        <f t="shared" si="1"/>
        <v>1500</v>
      </c>
      <c r="I22" s="2">
        <v>0</v>
      </c>
      <c r="J22" s="5">
        <v>0.8</v>
      </c>
      <c r="K22" s="2">
        <v>0</v>
      </c>
      <c r="L22" s="5">
        <v>0.7</v>
      </c>
      <c r="M22" s="2">
        <v>0</v>
      </c>
      <c r="N22" s="5">
        <v>0.7</v>
      </c>
      <c r="O22" s="2">
        <v>0</v>
      </c>
      <c r="P22" s="5">
        <v>0.7</v>
      </c>
      <c r="Q22" s="2">
        <v>0</v>
      </c>
      <c r="R22" s="2" t="str">
        <f t="shared" si="2"/>
        <v>prop,319,5</v>
      </c>
      <c r="S22" s="2" t="str">
        <f t="shared" si="3"/>
        <v>prop,319,5</v>
      </c>
      <c r="W22" s="2">
        <f t="shared" si="9"/>
        <v>102</v>
      </c>
      <c r="X22" s="2">
        <v>6</v>
      </c>
      <c r="Y22" s="2">
        <f t="shared" si="4"/>
        <v>10206</v>
      </c>
      <c r="Z22" s="2">
        <f t="shared" si="5"/>
        <v>21</v>
      </c>
      <c r="AA22" s="2">
        <f t="shared" si="5"/>
        <v>40</v>
      </c>
      <c r="AB22" s="2">
        <f t="shared" si="6"/>
        <v>4</v>
      </c>
      <c r="AC22" s="2" t="str">
        <f t="shared" si="5"/>
        <v>cash,30</v>
      </c>
      <c r="AD22" s="2" t="str">
        <f t="shared" si="7"/>
        <v>item,4036</v>
      </c>
      <c r="AE22" s="2" t="str">
        <f t="shared" si="8"/>
        <v>pack,228</v>
      </c>
      <c r="AF22" s="2" t="str">
        <f t="shared" si="5"/>
        <v>5,57</v>
      </c>
      <c r="AG22" s="2" t="str">
        <f t="shared" si="5"/>
        <v>8,86</v>
      </c>
      <c r="AH22" s="2">
        <f t="shared" si="5"/>
        <v>40</v>
      </c>
      <c r="AI22" s="2">
        <v>3</v>
      </c>
    </row>
    <row r="23" spans="1:35">
      <c r="A23" s="2">
        <v>22</v>
      </c>
      <c r="B23" s="9" t="s">
        <v>24</v>
      </c>
      <c r="D23" s="8" t="s">
        <v>14</v>
      </c>
      <c r="E23" s="8" t="s">
        <v>14</v>
      </c>
      <c r="F23" s="1">
        <v>600</v>
      </c>
      <c r="G23" s="2">
        <v>5</v>
      </c>
      <c r="H23" s="2">
        <f t="shared" si="1"/>
        <v>3000</v>
      </c>
      <c r="I23" s="2">
        <v>0</v>
      </c>
      <c r="J23" s="5">
        <v>0.8</v>
      </c>
      <c r="K23" s="2">
        <v>0</v>
      </c>
      <c r="L23" s="5">
        <v>0.8</v>
      </c>
      <c r="M23" s="2">
        <v>0</v>
      </c>
      <c r="N23" s="5">
        <v>0.8</v>
      </c>
      <c r="O23" s="2">
        <v>0</v>
      </c>
      <c r="P23" s="5">
        <v>0.8</v>
      </c>
      <c r="Q23" s="2">
        <v>0</v>
      </c>
      <c r="R23" s="2" t="str">
        <f t="shared" si="2"/>
        <v>prop,320,5</v>
      </c>
      <c r="S23" s="2" t="str">
        <f t="shared" si="3"/>
        <v>prop,320,5</v>
      </c>
      <c r="W23" s="2">
        <f t="shared" si="9"/>
        <v>102</v>
      </c>
      <c r="X23" s="2">
        <v>7</v>
      </c>
      <c r="Y23" s="2">
        <f t="shared" si="4"/>
        <v>10207</v>
      </c>
      <c r="Z23" s="2">
        <f t="shared" si="5"/>
        <v>21</v>
      </c>
      <c r="AA23" s="2">
        <f t="shared" si="5"/>
        <v>40</v>
      </c>
      <c r="AB23" s="2">
        <f t="shared" si="6"/>
        <v>4</v>
      </c>
      <c r="AC23" s="2" t="str">
        <f t="shared" si="5"/>
        <v>cash,30</v>
      </c>
      <c r="AD23" s="2" t="str">
        <f t="shared" si="7"/>
        <v>item,4037</v>
      </c>
      <c r="AE23" s="2" t="str">
        <f t="shared" si="8"/>
        <v>pack,233</v>
      </c>
      <c r="AF23" s="2" t="str">
        <f t="shared" si="5"/>
        <v>5,57</v>
      </c>
      <c r="AG23" s="2" t="str">
        <f t="shared" si="5"/>
        <v>8,86</v>
      </c>
      <c r="AH23" s="2">
        <f t="shared" si="5"/>
        <v>40</v>
      </c>
      <c r="AI23" s="2">
        <v>3</v>
      </c>
    </row>
    <row r="24" spans="1:35">
      <c r="A24" s="2">
        <v>23</v>
      </c>
      <c r="B24" s="9" t="s">
        <v>25</v>
      </c>
      <c r="D24" s="8" t="s">
        <v>15</v>
      </c>
      <c r="E24" s="8" t="s">
        <v>15</v>
      </c>
      <c r="F24" s="1">
        <v>900</v>
      </c>
      <c r="G24" s="2">
        <v>5</v>
      </c>
      <c r="H24" s="2">
        <f t="shared" si="1"/>
        <v>4500</v>
      </c>
      <c r="I24" s="2">
        <v>0</v>
      </c>
      <c r="J24" s="5">
        <v>0.8</v>
      </c>
      <c r="K24" s="2">
        <v>0</v>
      </c>
      <c r="L24" s="5">
        <v>0.8</v>
      </c>
      <c r="M24" s="2">
        <v>0</v>
      </c>
      <c r="N24" s="5">
        <v>0.8</v>
      </c>
      <c r="O24" s="2">
        <v>0</v>
      </c>
      <c r="P24" s="5">
        <v>0.8</v>
      </c>
      <c r="Q24" s="2">
        <v>0</v>
      </c>
      <c r="R24" s="2" t="str">
        <f t="shared" si="2"/>
        <v>prop,321,5</v>
      </c>
      <c r="S24" s="2" t="str">
        <f t="shared" si="3"/>
        <v>prop,321,5</v>
      </c>
      <c r="W24" s="2">
        <f t="shared" si="9"/>
        <v>102</v>
      </c>
      <c r="X24" s="2">
        <v>8</v>
      </c>
      <c r="Y24" s="2">
        <f t="shared" si="4"/>
        <v>10208</v>
      </c>
      <c r="Z24" s="2">
        <f t="shared" si="5"/>
        <v>21</v>
      </c>
      <c r="AA24" s="2">
        <f t="shared" si="5"/>
        <v>40</v>
      </c>
      <c r="AB24" s="2">
        <f t="shared" si="6"/>
        <v>4</v>
      </c>
      <c r="AC24" s="2" t="str">
        <f t="shared" si="5"/>
        <v>cash,30</v>
      </c>
      <c r="AD24" s="2" t="str">
        <f t="shared" si="7"/>
        <v>item,4038</v>
      </c>
      <c r="AE24" s="2" t="str">
        <f t="shared" si="8"/>
        <v>pack,238</v>
      </c>
      <c r="AF24" s="2" t="str">
        <f t="shared" si="5"/>
        <v>5,57</v>
      </c>
      <c r="AG24" s="2" t="str">
        <f t="shared" si="5"/>
        <v>8,86</v>
      </c>
      <c r="AH24" s="2">
        <f t="shared" si="5"/>
        <v>40</v>
      </c>
      <c r="AI24" s="2">
        <v>3</v>
      </c>
    </row>
    <row r="25" spans="1:35">
      <c r="J25" s="5"/>
      <c r="L25" s="5"/>
      <c r="N25" s="5"/>
      <c r="P25" s="5"/>
      <c r="W25" s="2">
        <f t="shared" si="9"/>
        <v>102</v>
      </c>
      <c r="X25" s="2">
        <v>9</v>
      </c>
      <c r="Y25" s="2">
        <f t="shared" si="4"/>
        <v>10209</v>
      </c>
      <c r="Z25" s="2">
        <f t="shared" si="5"/>
        <v>21</v>
      </c>
      <c r="AA25" s="2">
        <f t="shared" si="5"/>
        <v>40</v>
      </c>
      <c r="AB25" s="2">
        <f t="shared" si="6"/>
        <v>4</v>
      </c>
      <c r="AC25" s="2" t="str">
        <f t="shared" si="5"/>
        <v>cash,30</v>
      </c>
      <c r="AD25" s="2" t="str">
        <f t="shared" si="7"/>
        <v>item,4039</v>
      </c>
      <c r="AE25" s="2" t="str">
        <f t="shared" si="8"/>
        <v>pack,243</v>
      </c>
      <c r="AF25" s="2" t="str">
        <f t="shared" si="5"/>
        <v>5,57</v>
      </c>
      <c r="AG25" s="2" t="str">
        <f t="shared" si="5"/>
        <v>8,86</v>
      </c>
      <c r="AH25" s="2">
        <f t="shared" si="5"/>
        <v>40</v>
      </c>
      <c r="AI25" s="2">
        <v>3</v>
      </c>
    </row>
    <row r="26" spans="1:35">
      <c r="F26" s="4" t="s">
        <v>88</v>
      </c>
      <c r="J26" s="5"/>
      <c r="L26" s="5"/>
      <c r="N26" s="5"/>
      <c r="P26" s="5"/>
      <c r="W26" s="2">
        <f t="shared" si="9"/>
        <v>102</v>
      </c>
      <c r="X26" s="2">
        <v>10</v>
      </c>
      <c r="Y26" s="2">
        <f t="shared" si="4"/>
        <v>10210</v>
      </c>
      <c r="Z26" s="2">
        <f t="shared" si="5"/>
        <v>21</v>
      </c>
      <c r="AA26" s="2">
        <f t="shared" si="5"/>
        <v>40</v>
      </c>
      <c r="AB26" s="2">
        <f t="shared" si="6"/>
        <v>4</v>
      </c>
      <c r="AC26" s="2" t="str">
        <f t="shared" si="5"/>
        <v>cash,30</v>
      </c>
      <c r="AD26" s="2" t="str">
        <f t="shared" si="7"/>
        <v>item,4040</v>
      </c>
      <c r="AE26" s="2" t="str">
        <f t="shared" si="8"/>
        <v>pack,248</v>
      </c>
      <c r="AF26" s="2" t="str">
        <f t="shared" si="5"/>
        <v>5,57</v>
      </c>
      <c r="AG26" s="2" t="str">
        <f t="shared" si="5"/>
        <v>8,86</v>
      </c>
      <c r="AH26" s="2">
        <f t="shared" si="5"/>
        <v>40</v>
      </c>
      <c r="AI26" s="2">
        <v>3</v>
      </c>
    </row>
    <row r="27" spans="1:35">
      <c r="B27" s="9"/>
      <c r="J27" s="5"/>
      <c r="L27" s="5"/>
      <c r="N27" s="5"/>
      <c r="P27" s="5"/>
      <c r="Q27" s="2">
        <v>1</v>
      </c>
      <c r="R27" s="2">
        <v>0</v>
      </c>
      <c r="S27" s="2">
        <v>20</v>
      </c>
      <c r="T27" s="2" t="s">
        <v>74</v>
      </c>
      <c r="W27" s="2">
        <f t="shared" si="9"/>
        <v>102</v>
      </c>
      <c r="X27" s="2">
        <v>11</v>
      </c>
      <c r="Y27" s="2">
        <f t="shared" si="4"/>
        <v>10211</v>
      </c>
      <c r="Z27" s="2">
        <f t="shared" si="5"/>
        <v>21</v>
      </c>
      <c r="AA27" s="2">
        <f t="shared" si="5"/>
        <v>40</v>
      </c>
      <c r="AB27" s="2">
        <f t="shared" si="6"/>
        <v>4</v>
      </c>
      <c r="AC27" s="2" t="str">
        <f t="shared" si="5"/>
        <v>cash,30</v>
      </c>
      <c r="AD27" s="2" t="str">
        <f t="shared" si="7"/>
        <v>item,4041</v>
      </c>
      <c r="AE27" s="2" t="str">
        <f t="shared" si="8"/>
        <v>pack,253</v>
      </c>
      <c r="AF27" s="2" t="str">
        <f t="shared" si="5"/>
        <v>5,57</v>
      </c>
      <c r="AG27" s="2" t="str">
        <f t="shared" si="5"/>
        <v>8,86</v>
      </c>
      <c r="AH27" s="2">
        <f t="shared" si="5"/>
        <v>40</v>
      </c>
      <c r="AI27" s="2">
        <v>3</v>
      </c>
    </row>
    <row r="28" spans="1:35">
      <c r="B28" s="9"/>
      <c r="J28" s="5"/>
      <c r="L28" s="5"/>
      <c r="N28" s="5"/>
      <c r="P28" s="5"/>
      <c r="Q28" s="2">
        <v>21</v>
      </c>
      <c r="R28" s="2" t="s">
        <v>74</v>
      </c>
      <c r="S28" s="2">
        <v>40</v>
      </c>
      <c r="T28" s="2" t="s">
        <v>75</v>
      </c>
      <c r="W28" s="2">
        <f t="shared" si="9"/>
        <v>102</v>
      </c>
      <c r="X28" s="2">
        <v>12</v>
      </c>
      <c r="Y28" s="2">
        <f t="shared" si="4"/>
        <v>10212</v>
      </c>
      <c r="Z28" s="2">
        <f t="shared" si="5"/>
        <v>21</v>
      </c>
      <c r="AA28" s="2">
        <f t="shared" si="5"/>
        <v>40</v>
      </c>
      <c r="AB28" s="2">
        <f t="shared" si="6"/>
        <v>4</v>
      </c>
      <c r="AC28" s="2" t="str">
        <f t="shared" si="5"/>
        <v>cash,30</v>
      </c>
      <c r="AD28" s="2" t="str">
        <f t="shared" si="7"/>
        <v>item,4042</v>
      </c>
      <c r="AE28" s="2" t="str">
        <f t="shared" si="8"/>
        <v>pack,258</v>
      </c>
      <c r="AF28" s="2" t="str">
        <f t="shared" si="5"/>
        <v>5,57</v>
      </c>
      <c r="AG28" s="2" t="str">
        <f t="shared" si="5"/>
        <v>8,86</v>
      </c>
      <c r="AH28" s="2">
        <f t="shared" si="5"/>
        <v>40</v>
      </c>
      <c r="AI28" s="2">
        <v>3</v>
      </c>
    </row>
    <row r="29" spans="1:35">
      <c r="J29" s="5"/>
      <c r="L29" s="5"/>
      <c r="N29" s="5"/>
      <c r="P29" s="5"/>
      <c r="Q29" s="2">
        <v>41</v>
      </c>
      <c r="R29" s="2" t="s">
        <v>75</v>
      </c>
      <c r="S29" s="2">
        <v>60</v>
      </c>
      <c r="T29" s="11" t="s">
        <v>76</v>
      </c>
      <c r="W29" s="2">
        <f t="shared" si="9"/>
        <v>102</v>
      </c>
      <c r="X29" s="2">
        <v>13</v>
      </c>
      <c r="Y29" s="2">
        <f t="shared" si="4"/>
        <v>10213</v>
      </c>
      <c r="Z29" s="2">
        <f t="shared" si="5"/>
        <v>21</v>
      </c>
      <c r="AA29" s="2">
        <f t="shared" si="5"/>
        <v>40</v>
      </c>
      <c r="AB29" s="2">
        <f t="shared" si="6"/>
        <v>4</v>
      </c>
      <c r="AC29" s="2" t="str">
        <f t="shared" si="5"/>
        <v>cash,30</v>
      </c>
      <c r="AD29" s="2" t="str">
        <f t="shared" si="7"/>
        <v>item,4043</v>
      </c>
      <c r="AE29" s="2" t="str">
        <f t="shared" si="8"/>
        <v>pack,263</v>
      </c>
      <c r="AF29" s="2" t="str">
        <f t="shared" si="5"/>
        <v>5,57</v>
      </c>
      <c r="AG29" s="2" t="str">
        <f t="shared" si="5"/>
        <v>8,86</v>
      </c>
      <c r="AH29" s="2">
        <f t="shared" si="5"/>
        <v>40</v>
      </c>
      <c r="AI29" s="2">
        <v>3</v>
      </c>
    </row>
    <row r="30" spans="1:35">
      <c r="J30" s="5"/>
      <c r="L30" s="5"/>
      <c r="N30" s="5"/>
      <c r="P30" s="5"/>
      <c r="Q30" s="2">
        <v>61</v>
      </c>
      <c r="R30" s="12" t="s">
        <v>76</v>
      </c>
      <c r="S30" s="2">
        <v>999</v>
      </c>
      <c r="T30" s="2">
        <v>0</v>
      </c>
      <c r="W30" s="2">
        <f t="shared" si="9"/>
        <v>102</v>
      </c>
      <c r="X30" s="2">
        <v>14</v>
      </c>
      <c r="Y30" s="2">
        <f t="shared" si="4"/>
        <v>10214</v>
      </c>
      <c r="Z30" s="2">
        <f t="shared" si="5"/>
        <v>21</v>
      </c>
      <c r="AA30" s="2">
        <f t="shared" si="5"/>
        <v>40</v>
      </c>
      <c r="AB30" s="2">
        <f t="shared" si="6"/>
        <v>4</v>
      </c>
      <c r="AC30" s="2" t="str">
        <f t="shared" si="5"/>
        <v>cash,30</v>
      </c>
      <c r="AD30" s="2" t="str">
        <f t="shared" si="7"/>
        <v>item,4044</v>
      </c>
      <c r="AE30" s="2" t="str">
        <f t="shared" si="8"/>
        <v>pack,268</v>
      </c>
      <c r="AF30" s="2" t="str">
        <f t="shared" si="5"/>
        <v>5,57</v>
      </c>
      <c r="AG30" s="2" t="str">
        <f t="shared" si="5"/>
        <v>8,86</v>
      </c>
      <c r="AH30" s="2">
        <f t="shared" si="5"/>
        <v>40</v>
      </c>
      <c r="AI30" s="2">
        <v>3</v>
      </c>
    </row>
    <row r="31" spans="1:35">
      <c r="W31" s="2">
        <f t="shared" si="9"/>
        <v>102</v>
      </c>
      <c r="X31" s="2">
        <v>15</v>
      </c>
      <c r="Y31" s="2">
        <f t="shared" si="4"/>
        <v>10215</v>
      </c>
      <c r="Z31" s="2">
        <f t="shared" si="5"/>
        <v>21</v>
      </c>
      <c r="AA31" s="2">
        <f t="shared" si="5"/>
        <v>40</v>
      </c>
      <c r="AB31" s="2">
        <f t="shared" si="6"/>
        <v>4</v>
      </c>
      <c r="AC31" s="2" t="str">
        <f t="shared" si="5"/>
        <v>cash,30</v>
      </c>
      <c r="AD31" s="2" t="str">
        <f t="shared" si="7"/>
        <v>item,4045</v>
      </c>
      <c r="AE31" s="2" t="str">
        <f t="shared" si="8"/>
        <v>pack,273</v>
      </c>
      <c r="AF31" s="2" t="str">
        <f t="shared" si="5"/>
        <v>5,57</v>
      </c>
      <c r="AG31" s="2" t="str">
        <f t="shared" si="5"/>
        <v>8,86</v>
      </c>
      <c r="AH31" s="2">
        <f t="shared" si="5"/>
        <v>40</v>
      </c>
      <c r="AI31" s="2">
        <v>3</v>
      </c>
    </row>
    <row r="32" spans="1:35">
      <c r="G32" s="2" t="s">
        <v>61</v>
      </c>
      <c r="W32" s="2">
        <f t="shared" si="9"/>
        <v>103</v>
      </c>
      <c r="X32" s="2">
        <v>1</v>
      </c>
      <c r="Y32" s="2">
        <f t="shared" si="4"/>
        <v>10301</v>
      </c>
      <c r="Z32" s="2">
        <f t="shared" si="5"/>
        <v>41</v>
      </c>
      <c r="AA32" s="2">
        <f t="shared" si="5"/>
        <v>60</v>
      </c>
      <c r="AB32" s="2">
        <f t="shared" si="6"/>
        <v>2</v>
      </c>
      <c r="AC32" s="2" t="str">
        <f t="shared" si="5"/>
        <v>cash,20</v>
      </c>
      <c r="AD32" s="2" t="str">
        <f t="shared" si="7"/>
        <v>item,4031</v>
      </c>
      <c r="AE32" s="2" t="str">
        <f t="shared" si="8"/>
        <v>pack,203</v>
      </c>
      <c r="AF32" s="2" t="str">
        <f t="shared" si="5"/>
        <v>8,86</v>
      </c>
      <c r="AG32" s="2" t="str">
        <f t="shared" si="5"/>
        <v>11,116</v>
      </c>
      <c r="AH32" s="2">
        <f t="shared" si="5"/>
        <v>60</v>
      </c>
      <c r="AI32" s="2">
        <v>3</v>
      </c>
    </row>
    <row r="33" spans="1:35">
      <c r="G33" s="2" t="s">
        <v>62</v>
      </c>
      <c r="W33" s="2">
        <f t="shared" si="9"/>
        <v>103</v>
      </c>
      <c r="X33" s="2">
        <v>2</v>
      </c>
      <c r="Y33" s="2">
        <f t="shared" si="4"/>
        <v>10302</v>
      </c>
      <c r="Z33" s="2">
        <f t="shared" si="5"/>
        <v>41</v>
      </c>
      <c r="AA33" s="2">
        <f t="shared" si="5"/>
        <v>60</v>
      </c>
      <c r="AB33" s="2">
        <f t="shared" si="6"/>
        <v>2</v>
      </c>
      <c r="AC33" s="2" t="str">
        <f t="shared" si="5"/>
        <v>cash,20</v>
      </c>
      <c r="AD33" s="2" t="str">
        <f t="shared" si="7"/>
        <v>item,4032</v>
      </c>
      <c r="AE33" s="2" t="str">
        <f t="shared" si="8"/>
        <v>pack,208</v>
      </c>
      <c r="AF33" s="2" t="str">
        <f t="shared" si="5"/>
        <v>8,86</v>
      </c>
      <c r="AG33" s="2" t="str">
        <f t="shared" si="5"/>
        <v>11,116</v>
      </c>
      <c r="AH33" s="2">
        <f t="shared" si="5"/>
        <v>60</v>
      </c>
      <c r="AI33" s="2">
        <v>3</v>
      </c>
    </row>
    <row r="34" spans="1:35">
      <c r="W34" s="2">
        <f t="shared" si="9"/>
        <v>103</v>
      </c>
      <c r="X34" s="2">
        <v>3</v>
      </c>
      <c r="Y34" s="2">
        <f t="shared" si="4"/>
        <v>10303</v>
      </c>
      <c r="Z34" s="2">
        <f t="shared" si="5"/>
        <v>41</v>
      </c>
      <c r="AA34" s="2">
        <f t="shared" si="5"/>
        <v>60</v>
      </c>
      <c r="AB34" s="2">
        <f t="shared" si="6"/>
        <v>2</v>
      </c>
      <c r="AC34" s="2" t="str">
        <f t="shared" si="5"/>
        <v>cash,20</v>
      </c>
      <c r="AD34" s="2" t="str">
        <f t="shared" si="7"/>
        <v>item,4033</v>
      </c>
      <c r="AE34" s="2" t="str">
        <f t="shared" si="8"/>
        <v>pack,213</v>
      </c>
      <c r="AF34" s="2" t="str">
        <f t="shared" si="5"/>
        <v>8,86</v>
      </c>
      <c r="AG34" s="2" t="str">
        <f t="shared" si="5"/>
        <v>11,116</v>
      </c>
      <c r="AH34" s="2">
        <f t="shared" si="5"/>
        <v>60</v>
      </c>
      <c r="AI34" s="2">
        <v>3</v>
      </c>
    </row>
    <row r="35" spans="1:35">
      <c r="B35" s="2" t="s">
        <v>66</v>
      </c>
      <c r="C35" s="2" t="s">
        <v>71</v>
      </c>
      <c r="D35" s="2" t="s">
        <v>70</v>
      </c>
      <c r="E35" s="2" t="s">
        <v>52</v>
      </c>
      <c r="F35" s="2" t="s">
        <v>72</v>
      </c>
      <c r="K35" s="2" t="s">
        <v>63</v>
      </c>
      <c r="L35" s="2" t="s">
        <v>0</v>
      </c>
      <c r="M35" s="2" t="s">
        <v>1</v>
      </c>
      <c r="N35" s="2" t="s">
        <v>2</v>
      </c>
      <c r="O35" s="2" t="s">
        <v>3</v>
      </c>
      <c r="P35" s="2" t="s">
        <v>4</v>
      </c>
      <c r="Q35" s="2" t="s">
        <v>5</v>
      </c>
      <c r="R35" s="2" t="s">
        <v>6</v>
      </c>
      <c r="W35" s="2">
        <f t="shared" si="9"/>
        <v>103</v>
      </c>
      <c r="X35" s="2">
        <v>4</v>
      </c>
      <c r="Y35" s="2">
        <f t="shared" si="4"/>
        <v>10304</v>
      </c>
      <c r="Z35" s="2">
        <f t="shared" si="5"/>
        <v>41</v>
      </c>
      <c r="AA35" s="2">
        <f t="shared" si="5"/>
        <v>60</v>
      </c>
      <c r="AB35" s="2">
        <f t="shared" si="6"/>
        <v>2</v>
      </c>
      <c r="AC35" s="2" t="str">
        <f t="shared" si="5"/>
        <v>cash,20</v>
      </c>
      <c r="AD35" s="2" t="str">
        <f t="shared" si="7"/>
        <v>item,4034</v>
      </c>
      <c r="AE35" s="2" t="str">
        <f t="shared" si="8"/>
        <v>pack,218</v>
      </c>
      <c r="AF35" s="2" t="str">
        <f t="shared" si="5"/>
        <v>8,86</v>
      </c>
      <c r="AG35" s="2" t="str">
        <f t="shared" si="5"/>
        <v>11,116</v>
      </c>
      <c r="AH35" s="2">
        <f t="shared" si="5"/>
        <v>60</v>
      </c>
      <c r="AI35" s="2">
        <v>3</v>
      </c>
    </row>
    <row r="36" spans="1:35">
      <c r="A36" s="2">
        <v>1</v>
      </c>
      <c r="B36" s="2">
        <f>COLUMN($J$1)</f>
        <v>10</v>
      </c>
      <c r="C36" s="2">
        <f>VLOOKUP(A36,$A$2:$T$28,8,0)</f>
        <v>50</v>
      </c>
      <c r="D36" s="2">
        <f>C36*150</f>
        <v>7500</v>
      </c>
      <c r="E36" s="2">
        <f>VLOOKUP(A36,$A$2:$S$29,VLOOKUP(M36,$H$36:$I$40,2,0),0)</f>
        <v>0.8</v>
      </c>
      <c r="F36" s="2">
        <f>VLOOKUP(A36,$A$2:$S$28,VLOOKUP(M36,$H$36:$I$40,2,0)+1,0)</f>
        <v>100</v>
      </c>
      <c r="H36" s="2">
        <v>1</v>
      </c>
      <c r="I36" s="2">
        <f>COLUMN(J1)</f>
        <v>10</v>
      </c>
      <c r="K36" s="13" t="s">
        <v>64</v>
      </c>
      <c r="L36" s="13">
        <v>101</v>
      </c>
      <c r="M36" s="13">
        <v>1</v>
      </c>
      <c r="N36" s="13">
        <v>20</v>
      </c>
      <c r="O36" s="13">
        <f>IF(K36="cash",F36,CEILING(F36*0.1,1))</f>
        <v>100</v>
      </c>
      <c r="P36" s="13" t="str">
        <f>K36&amp;","&amp;IF(K36="cash",CEILING(C36*E36,10),CEILING(D36*E36,500))</f>
        <v>cash,40</v>
      </c>
      <c r="Q36" s="13" t="str">
        <f>VLOOKUP(A36,$A$2:$S$29,18,0)</f>
        <v>item,103,1</v>
      </c>
      <c r="R36" s="13" t="str">
        <f>VLOOKUP(A36,$A$2:$S$28,19,0)</f>
        <v>pack,303,1</v>
      </c>
      <c r="S36" s="14">
        <f>VLOOKUP(M36,$Q$27:$R$30,2,0)</f>
        <v>0</v>
      </c>
      <c r="T36" s="14" t="str">
        <f>VLOOKUP(N36,$S$27:$T$30,2,0)</f>
        <v>5,57</v>
      </c>
      <c r="U36" s="13">
        <f>100-E36*100</f>
        <v>20</v>
      </c>
      <c r="W36" s="2">
        <f t="shared" si="9"/>
        <v>103</v>
      </c>
      <c r="X36" s="2">
        <v>5</v>
      </c>
      <c r="Y36" s="2">
        <f t="shared" si="4"/>
        <v>10305</v>
      </c>
      <c r="Z36" s="2">
        <f t="shared" si="5"/>
        <v>41</v>
      </c>
      <c r="AA36" s="2">
        <f t="shared" si="5"/>
        <v>60</v>
      </c>
      <c r="AB36" s="2">
        <f t="shared" si="6"/>
        <v>2</v>
      </c>
      <c r="AC36" s="2" t="str">
        <f t="shared" si="5"/>
        <v>cash,20</v>
      </c>
      <c r="AD36" s="2" t="str">
        <f t="shared" si="7"/>
        <v>item,4035</v>
      </c>
      <c r="AE36" s="2" t="str">
        <f t="shared" si="8"/>
        <v>pack,223</v>
      </c>
      <c r="AF36" s="2" t="str">
        <f t="shared" si="5"/>
        <v>8,86</v>
      </c>
      <c r="AG36" s="2" t="str">
        <f t="shared" si="5"/>
        <v>11,116</v>
      </c>
      <c r="AH36" s="2">
        <f t="shared" si="5"/>
        <v>60</v>
      </c>
      <c r="AI36" s="2">
        <v>3</v>
      </c>
    </row>
    <row r="37" spans="1:35">
      <c r="A37" s="2">
        <v>1</v>
      </c>
      <c r="B37" s="2">
        <f>COLUMN($L$1)</f>
        <v>12</v>
      </c>
      <c r="C37" s="2">
        <f t="shared" ref="C37:C100" si="10">VLOOKUP(A37,$A$2:$T$28,8,0)</f>
        <v>50</v>
      </c>
      <c r="D37" s="2">
        <f t="shared" ref="D37:D100" si="11">C37*150</f>
        <v>7500</v>
      </c>
      <c r="E37" s="2">
        <f t="shared" ref="E37:E100" si="12">VLOOKUP(A37,$A$2:$S$29,VLOOKUP(M37,$H$36:$I$40,2,0),0)</f>
        <v>0.6</v>
      </c>
      <c r="F37" s="2">
        <f t="shared" ref="F37:F100" si="13">VLOOKUP(A37,$A$2:$S$28,VLOOKUP(M37,$H$36:$I$40,2,0)+1,0)</f>
        <v>50</v>
      </c>
      <c r="H37" s="2">
        <v>21</v>
      </c>
      <c r="I37" s="2">
        <f>I36+2</f>
        <v>12</v>
      </c>
      <c r="K37" s="13" t="s">
        <v>64</v>
      </c>
      <c r="L37" s="13">
        <v>102</v>
      </c>
      <c r="M37" s="13">
        <v>21</v>
      </c>
      <c r="N37" s="13">
        <v>40</v>
      </c>
      <c r="O37" s="13">
        <f t="shared" ref="O37:O100" si="14">IF(K37="cash",F37,CEILING(F37*0.1,1))</f>
        <v>50</v>
      </c>
      <c r="P37" s="13" t="str">
        <f t="shared" ref="P37:P100" si="15">K37&amp;","&amp;IF(K37="cash",CEILING(C37*E37,10),CEILING(D37*E37,500))</f>
        <v>cash,30</v>
      </c>
      <c r="Q37" s="13" t="str">
        <f t="shared" ref="Q37:Q100" si="16">VLOOKUP(A37,$A$2:$S$29,18,0)</f>
        <v>item,103,1</v>
      </c>
      <c r="R37" s="13" t="str">
        <f t="shared" ref="R37:R100" si="17">VLOOKUP(A37,$A$2:$S$28,19,0)</f>
        <v>pack,303,1</v>
      </c>
      <c r="S37" s="14" t="str">
        <f>VLOOKUP(M37,$Q$27:$R$30,2,0)</f>
        <v>5,57</v>
      </c>
      <c r="T37" s="14" t="str">
        <f>VLOOKUP(N37,$S$27:$T$30,2,0)</f>
        <v>8,86</v>
      </c>
      <c r="U37" s="13">
        <f t="shared" ref="U37:U100" si="18">100-E37*100</f>
        <v>40</v>
      </c>
      <c r="W37" s="2">
        <f t="shared" si="9"/>
        <v>103</v>
      </c>
      <c r="X37" s="2">
        <v>6</v>
      </c>
      <c r="Y37" s="2">
        <f t="shared" si="4"/>
        <v>10306</v>
      </c>
      <c r="Z37" s="2">
        <f t="shared" si="5"/>
        <v>41</v>
      </c>
      <c r="AA37" s="2">
        <f t="shared" si="5"/>
        <v>60</v>
      </c>
      <c r="AB37" s="2">
        <f t="shared" si="6"/>
        <v>2</v>
      </c>
      <c r="AC37" s="2" t="str">
        <f t="shared" si="5"/>
        <v>cash,20</v>
      </c>
      <c r="AD37" s="2" t="str">
        <f t="shared" si="7"/>
        <v>item,4036</v>
      </c>
      <c r="AE37" s="2" t="str">
        <f t="shared" si="8"/>
        <v>pack,228</v>
      </c>
      <c r="AF37" s="2" t="str">
        <f t="shared" si="5"/>
        <v>8,86</v>
      </c>
      <c r="AG37" s="2" t="str">
        <f t="shared" si="5"/>
        <v>11,116</v>
      </c>
      <c r="AH37" s="2">
        <f t="shared" si="5"/>
        <v>60</v>
      </c>
      <c r="AI37" s="2">
        <v>3</v>
      </c>
    </row>
    <row r="38" spans="1:35">
      <c r="A38" s="2">
        <v>1</v>
      </c>
      <c r="B38" s="2">
        <f>COLUMN($N$1)</f>
        <v>14</v>
      </c>
      <c r="C38" s="2">
        <f t="shared" si="10"/>
        <v>50</v>
      </c>
      <c r="D38" s="2">
        <f t="shared" si="11"/>
        <v>7500</v>
      </c>
      <c r="E38" s="2">
        <f t="shared" si="12"/>
        <v>0.4</v>
      </c>
      <c r="F38" s="2">
        <f t="shared" si="13"/>
        <v>25</v>
      </c>
      <c r="H38" s="2">
        <v>41</v>
      </c>
      <c r="I38" s="2">
        <f t="shared" ref="I38:I39" si="19">I37+2</f>
        <v>14</v>
      </c>
      <c r="K38" s="13" t="s">
        <v>64</v>
      </c>
      <c r="L38" s="13">
        <v>103</v>
      </c>
      <c r="M38" s="13">
        <v>41</v>
      </c>
      <c r="N38" s="13">
        <v>60</v>
      </c>
      <c r="O38" s="13">
        <f t="shared" si="14"/>
        <v>25</v>
      </c>
      <c r="P38" s="13" t="str">
        <f t="shared" si="15"/>
        <v>cash,20</v>
      </c>
      <c r="Q38" s="13" t="str">
        <f t="shared" si="16"/>
        <v>item,103,1</v>
      </c>
      <c r="R38" s="13" t="str">
        <f t="shared" si="17"/>
        <v>pack,303,1</v>
      </c>
      <c r="S38" s="14" t="str">
        <f>VLOOKUP(M38,$Q$27:$R$30,2,0)</f>
        <v>8,86</v>
      </c>
      <c r="T38" s="14" t="str">
        <f>VLOOKUP(N38,$S$27:$T$30,2,0)</f>
        <v>11,116</v>
      </c>
      <c r="U38" s="13">
        <f t="shared" si="18"/>
        <v>60</v>
      </c>
      <c r="W38" s="2">
        <f t="shared" si="9"/>
        <v>103</v>
      </c>
      <c r="X38" s="2">
        <v>7</v>
      </c>
      <c r="Y38" s="2">
        <f t="shared" si="4"/>
        <v>10307</v>
      </c>
      <c r="Z38" s="2">
        <f t="shared" si="5"/>
        <v>41</v>
      </c>
      <c r="AA38" s="2">
        <f t="shared" si="5"/>
        <v>60</v>
      </c>
      <c r="AB38" s="2">
        <f t="shared" si="6"/>
        <v>2</v>
      </c>
      <c r="AC38" s="2" t="str">
        <f t="shared" si="5"/>
        <v>cash,20</v>
      </c>
      <c r="AD38" s="2" t="str">
        <f t="shared" si="7"/>
        <v>item,4037</v>
      </c>
      <c r="AE38" s="2" t="str">
        <f t="shared" si="8"/>
        <v>pack,233</v>
      </c>
      <c r="AF38" s="2" t="str">
        <f t="shared" si="5"/>
        <v>8,86</v>
      </c>
      <c r="AG38" s="2" t="str">
        <f t="shared" si="5"/>
        <v>11,116</v>
      </c>
      <c r="AH38" s="2">
        <f t="shared" si="5"/>
        <v>60</v>
      </c>
      <c r="AI38" s="2">
        <v>3</v>
      </c>
    </row>
    <row r="39" spans="1:35">
      <c r="A39" s="2">
        <v>1</v>
      </c>
      <c r="B39" s="2">
        <f>COLUMN($P$1)</f>
        <v>16</v>
      </c>
      <c r="C39" s="2">
        <f t="shared" si="10"/>
        <v>50</v>
      </c>
      <c r="D39" s="2">
        <f t="shared" si="11"/>
        <v>7500</v>
      </c>
      <c r="E39" s="2">
        <f t="shared" si="12"/>
        <v>0.2</v>
      </c>
      <c r="F39" s="2">
        <f t="shared" si="13"/>
        <v>1</v>
      </c>
      <c r="H39" s="2">
        <v>61</v>
      </c>
      <c r="I39" s="2">
        <f t="shared" si="19"/>
        <v>16</v>
      </c>
      <c r="K39" s="13" t="s">
        <v>64</v>
      </c>
      <c r="L39" s="13">
        <v>104</v>
      </c>
      <c r="M39" s="13">
        <v>61</v>
      </c>
      <c r="N39" s="13">
        <v>999</v>
      </c>
      <c r="O39" s="13">
        <f t="shared" si="14"/>
        <v>1</v>
      </c>
      <c r="P39" s="13" t="str">
        <f t="shared" si="15"/>
        <v>cash,10</v>
      </c>
      <c r="Q39" s="13" t="str">
        <f t="shared" si="16"/>
        <v>item,103,1</v>
      </c>
      <c r="R39" s="13" t="str">
        <f t="shared" si="17"/>
        <v>pack,303,1</v>
      </c>
      <c r="S39" s="14" t="str">
        <f>VLOOKUP(M39,$Q$27:$R$30,2,0)</f>
        <v>11,116</v>
      </c>
      <c r="T39" s="14">
        <f>VLOOKUP(N39,$S$27:$T$30,2,0)</f>
        <v>0</v>
      </c>
      <c r="U39" s="13">
        <f t="shared" si="18"/>
        <v>80</v>
      </c>
      <c r="W39" s="2">
        <f t="shared" si="9"/>
        <v>103</v>
      </c>
      <c r="X39" s="2">
        <v>8</v>
      </c>
      <c r="Y39" s="2">
        <f t="shared" si="4"/>
        <v>10308</v>
      </c>
      <c r="Z39" s="2">
        <f t="shared" si="5"/>
        <v>41</v>
      </c>
      <c r="AA39" s="2">
        <f t="shared" si="5"/>
        <v>60</v>
      </c>
      <c r="AB39" s="2">
        <f t="shared" si="6"/>
        <v>2</v>
      </c>
      <c r="AC39" s="2" t="str">
        <f t="shared" si="5"/>
        <v>cash,20</v>
      </c>
      <c r="AD39" s="2" t="str">
        <f t="shared" si="7"/>
        <v>item,4038</v>
      </c>
      <c r="AE39" s="2" t="str">
        <f t="shared" si="8"/>
        <v>pack,238</v>
      </c>
      <c r="AF39" s="2" t="str">
        <f t="shared" si="5"/>
        <v>8,86</v>
      </c>
      <c r="AG39" s="2" t="str">
        <f t="shared" si="5"/>
        <v>11,116</v>
      </c>
      <c r="AH39" s="2">
        <f t="shared" si="5"/>
        <v>60</v>
      </c>
      <c r="AI39" s="2">
        <v>3</v>
      </c>
    </row>
    <row r="40" spans="1:35">
      <c r="A40" s="2">
        <v>1</v>
      </c>
      <c r="B40" s="2">
        <f>B36</f>
        <v>10</v>
      </c>
      <c r="C40" s="2">
        <f t="shared" si="10"/>
        <v>50</v>
      </c>
      <c r="D40" s="2">
        <f t="shared" si="11"/>
        <v>7500</v>
      </c>
      <c r="E40" s="2">
        <f t="shared" si="12"/>
        <v>0.8</v>
      </c>
      <c r="F40" s="2">
        <f t="shared" si="13"/>
        <v>100</v>
      </c>
      <c r="K40" s="13" t="s">
        <v>65</v>
      </c>
      <c r="L40" s="13">
        <v>111</v>
      </c>
      <c r="M40" s="13">
        <f>M36</f>
        <v>1</v>
      </c>
      <c r="N40" s="13">
        <f>N36</f>
        <v>20</v>
      </c>
      <c r="O40" s="13">
        <f t="shared" si="14"/>
        <v>10</v>
      </c>
      <c r="P40" s="13" t="str">
        <f t="shared" si="15"/>
        <v>coin,6000</v>
      </c>
      <c r="Q40" s="13" t="str">
        <f t="shared" si="16"/>
        <v>item,103,1</v>
      </c>
      <c r="R40" s="13" t="str">
        <f t="shared" si="17"/>
        <v>pack,303,1</v>
      </c>
      <c r="S40" s="14">
        <f>VLOOKUP(M40,$Q$27:$R$30,2,0)</f>
        <v>0</v>
      </c>
      <c r="T40" s="14" t="str">
        <f>VLOOKUP(N40,$S$27:$T$30,2,0)</f>
        <v>5,57</v>
      </c>
      <c r="U40" s="13">
        <f t="shared" si="18"/>
        <v>20</v>
      </c>
      <c r="W40" s="2">
        <f t="shared" si="9"/>
        <v>103</v>
      </c>
      <c r="X40" s="2">
        <v>9</v>
      </c>
      <c r="Y40" s="2">
        <f t="shared" si="4"/>
        <v>10309</v>
      </c>
      <c r="Z40" s="2">
        <f t="shared" si="5"/>
        <v>41</v>
      </c>
      <c r="AA40" s="2">
        <f t="shared" si="5"/>
        <v>60</v>
      </c>
      <c r="AB40" s="2">
        <f t="shared" si="6"/>
        <v>2</v>
      </c>
      <c r="AC40" s="2" t="str">
        <f t="shared" si="5"/>
        <v>cash,20</v>
      </c>
      <c r="AD40" s="2" t="str">
        <f t="shared" si="7"/>
        <v>item,4039</v>
      </c>
      <c r="AE40" s="2" t="str">
        <f t="shared" si="8"/>
        <v>pack,243</v>
      </c>
      <c r="AF40" s="2" t="str">
        <f t="shared" si="5"/>
        <v>8,86</v>
      </c>
      <c r="AG40" s="2" t="str">
        <f t="shared" si="5"/>
        <v>11,116</v>
      </c>
      <c r="AH40" s="2">
        <f t="shared" si="5"/>
        <v>60</v>
      </c>
      <c r="AI40" s="2">
        <v>3</v>
      </c>
    </row>
    <row r="41" spans="1:35">
      <c r="A41" s="2">
        <v>1</v>
      </c>
      <c r="B41" s="2">
        <f t="shared" ref="B41:B104" si="20">B37</f>
        <v>12</v>
      </c>
      <c r="C41" s="2">
        <f t="shared" si="10"/>
        <v>50</v>
      </c>
      <c r="D41" s="2">
        <f t="shared" si="11"/>
        <v>7500</v>
      </c>
      <c r="E41" s="2">
        <f t="shared" si="12"/>
        <v>0.6</v>
      </c>
      <c r="F41" s="2">
        <f t="shared" si="13"/>
        <v>50</v>
      </c>
      <c r="K41" s="13" t="s">
        <v>65</v>
      </c>
      <c r="L41" s="13">
        <v>112</v>
      </c>
      <c r="M41" s="13">
        <f t="shared" ref="M41:N104" si="21">M37</f>
        <v>21</v>
      </c>
      <c r="N41" s="13">
        <f t="shared" si="21"/>
        <v>40</v>
      </c>
      <c r="O41" s="13">
        <f t="shared" si="14"/>
        <v>5</v>
      </c>
      <c r="P41" s="13" t="str">
        <f t="shared" si="15"/>
        <v>coin,4500</v>
      </c>
      <c r="Q41" s="13" t="str">
        <f t="shared" si="16"/>
        <v>item,103,1</v>
      </c>
      <c r="R41" s="13" t="str">
        <f t="shared" si="17"/>
        <v>pack,303,1</v>
      </c>
      <c r="S41" s="14" t="str">
        <f>VLOOKUP(M41,$Q$27:$R$30,2,0)</f>
        <v>5,57</v>
      </c>
      <c r="T41" s="14" t="str">
        <f>VLOOKUP(N41,$S$27:$T$30,2,0)</f>
        <v>8,86</v>
      </c>
      <c r="U41" s="13">
        <f t="shared" si="18"/>
        <v>40</v>
      </c>
      <c r="W41" s="2">
        <f t="shared" si="9"/>
        <v>103</v>
      </c>
      <c r="X41" s="2">
        <v>10</v>
      </c>
      <c r="Y41" s="2">
        <f t="shared" si="4"/>
        <v>10310</v>
      </c>
      <c r="Z41" s="2">
        <f t="shared" si="5"/>
        <v>41</v>
      </c>
      <c r="AA41" s="2">
        <f t="shared" si="5"/>
        <v>60</v>
      </c>
      <c r="AB41" s="2">
        <f t="shared" si="6"/>
        <v>2</v>
      </c>
      <c r="AC41" s="2" t="str">
        <f t="shared" si="5"/>
        <v>cash,20</v>
      </c>
      <c r="AD41" s="2" t="str">
        <f t="shared" si="7"/>
        <v>item,4040</v>
      </c>
      <c r="AE41" s="2" t="str">
        <f t="shared" si="8"/>
        <v>pack,248</v>
      </c>
      <c r="AF41" s="2" t="str">
        <f t="shared" si="5"/>
        <v>8,86</v>
      </c>
      <c r="AG41" s="2" t="str">
        <f t="shared" si="5"/>
        <v>11,116</v>
      </c>
      <c r="AH41" s="2">
        <f t="shared" si="5"/>
        <v>60</v>
      </c>
      <c r="AI41" s="2">
        <v>3</v>
      </c>
    </row>
    <row r="42" spans="1:35">
      <c r="A42" s="2">
        <v>1</v>
      </c>
      <c r="B42" s="2">
        <f t="shared" si="20"/>
        <v>14</v>
      </c>
      <c r="C42" s="2">
        <f t="shared" si="10"/>
        <v>50</v>
      </c>
      <c r="D42" s="2">
        <f t="shared" si="11"/>
        <v>7500</v>
      </c>
      <c r="E42" s="2">
        <f t="shared" si="12"/>
        <v>0.4</v>
      </c>
      <c r="F42" s="2">
        <f t="shared" si="13"/>
        <v>25</v>
      </c>
      <c r="K42" s="13" t="s">
        <v>65</v>
      </c>
      <c r="L42" s="13">
        <v>113</v>
      </c>
      <c r="M42" s="13">
        <f t="shared" si="21"/>
        <v>41</v>
      </c>
      <c r="N42" s="13">
        <f t="shared" si="21"/>
        <v>60</v>
      </c>
      <c r="O42" s="13">
        <f t="shared" si="14"/>
        <v>3</v>
      </c>
      <c r="P42" s="13" t="str">
        <f t="shared" si="15"/>
        <v>coin,3000</v>
      </c>
      <c r="Q42" s="13" t="str">
        <f t="shared" si="16"/>
        <v>item,103,1</v>
      </c>
      <c r="R42" s="13" t="str">
        <f t="shared" si="17"/>
        <v>pack,303,1</v>
      </c>
      <c r="S42" s="14" t="str">
        <f>VLOOKUP(M42,$Q$27:$R$30,2,0)</f>
        <v>8,86</v>
      </c>
      <c r="T42" s="14" t="str">
        <f>VLOOKUP(N42,$S$27:$T$30,2,0)</f>
        <v>11,116</v>
      </c>
      <c r="U42" s="13">
        <f t="shared" si="18"/>
        <v>60</v>
      </c>
      <c r="W42" s="2">
        <f t="shared" si="9"/>
        <v>103</v>
      </c>
      <c r="X42" s="2">
        <v>11</v>
      </c>
      <c r="Y42" s="2">
        <f t="shared" si="4"/>
        <v>10311</v>
      </c>
      <c r="Z42" s="2">
        <f t="shared" si="5"/>
        <v>41</v>
      </c>
      <c r="AA42" s="2">
        <f t="shared" si="5"/>
        <v>60</v>
      </c>
      <c r="AB42" s="2">
        <f t="shared" si="6"/>
        <v>2</v>
      </c>
      <c r="AC42" s="2" t="str">
        <f t="shared" si="5"/>
        <v>cash,20</v>
      </c>
      <c r="AD42" s="2" t="str">
        <f t="shared" si="7"/>
        <v>item,4041</v>
      </c>
      <c r="AE42" s="2" t="str">
        <f t="shared" si="8"/>
        <v>pack,253</v>
      </c>
      <c r="AF42" s="2" t="str">
        <f t="shared" si="5"/>
        <v>8,86</v>
      </c>
      <c r="AG42" s="2" t="str">
        <f t="shared" si="5"/>
        <v>11,116</v>
      </c>
      <c r="AH42" s="2">
        <f t="shared" si="5"/>
        <v>60</v>
      </c>
      <c r="AI42" s="2">
        <v>3</v>
      </c>
    </row>
    <row r="43" spans="1:35">
      <c r="A43" s="2">
        <v>1</v>
      </c>
      <c r="B43" s="2">
        <f t="shared" si="20"/>
        <v>16</v>
      </c>
      <c r="C43" s="2">
        <f t="shared" si="10"/>
        <v>50</v>
      </c>
      <c r="D43" s="2">
        <f t="shared" si="11"/>
        <v>7500</v>
      </c>
      <c r="E43" s="2">
        <f t="shared" si="12"/>
        <v>0.2</v>
      </c>
      <c r="F43" s="2">
        <f t="shared" si="13"/>
        <v>1</v>
      </c>
      <c r="K43" s="13" t="s">
        <v>65</v>
      </c>
      <c r="L43" s="13">
        <v>114</v>
      </c>
      <c r="M43" s="13">
        <f t="shared" si="21"/>
        <v>61</v>
      </c>
      <c r="N43" s="13">
        <f t="shared" si="21"/>
        <v>999</v>
      </c>
      <c r="O43" s="13">
        <f t="shared" si="14"/>
        <v>1</v>
      </c>
      <c r="P43" s="13" t="str">
        <f t="shared" si="15"/>
        <v>coin,1500</v>
      </c>
      <c r="Q43" s="13" t="str">
        <f t="shared" si="16"/>
        <v>item,103,1</v>
      </c>
      <c r="R43" s="13" t="str">
        <f t="shared" si="17"/>
        <v>pack,303,1</v>
      </c>
      <c r="S43" s="14" t="str">
        <f>VLOOKUP(M43,$Q$27:$R$30,2,0)</f>
        <v>11,116</v>
      </c>
      <c r="T43" s="14">
        <f>VLOOKUP(N43,$S$27:$T$30,2,0)</f>
        <v>0</v>
      </c>
      <c r="U43" s="13">
        <f t="shared" si="18"/>
        <v>80</v>
      </c>
      <c r="W43" s="2">
        <f t="shared" si="9"/>
        <v>103</v>
      </c>
      <c r="X43" s="2">
        <v>12</v>
      </c>
      <c r="Y43" s="2">
        <f t="shared" si="4"/>
        <v>10312</v>
      </c>
      <c r="Z43" s="2">
        <f t="shared" si="5"/>
        <v>41</v>
      </c>
      <c r="AA43" s="2">
        <f t="shared" si="5"/>
        <v>60</v>
      </c>
      <c r="AB43" s="2">
        <f t="shared" si="6"/>
        <v>2</v>
      </c>
      <c r="AC43" s="2" t="str">
        <f t="shared" si="5"/>
        <v>cash,20</v>
      </c>
      <c r="AD43" s="2" t="str">
        <f t="shared" si="7"/>
        <v>item,4042</v>
      </c>
      <c r="AE43" s="2" t="str">
        <f t="shared" si="8"/>
        <v>pack,258</v>
      </c>
      <c r="AF43" s="2" t="str">
        <f t="shared" si="5"/>
        <v>8,86</v>
      </c>
      <c r="AG43" s="2" t="str">
        <f t="shared" si="5"/>
        <v>11,116</v>
      </c>
      <c r="AH43" s="2">
        <f t="shared" si="5"/>
        <v>60</v>
      </c>
      <c r="AI43" s="2">
        <v>3</v>
      </c>
    </row>
    <row r="44" spans="1:35">
      <c r="A44" s="2">
        <f>A36+1</f>
        <v>2</v>
      </c>
      <c r="B44" s="2">
        <f t="shared" si="20"/>
        <v>10</v>
      </c>
      <c r="C44" s="2">
        <f t="shared" si="10"/>
        <v>600</v>
      </c>
      <c r="D44" s="2">
        <f t="shared" si="11"/>
        <v>90000</v>
      </c>
      <c r="E44" s="2">
        <f t="shared" si="12"/>
        <v>0.8</v>
      </c>
      <c r="F44" s="2">
        <f t="shared" si="13"/>
        <v>50</v>
      </c>
      <c r="K44" s="13" t="str">
        <f>K36</f>
        <v>cash</v>
      </c>
      <c r="L44" s="13">
        <f>L36+100</f>
        <v>201</v>
      </c>
      <c r="M44" s="13">
        <f t="shared" si="21"/>
        <v>1</v>
      </c>
      <c r="N44" s="13">
        <f t="shared" si="21"/>
        <v>20</v>
      </c>
      <c r="O44" s="13">
        <f t="shared" si="14"/>
        <v>50</v>
      </c>
      <c r="P44" s="13" t="str">
        <f t="shared" si="15"/>
        <v>cash,480</v>
      </c>
      <c r="Q44" s="13" t="str">
        <f t="shared" si="16"/>
        <v>item,104,1</v>
      </c>
      <c r="R44" s="13" t="str">
        <f t="shared" si="17"/>
        <v>pack,304,1</v>
      </c>
      <c r="S44" s="14">
        <f>VLOOKUP(M44,$Q$27:$R$30,2,0)</f>
        <v>0</v>
      </c>
      <c r="T44" s="14" t="str">
        <f>VLOOKUP(N44,$S$27:$T$30,2,0)</f>
        <v>5,57</v>
      </c>
      <c r="U44" s="13">
        <f t="shared" si="18"/>
        <v>20</v>
      </c>
      <c r="W44" s="2">
        <f t="shared" si="9"/>
        <v>103</v>
      </c>
      <c r="X44" s="2">
        <v>13</v>
      </c>
      <c r="Y44" s="2">
        <f t="shared" si="4"/>
        <v>10313</v>
      </c>
      <c r="Z44" s="2">
        <f t="shared" si="5"/>
        <v>41</v>
      </c>
      <c r="AA44" s="2">
        <f t="shared" si="5"/>
        <v>60</v>
      </c>
      <c r="AB44" s="2">
        <f t="shared" si="6"/>
        <v>2</v>
      </c>
      <c r="AC44" s="2" t="str">
        <f t="shared" si="5"/>
        <v>cash,20</v>
      </c>
      <c r="AD44" s="2" t="str">
        <f t="shared" si="7"/>
        <v>item,4043</v>
      </c>
      <c r="AE44" s="2" t="str">
        <f t="shared" si="8"/>
        <v>pack,263</v>
      </c>
      <c r="AF44" s="2" t="str">
        <f t="shared" ref="AA44:AH107" si="22">VLOOKUP($W44,$L$36:$U$59,COLUMN()-COLUMN($X$2),0)</f>
        <v>8,86</v>
      </c>
      <c r="AG44" s="2" t="str">
        <f t="shared" si="22"/>
        <v>11,116</v>
      </c>
      <c r="AH44" s="2">
        <f t="shared" si="22"/>
        <v>60</v>
      </c>
      <c r="AI44" s="2">
        <v>3</v>
      </c>
    </row>
    <row r="45" spans="1:35">
      <c r="A45" s="2">
        <f t="shared" ref="A45:A108" si="23">A37+1</f>
        <v>2</v>
      </c>
      <c r="B45" s="2">
        <f t="shared" si="20"/>
        <v>12</v>
      </c>
      <c r="C45" s="2">
        <f t="shared" si="10"/>
        <v>600</v>
      </c>
      <c r="D45" s="2">
        <f t="shared" si="11"/>
        <v>90000</v>
      </c>
      <c r="E45" s="2">
        <f t="shared" si="12"/>
        <v>0.8</v>
      </c>
      <c r="F45" s="2">
        <f t="shared" si="13"/>
        <v>100</v>
      </c>
      <c r="K45" s="13" t="str">
        <f t="shared" ref="K45:K108" si="24">K37</f>
        <v>cash</v>
      </c>
      <c r="L45" s="13">
        <f t="shared" ref="L45:L108" si="25">L37+100</f>
        <v>202</v>
      </c>
      <c r="M45" s="13">
        <f t="shared" si="21"/>
        <v>21</v>
      </c>
      <c r="N45" s="13">
        <f t="shared" si="21"/>
        <v>40</v>
      </c>
      <c r="O45" s="13">
        <f t="shared" si="14"/>
        <v>100</v>
      </c>
      <c r="P45" s="13" t="str">
        <f t="shared" si="15"/>
        <v>cash,480</v>
      </c>
      <c r="Q45" s="13" t="str">
        <f t="shared" si="16"/>
        <v>item,104,1</v>
      </c>
      <c r="R45" s="13" t="str">
        <f t="shared" si="17"/>
        <v>pack,304,1</v>
      </c>
      <c r="S45" s="14" t="str">
        <f>VLOOKUP(M45,$Q$27:$R$30,2,0)</f>
        <v>5,57</v>
      </c>
      <c r="T45" s="14" t="str">
        <f>VLOOKUP(N45,$S$27:$T$30,2,0)</f>
        <v>8,86</v>
      </c>
      <c r="U45" s="13">
        <f t="shared" si="18"/>
        <v>20</v>
      </c>
      <c r="W45" s="2">
        <f t="shared" si="9"/>
        <v>103</v>
      </c>
      <c r="X45" s="2">
        <v>14</v>
      </c>
      <c r="Y45" s="2">
        <f t="shared" si="4"/>
        <v>10314</v>
      </c>
      <c r="Z45" s="2">
        <f t="shared" ref="Z45:Z108" si="26">VLOOKUP($W45,$L$36:$U$59,COLUMN()-COLUMN($X$2),0)</f>
        <v>41</v>
      </c>
      <c r="AA45" s="2">
        <f t="shared" si="22"/>
        <v>60</v>
      </c>
      <c r="AB45" s="2">
        <f t="shared" si="6"/>
        <v>2</v>
      </c>
      <c r="AC45" s="2" t="str">
        <f t="shared" si="22"/>
        <v>cash,20</v>
      </c>
      <c r="AD45" s="2" t="str">
        <f t="shared" si="7"/>
        <v>item,4044</v>
      </c>
      <c r="AE45" s="2" t="str">
        <f t="shared" si="8"/>
        <v>pack,268</v>
      </c>
      <c r="AF45" s="2" t="str">
        <f t="shared" si="22"/>
        <v>8,86</v>
      </c>
      <c r="AG45" s="2" t="str">
        <f t="shared" si="22"/>
        <v>11,116</v>
      </c>
      <c r="AH45" s="2">
        <f t="shared" si="22"/>
        <v>60</v>
      </c>
      <c r="AI45" s="2">
        <v>3</v>
      </c>
    </row>
    <row r="46" spans="1:35">
      <c r="A46" s="2">
        <f t="shared" si="23"/>
        <v>2</v>
      </c>
      <c r="B46" s="2">
        <f t="shared" si="20"/>
        <v>14</v>
      </c>
      <c r="C46" s="2">
        <f t="shared" si="10"/>
        <v>600</v>
      </c>
      <c r="D46" s="2">
        <f t="shared" si="11"/>
        <v>90000</v>
      </c>
      <c r="E46" s="2">
        <f t="shared" si="12"/>
        <v>0.6</v>
      </c>
      <c r="F46" s="2">
        <f t="shared" si="13"/>
        <v>50</v>
      </c>
      <c r="K46" s="13" t="str">
        <f t="shared" si="24"/>
        <v>cash</v>
      </c>
      <c r="L46" s="13">
        <f t="shared" si="25"/>
        <v>203</v>
      </c>
      <c r="M46" s="13">
        <f t="shared" si="21"/>
        <v>41</v>
      </c>
      <c r="N46" s="13">
        <f t="shared" si="21"/>
        <v>60</v>
      </c>
      <c r="O46" s="13">
        <f t="shared" si="14"/>
        <v>50</v>
      </c>
      <c r="P46" s="13" t="str">
        <f t="shared" si="15"/>
        <v>cash,360</v>
      </c>
      <c r="Q46" s="13" t="str">
        <f t="shared" si="16"/>
        <v>item,104,1</v>
      </c>
      <c r="R46" s="13" t="str">
        <f t="shared" si="17"/>
        <v>pack,304,1</v>
      </c>
      <c r="S46" s="14" t="str">
        <f>VLOOKUP(M46,$Q$27:$R$30,2,0)</f>
        <v>8,86</v>
      </c>
      <c r="T46" s="14" t="str">
        <f>VLOOKUP(N46,$S$27:$T$30,2,0)</f>
        <v>11,116</v>
      </c>
      <c r="U46" s="13">
        <f t="shared" si="18"/>
        <v>40</v>
      </c>
      <c r="W46" s="2">
        <f t="shared" si="9"/>
        <v>103</v>
      </c>
      <c r="X46" s="2">
        <v>15</v>
      </c>
      <c r="Y46" s="2">
        <f t="shared" si="4"/>
        <v>10315</v>
      </c>
      <c r="Z46" s="2">
        <f t="shared" si="26"/>
        <v>41</v>
      </c>
      <c r="AA46" s="2">
        <f t="shared" si="22"/>
        <v>60</v>
      </c>
      <c r="AB46" s="2">
        <f t="shared" si="6"/>
        <v>2</v>
      </c>
      <c r="AC46" s="2" t="str">
        <f t="shared" si="22"/>
        <v>cash,20</v>
      </c>
      <c r="AD46" s="2" t="str">
        <f t="shared" si="7"/>
        <v>item,4045</v>
      </c>
      <c r="AE46" s="2" t="str">
        <f t="shared" si="8"/>
        <v>pack,273</v>
      </c>
      <c r="AF46" s="2" t="str">
        <f t="shared" si="22"/>
        <v>8,86</v>
      </c>
      <c r="AG46" s="2" t="str">
        <f t="shared" si="22"/>
        <v>11,116</v>
      </c>
      <c r="AH46" s="2">
        <f t="shared" si="22"/>
        <v>60</v>
      </c>
      <c r="AI46" s="2">
        <v>3</v>
      </c>
    </row>
    <row r="47" spans="1:35">
      <c r="A47" s="2">
        <f t="shared" si="23"/>
        <v>2</v>
      </c>
      <c r="B47" s="2">
        <f t="shared" si="20"/>
        <v>16</v>
      </c>
      <c r="C47" s="2">
        <f t="shared" si="10"/>
        <v>600</v>
      </c>
      <c r="D47" s="2">
        <f t="shared" si="11"/>
        <v>90000</v>
      </c>
      <c r="E47" s="2">
        <f t="shared" si="12"/>
        <v>0.4</v>
      </c>
      <c r="F47" s="2">
        <f t="shared" si="13"/>
        <v>50</v>
      </c>
      <c r="K47" s="13" t="str">
        <f t="shared" si="24"/>
        <v>cash</v>
      </c>
      <c r="L47" s="13">
        <f t="shared" si="25"/>
        <v>204</v>
      </c>
      <c r="M47" s="13">
        <f t="shared" si="21"/>
        <v>61</v>
      </c>
      <c r="N47" s="13">
        <f t="shared" si="21"/>
        <v>999</v>
      </c>
      <c r="O47" s="13">
        <f t="shared" si="14"/>
        <v>50</v>
      </c>
      <c r="P47" s="13" t="str">
        <f t="shared" si="15"/>
        <v>cash,240</v>
      </c>
      <c r="Q47" s="13" t="str">
        <f t="shared" si="16"/>
        <v>item,104,1</v>
      </c>
      <c r="R47" s="13" t="str">
        <f t="shared" si="17"/>
        <v>pack,304,1</v>
      </c>
      <c r="S47" s="14" t="str">
        <f>VLOOKUP(M47,$Q$27:$R$30,2,0)</f>
        <v>11,116</v>
      </c>
      <c r="T47" s="14">
        <f>VLOOKUP(N47,$S$27:$T$30,2,0)</f>
        <v>0</v>
      </c>
      <c r="U47" s="13">
        <f t="shared" si="18"/>
        <v>60</v>
      </c>
      <c r="W47" s="2">
        <f t="shared" si="9"/>
        <v>104</v>
      </c>
      <c r="X47" s="2">
        <v>1</v>
      </c>
      <c r="Y47" s="2">
        <f t="shared" si="4"/>
        <v>10401</v>
      </c>
      <c r="Z47" s="2">
        <f t="shared" si="26"/>
        <v>61</v>
      </c>
      <c r="AA47" s="2">
        <f t="shared" si="22"/>
        <v>999</v>
      </c>
      <c r="AB47" s="2">
        <f t="shared" si="6"/>
        <v>1</v>
      </c>
      <c r="AC47" s="2" t="str">
        <f t="shared" si="22"/>
        <v>cash,10</v>
      </c>
      <c r="AD47" s="2" t="str">
        <f t="shared" si="7"/>
        <v>item,4031</v>
      </c>
      <c r="AE47" s="2" t="str">
        <f t="shared" si="8"/>
        <v>pack,203</v>
      </c>
      <c r="AF47" s="2" t="str">
        <f t="shared" si="22"/>
        <v>11,116</v>
      </c>
      <c r="AG47" s="2">
        <f t="shared" si="22"/>
        <v>0</v>
      </c>
      <c r="AH47" s="2">
        <f t="shared" si="22"/>
        <v>80</v>
      </c>
      <c r="AI47" s="2">
        <v>3</v>
      </c>
    </row>
    <row r="48" spans="1:35">
      <c r="A48" s="2">
        <f t="shared" si="23"/>
        <v>2</v>
      </c>
      <c r="B48" s="2">
        <f t="shared" si="20"/>
        <v>10</v>
      </c>
      <c r="C48" s="2">
        <f t="shared" si="10"/>
        <v>600</v>
      </c>
      <c r="D48" s="2">
        <f t="shared" si="11"/>
        <v>90000</v>
      </c>
      <c r="E48" s="2">
        <f t="shared" si="12"/>
        <v>0.8</v>
      </c>
      <c r="F48" s="2">
        <f t="shared" si="13"/>
        <v>50</v>
      </c>
      <c r="K48" s="13" t="str">
        <f t="shared" si="24"/>
        <v>coin</v>
      </c>
      <c r="L48" s="13">
        <f t="shared" si="25"/>
        <v>211</v>
      </c>
      <c r="M48" s="13">
        <f t="shared" si="21"/>
        <v>1</v>
      </c>
      <c r="N48" s="13">
        <f t="shared" si="21"/>
        <v>20</v>
      </c>
      <c r="O48" s="13">
        <f t="shared" si="14"/>
        <v>5</v>
      </c>
      <c r="P48" s="13" t="str">
        <f t="shared" si="15"/>
        <v>coin,72000</v>
      </c>
      <c r="Q48" s="13" t="str">
        <f t="shared" si="16"/>
        <v>item,104,1</v>
      </c>
      <c r="R48" s="13" t="str">
        <f t="shared" si="17"/>
        <v>pack,304,1</v>
      </c>
      <c r="S48" s="14">
        <f>VLOOKUP(M48,$Q$27:$R$30,2,0)</f>
        <v>0</v>
      </c>
      <c r="T48" s="14" t="str">
        <f>VLOOKUP(N48,$S$27:$T$30,2,0)</f>
        <v>5,57</v>
      </c>
      <c r="U48" s="13">
        <f t="shared" si="18"/>
        <v>20</v>
      </c>
      <c r="W48" s="2">
        <f t="shared" si="9"/>
        <v>104</v>
      </c>
      <c r="X48" s="2">
        <v>2</v>
      </c>
      <c r="Y48" s="2">
        <f t="shared" si="4"/>
        <v>10402</v>
      </c>
      <c r="Z48" s="2">
        <f t="shared" si="26"/>
        <v>61</v>
      </c>
      <c r="AA48" s="2">
        <f t="shared" si="22"/>
        <v>999</v>
      </c>
      <c r="AB48" s="2">
        <f t="shared" si="6"/>
        <v>1</v>
      </c>
      <c r="AC48" s="2" t="str">
        <f t="shared" si="22"/>
        <v>cash,10</v>
      </c>
      <c r="AD48" s="2" t="str">
        <f t="shared" si="7"/>
        <v>item,4032</v>
      </c>
      <c r="AE48" s="2" t="str">
        <f t="shared" si="8"/>
        <v>pack,208</v>
      </c>
      <c r="AF48" s="2" t="str">
        <f t="shared" si="22"/>
        <v>11,116</v>
      </c>
      <c r="AG48" s="2">
        <f t="shared" si="22"/>
        <v>0</v>
      </c>
      <c r="AH48" s="2">
        <f t="shared" si="22"/>
        <v>80</v>
      </c>
      <c r="AI48" s="2">
        <v>3</v>
      </c>
    </row>
    <row r="49" spans="1:35">
      <c r="A49" s="2">
        <f t="shared" si="23"/>
        <v>2</v>
      </c>
      <c r="B49" s="2">
        <f t="shared" si="20"/>
        <v>12</v>
      </c>
      <c r="C49" s="2">
        <f t="shared" si="10"/>
        <v>600</v>
      </c>
      <c r="D49" s="2">
        <f t="shared" si="11"/>
        <v>90000</v>
      </c>
      <c r="E49" s="2">
        <f t="shared" si="12"/>
        <v>0.8</v>
      </c>
      <c r="F49" s="2">
        <f t="shared" si="13"/>
        <v>100</v>
      </c>
      <c r="K49" s="13" t="str">
        <f t="shared" si="24"/>
        <v>coin</v>
      </c>
      <c r="L49" s="13">
        <f t="shared" si="25"/>
        <v>212</v>
      </c>
      <c r="M49" s="13">
        <f t="shared" si="21"/>
        <v>21</v>
      </c>
      <c r="N49" s="13">
        <f t="shared" si="21"/>
        <v>40</v>
      </c>
      <c r="O49" s="13">
        <f t="shared" si="14"/>
        <v>10</v>
      </c>
      <c r="P49" s="13" t="str">
        <f t="shared" si="15"/>
        <v>coin,72000</v>
      </c>
      <c r="Q49" s="13" t="str">
        <f t="shared" si="16"/>
        <v>item,104,1</v>
      </c>
      <c r="R49" s="13" t="str">
        <f t="shared" si="17"/>
        <v>pack,304,1</v>
      </c>
      <c r="S49" s="14" t="str">
        <f>VLOOKUP(M49,$Q$27:$R$30,2,0)</f>
        <v>5,57</v>
      </c>
      <c r="T49" s="14" t="str">
        <f>VLOOKUP(N49,$S$27:$T$30,2,0)</f>
        <v>8,86</v>
      </c>
      <c r="U49" s="13">
        <f t="shared" si="18"/>
        <v>20</v>
      </c>
      <c r="W49" s="2">
        <f t="shared" si="9"/>
        <v>104</v>
      </c>
      <c r="X49" s="2">
        <v>3</v>
      </c>
      <c r="Y49" s="2">
        <f t="shared" si="4"/>
        <v>10403</v>
      </c>
      <c r="Z49" s="2">
        <f t="shared" si="26"/>
        <v>61</v>
      </c>
      <c r="AA49" s="2">
        <f t="shared" si="22"/>
        <v>999</v>
      </c>
      <c r="AB49" s="2">
        <f t="shared" si="6"/>
        <v>1</v>
      </c>
      <c r="AC49" s="2" t="str">
        <f t="shared" si="22"/>
        <v>cash,10</v>
      </c>
      <c r="AD49" s="2" t="str">
        <f t="shared" si="7"/>
        <v>item,4033</v>
      </c>
      <c r="AE49" s="2" t="str">
        <f t="shared" si="8"/>
        <v>pack,213</v>
      </c>
      <c r="AF49" s="2" t="str">
        <f t="shared" si="22"/>
        <v>11,116</v>
      </c>
      <c r="AG49" s="2">
        <f t="shared" si="22"/>
        <v>0</v>
      </c>
      <c r="AH49" s="2">
        <f t="shared" si="22"/>
        <v>80</v>
      </c>
      <c r="AI49" s="2">
        <v>3</v>
      </c>
    </row>
    <row r="50" spans="1:35">
      <c r="A50" s="2">
        <f t="shared" si="23"/>
        <v>2</v>
      </c>
      <c r="B50" s="2">
        <f t="shared" si="20"/>
        <v>14</v>
      </c>
      <c r="C50" s="2">
        <f t="shared" si="10"/>
        <v>600</v>
      </c>
      <c r="D50" s="2">
        <f t="shared" si="11"/>
        <v>90000</v>
      </c>
      <c r="E50" s="2">
        <f t="shared" si="12"/>
        <v>0.6</v>
      </c>
      <c r="F50" s="2">
        <f t="shared" si="13"/>
        <v>50</v>
      </c>
      <c r="K50" s="13" t="str">
        <f t="shared" si="24"/>
        <v>coin</v>
      </c>
      <c r="L50" s="13">
        <f t="shared" si="25"/>
        <v>213</v>
      </c>
      <c r="M50" s="13">
        <f t="shared" si="21"/>
        <v>41</v>
      </c>
      <c r="N50" s="13">
        <f t="shared" si="21"/>
        <v>60</v>
      </c>
      <c r="O50" s="13">
        <f t="shared" si="14"/>
        <v>5</v>
      </c>
      <c r="P50" s="13" t="str">
        <f t="shared" si="15"/>
        <v>coin,54000</v>
      </c>
      <c r="Q50" s="13" t="str">
        <f t="shared" si="16"/>
        <v>item,104,1</v>
      </c>
      <c r="R50" s="13" t="str">
        <f t="shared" si="17"/>
        <v>pack,304,1</v>
      </c>
      <c r="S50" s="14" t="str">
        <f>VLOOKUP(M50,$Q$27:$R$30,2,0)</f>
        <v>8,86</v>
      </c>
      <c r="T50" s="14" t="str">
        <f>VLOOKUP(N50,$S$27:$T$30,2,0)</f>
        <v>11,116</v>
      </c>
      <c r="U50" s="13">
        <f t="shared" si="18"/>
        <v>40</v>
      </c>
      <c r="W50" s="2">
        <f t="shared" si="9"/>
        <v>104</v>
      </c>
      <c r="X50" s="2">
        <v>4</v>
      </c>
      <c r="Y50" s="2">
        <f t="shared" si="4"/>
        <v>10404</v>
      </c>
      <c r="Z50" s="2">
        <f t="shared" si="26"/>
        <v>61</v>
      </c>
      <c r="AA50" s="2">
        <f t="shared" si="22"/>
        <v>999</v>
      </c>
      <c r="AB50" s="2">
        <f t="shared" si="6"/>
        <v>1</v>
      </c>
      <c r="AC50" s="2" t="str">
        <f t="shared" si="22"/>
        <v>cash,10</v>
      </c>
      <c r="AD50" s="2" t="str">
        <f t="shared" si="7"/>
        <v>item,4034</v>
      </c>
      <c r="AE50" s="2" t="str">
        <f t="shared" si="8"/>
        <v>pack,218</v>
      </c>
      <c r="AF50" s="2" t="str">
        <f t="shared" si="22"/>
        <v>11,116</v>
      </c>
      <c r="AG50" s="2">
        <f t="shared" si="22"/>
        <v>0</v>
      </c>
      <c r="AH50" s="2">
        <f t="shared" si="22"/>
        <v>80</v>
      </c>
      <c r="AI50" s="2">
        <v>3</v>
      </c>
    </row>
    <row r="51" spans="1:35">
      <c r="A51" s="2">
        <f t="shared" si="23"/>
        <v>2</v>
      </c>
      <c r="B51" s="2">
        <f t="shared" si="20"/>
        <v>16</v>
      </c>
      <c r="C51" s="2">
        <f t="shared" si="10"/>
        <v>600</v>
      </c>
      <c r="D51" s="2">
        <f t="shared" si="11"/>
        <v>90000</v>
      </c>
      <c r="E51" s="2">
        <f t="shared" si="12"/>
        <v>0.4</v>
      </c>
      <c r="F51" s="2">
        <f t="shared" si="13"/>
        <v>50</v>
      </c>
      <c r="K51" s="13" t="str">
        <f t="shared" si="24"/>
        <v>coin</v>
      </c>
      <c r="L51" s="13">
        <f t="shared" si="25"/>
        <v>214</v>
      </c>
      <c r="M51" s="13">
        <f t="shared" si="21"/>
        <v>61</v>
      </c>
      <c r="N51" s="13">
        <f t="shared" si="21"/>
        <v>999</v>
      </c>
      <c r="O51" s="13">
        <f t="shared" si="14"/>
        <v>5</v>
      </c>
      <c r="P51" s="13" t="str">
        <f t="shared" si="15"/>
        <v>coin,36000</v>
      </c>
      <c r="Q51" s="13" t="str">
        <f t="shared" si="16"/>
        <v>item,104,1</v>
      </c>
      <c r="R51" s="13" t="str">
        <f t="shared" si="17"/>
        <v>pack,304,1</v>
      </c>
      <c r="S51" s="14" t="str">
        <f>VLOOKUP(M51,$Q$27:$R$30,2,0)</f>
        <v>11,116</v>
      </c>
      <c r="T51" s="14">
        <f>VLOOKUP(N51,$S$27:$T$30,2,0)</f>
        <v>0</v>
      </c>
      <c r="U51" s="13">
        <f t="shared" si="18"/>
        <v>60</v>
      </c>
      <c r="W51" s="2">
        <f t="shared" si="9"/>
        <v>104</v>
      </c>
      <c r="X51" s="2">
        <v>5</v>
      </c>
      <c r="Y51" s="2">
        <f t="shared" si="4"/>
        <v>10405</v>
      </c>
      <c r="Z51" s="2">
        <f t="shared" si="26"/>
        <v>61</v>
      </c>
      <c r="AA51" s="2">
        <f t="shared" si="22"/>
        <v>999</v>
      </c>
      <c r="AB51" s="2">
        <f t="shared" si="6"/>
        <v>1</v>
      </c>
      <c r="AC51" s="2" t="str">
        <f t="shared" si="22"/>
        <v>cash,10</v>
      </c>
      <c r="AD51" s="2" t="str">
        <f t="shared" si="7"/>
        <v>item,4035</v>
      </c>
      <c r="AE51" s="2" t="str">
        <f t="shared" si="8"/>
        <v>pack,223</v>
      </c>
      <c r="AF51" s="2" t="str">
        <f t="shared" si="22"/>
        <v>11,116</v>
      </c>
      <c r="AG51" s="2">
        <f t="shared" si="22"/>
        <v>0</v>
      </c>
      <c r="AH51" s="2">
        <f t="shared" si="22"/>
        <v>80</v>
      </c>
      <c r="AI51" s="2">
        <v>3</v>
      </c>
    </row>
    <row r="52" spans="1:35">
      <c r="A52" s="2">
        <f t="shared" si="23"/>
        <v>3</v>
      </c>
      <c r="B52" s="2">
        <f t="shared" si="20"/>
        <v>10</v>
      </c>
      <c r="C52" s="2">
        <f t="shared" si="10"/>
        <v>4800</v>
      </c>
      <c r="D52" s="2">
        <f t="shared" si="11"/>
        <v>720000</v>
      </c>
      <c r="E52" s="2">
        <f t="shared" si="12"/>
        <v>0.8</v>
      </c>
      <c r="F52" s="2">
        <f t="shared" si="13"/>
        <v>0</v>
      </c>
      <c r="K52" s="13" t="str">
        <f t="shared" si="24"/>
        <v>cash</v>
      </c>
      <c r="L52" s="13">
        <f t="shared" si="25"/>
        <v>301</v>
      </c>
      <c r="M52" s="13">
        <f t="shared" si="21"/>
        <v>1</v>
      </c>
      <c r="N52" s="13">
        <f t="shared" si="21"/>
        <v>20</v>
      </c>
      <c r="O52" s="13">
        <f t="shared" si="14"/>
        <v>0</v>
      </c>
      <c r="P52" s="13" t="str">
        <f t="shared" si="15"/>
        <v>cash,3840</v>
      </c>
      <c r="Q52" s="13" t="str">
        <f t="shared" si="16"/>
        <v>item,105,1</v>
      </c>
      <c r="R52" s="13" t="str">
        <f t="shared" si="17"/>
        <v>pack,305,1</v>
      </c>
      <c r="S52" s="14">
        <f>VLOOKUP(M52,$Q$27:$R$30,2,0)</f>
        <v>0</v>
      </c>
      <c r="T52" s="14" t="str">
        <f>VLOOKUP(N52,$S$27:$T$30,2,0)</f>
        <v>5,57</v>
      </c>
      <c r="U52" s="13">
        <f t="shared" si="18"/>
        <v>20</v>
      </c>
      <c r="W52" s="2">
        <f t="shared" si="9"/>
        <v>104</v>
      </c>
      <c r="X52" s="2">
        <v>6</v>
      </c>
      <c r="Y52" s="2">
        <f t="shared" si="4"/>
        <v>10406</v>
      </c>
      <c r="Z52" s="2">
        <f t="shared" si="26"/>
        <v>61</v>
      </c>
      <c r="AA52" s="2">
        <f t="shared" si="22"/>
        <v>999</v>
      </c>
      <c r="AB52" s="2">
        <f t="shared" si="6"/>
        <v>1</v>
      </c>
      <c r="AC52" s="2" t="str">
        <f t="shared" si="22"/>
        <v>cash,10</v>
      </c>
      <c r="AD52" s="2" t="str">
        <f t="shared" si="7"/>
        <v>item,4036</v>
      </c>
      <c r="AE52" s="2" t="str">
        <f t="shared" si="8"/>
        <v>pack,228</v>
      </c>
      <c r="AF52" s="2" t="str">
        <f t="shared" si="22"/>
        <v>11,116</v>
      </c>
      <c r="AG52" s="2">
        <f t="shared" si="22"/>
        <v>0</v>
      </c>
      <c r="AH52" s="2">
        <f t="shared" si="22"/>
        <v>80</v>
      </c>
      <c r="AI52" s="2">
        <v>3</v>
      </c>
    </row>
    <row r="53" spans="1:35">
      <c r="A53" s="2">
        <f t="shared" si="23"/>
        <v>3</v>
      </c>
      <c r="B53" s="2">
        <f t="shared" si="20"/>
        <v>12</v>
      </c>
      <c r="C53" s="2">
        <f t="shared" si="10"/>
        <v>4800</v>
      </c>
      <c r="D53" s="2">
        <f t="shared" si="11"/>
        <v>720000</v>
      </c>
      <c r="E53" s="2">
        <f t="shared" si="12"/>
        <v>0.8</v>
      </c>
      <c r="F53" s="2">
        <f t="shared" si="13"/>
        <v>50</v>
      </c>
      <c r="K53" s="13" t="str">
        <f t="shared" si="24"/>
        <v>cash</v>
      </c>
      <c r="L53" s="13">
        <f t="shared" si="25"/>
        <v>302</v>
      </c>
      <c r="M53" s="13">
        <f t="shared" si="21"/>
        <v>21</v>
      </c>
      <c r="N53" s="13">
        <f t="shared" si="21"/>
        <v>40</v>
      </c>
      <c r="O53" s="13">
        <f t="shared" si="14"/>
        <v>50</v>
      </c>
      <c r="P53" s="13" t="str">
        <f t="shared" si="15"/>
        <v>cash,3840</v>
      </c>
      <c r="Q53" s="13" t="str">
        <f t="shared" si="16"/>
        <v>item,105,1</v>
      </c>
      <c r="R53" s="13" t="str">
        <f t="shared" si="17"/>
        <v>pack,305,1</v>
      </c>
      <c r="S53" s="14" t="str">
        <f>VLOOKUP(M53,$Q$27:$R$30,2,0)</f>
        <v>5,57</v>
      </c>
      <c r="T53" s="14" t="str">
        <f>VLOOKUP(N53,$S$27:$T$30,2,0)</f>
        <v>8,86</v>
      </c>
      <c r="U53" s="13">
        <f t="shared" si="18"/>
        <v>20</v>
      </c>
      <c r="W53" s="2">
        <f t="shared" si="9"/>
        <v>104</v>
      </c>
      <c r="X53" s="2">
        <v>7</v>
      </c>
      <c r="Y53" s="2">
        <f t="shared" si="4"/>
        <v>10407</v>
      </c>
      <c r="Z53" s="2">
        <f t="shared" si="26"/>
        <v>61</v>
      </c>
      <c r="AA53" s="2">
        <f t="shared" si="22"/>
        <v>999</v>
      </c>
      <c r="AB53" s="2">
        <f t="shared" si="6"/>
        <v>1</v>
      </c>
      <c r="AC53" s="2" t="str">
        <f t="shared" si="22"/>
        <v>cash,10</v>
      </c>
      <c r="AD53" s="2" t="str">
        <f t="shared" si="7"/>
        <v>item,4037</v>
      </c>
      <c r="AE53" s="2" t="str">
        <f t="shared" si="8"/>
        <v>pack,233</v>
      </c>
      <c r="AF53" s="2" t="str">
        <f t="shared" si="22"/>
        <v>11,116</v>
      </c>
      <c r="AG53" s="2">
        <f t="shared" si="22"/>
        <v>0</v>
      </c>
      <c r="AH53" s="2">
        <f t="shared" si="22"/>
        <v>80</v>
      </c>
      <c r="AI53" s="2">
        <v>3</v>
      </c>
    </row>
    <row r="54" spans="1:35">
      <c r="A54" s="2">
        <f t="shared" si="23"/>
        <v>3</v>
      </c>
      <c r="B54" s="2">
        <f t="shared" si="20"/>
        <v>14</v>
      </c>
      <c r="C54" s="2">
        <f t="shared" si="10"/>
        <v>4800</v>
      </c>
      <c r="D54" s="2">
        <f t="shared" si="11"/>
        <v>720000</v>
      </c>
      <c r="E54" s="2">
        <f t="shared" si="12"/>
        <v>0.8</v>
      </c>
      <c r="F54" s="2">
        <f t="shared" si="13"/>
        <v>100</v>
      </c>
      <c r="K54" s="13" t="str">
        <f t="shared" si="24"/>
        <v>cash</v>
      </c>
      <c r="L54" s="13">
        <f t="shared" si="25"/>
        <v>303</v>
      </c>
      <c r="M54" s="13">
        <f t="shared" si="21"/>
        <v>41</v>
      </c>
      <c r="N54" s="13">
        <f t="shared" si="21"/>
        <v>60</v>
      </c>
      <c r="O54" s="13">
        <f t="shared" si="14"/>
        <v>100</v>
      </c>
      <c r="P54" s="13" t="str">
        <f t="shared" si="15"/>
        <v>cash,3840</v>
      </c>
      <c r="Q54" s="13" t="str">
        <f t="shared" si="16"/>
        <v>item,105,1</v>
      </c>
      <c r="R54" s="13" t="str">
        <f t="shared" si="17"/>
        <v>pack,305,1</v>
      </c>
      <c r="S54" s="14" t="str">
        <f>VLOOKUP(M54,$Q$27:$R$30,2,0)</f>
        <v>8,86</v>
      </c>
      <c r="T54" s="14" t="str">
        <f>VLOOKUP(N54,$S$27:$T$30,2,0)</f>
        <v>11,116</v>
      </c>
      <c r="U54" s="13">
        <f t="shared" si="18"/>
        <v>20</v>
      </c>
      <c r="W54" s="2">
        <f t="shared" si="9"/>
        <v>104</v>
      </c>
      <c r="X54" s="2">
        <v>8</v>
      </c>
      <c r="Y54" s="2">
        <f t="shared" si="4"/>
        <v>10408</v>
      </c>
      <c r="Z54" s="2">
        <f t="shared" si="26"/>
        <v>61</v>
      </c>
      <c r="AA54" s="2">
        <f t="shared" si="22"/>
        <v>999</v>
      </c>
      <c r="AB54" s="2">
        <f t="shared" si="6"/>
        <v>1</v>
      </c>
      <c r="AC54" s="2" t="str">
        <f t="shared" si="22"/>
        <v>cash,10</v>
      </c>
      <c r="AD54" s="2" t="str">
        <f t="shared" si="7"/>
        <v>item,4038</v>
      </c>
      <c r="AE54" s="2" t="str">
        <f t="shared" si="8"/>
        <v>pack,238</v>
      </c>
      <c r="AF54" s="2" t="str">
        <f t="shared" si="22"/>
        <v>11,116</v>
      </c>
      <c r="AG54" s="2">
        <f t="shared" si="22"/>
        <v>0</v>
      </c>
      <c r="AH54" s="2">
        <f t="shared" si="22"/>
        <v>80</v>
      </c>
      <c r="AI54" s="2">
        <v>3</v>
      </c>
    </row>
    <row r="55" spans="1:35">
      <c r="A55" s="2">
        <f t="shared" si="23"/>
        <v>3</v>
      </c>
      <c r="B55" s="2">
        <f t="shared" si="20"/>
        <v>16</v>
      </c>
      <c r="C55" s="2">
        <f t="shared" si="10"/>
        <v>4800</v>
      </c>
      <c r="D55" s="2">
        <f t="shared" si="11"/>
        <v>720000</v>
      </c>
      <c r="E55" s="2">
        <f t="shared" si="12"/>
        <v>0.6</v>
      </c>
      <c r="F55" s="2">
        <f t="shared" si="13"/>
        <v>100</v>
      </c>
      <c r="K55" s="13" t="str">
        <f t="shared" si="24"/>
        <v>cash</v>
      </c>
      <c r="L55" s="13">
        <f t="shared" si="25"/>
        <v>304</v>
      </c>
      <c r="M55" s="13">
        <f t="shared" si="21"/>
        <v>61</v>
      </c>
      <c r="N55" s="13">
        <f t="shared" si="21"/>
        <v>999</v>
      </c>
      <c r="O55" s="13">
        <f t="shared" si="14"/>
        <v>100</v>
      </c>
      <c r="P55" s="13" t="str">
        <f t="shared" si="15"/>
        <v>cash,2880</v>
      </c>
      <c r="Q55" s="13" t="str">
        <f t="shared" si="16"/>
        <v>item,105,1</v>
      </c>
      <c r="R55" s="13" t="str">
        <f t="shared" si="17"/>
        <v>pack,305,1</v>
      </c>
      <c r="S55" s="14" t="str">
        <f>VLOOKUP(M55,$Q$27:$R$30,2,0)</f>
        <v>11,116</v>
      </c>
      <c r="T55" s="14">
        <f>VLOOKUP(N55,$S$27:$T$30,2,0)</f>
        <v>0</v>
      </c>
      <c r="U55" s="13">
        <f t="shared" si="18"/>
        <v>40</v>
      </c>
      <c r="W55" s="2">
        <f t="shared" si="9"/>
        <v>104</v>
      </c>
      <c r="X55" s="2">
        <v>9</v>
      </c>
      <c r="Y55" s="2">
        <f t="shared" si="4"/>
        <v>10409</v>
      </c>
      <c r="Z55" s="2">
        <f t="shared" si="26"/>
        <v>61</v>
      </c>
      <c r="AA55" s="2">
        <f t="shared" si="22"/>
        <v>999</v>
      </c>
      <c r="AB55" s="2">
        <f t="shared" si="6"/>
        <v>1</v>
      </c>
      <c r="AC55" s="2" t="str">
        <f t="shared" si="22"/>
        <v>cash,10</v>
      </c>
      <c r="AD55" s="2" t="str">
        <f t="shared" si="7"/>
        <v>item,4039</v>
      </c>
      <c r="AE55" s="2" t="str">
        <f t="shared" si="8"/>
        <v>pack,243</v>
      </c>
      <c r="AF55" s="2" t="str">
        <f t="shared" si="22"/>
        <v>11,116</v>
      </c>
      <c r="AG55" s="2">
        <f t="shared" si="22"/>
        <v>0</v>
      </c>
      <c r="AH55" s="2">
        <f t="shared" si="22"/>
        <v>80</v>
      </c>
      <c r="AI55" s="2">
        <v>3</v>
      </c>
    </row>
    <row r="56" spans="1:35">
      <c r="A56" s="2">
        <f t="shared" si="23"/>
        <v>3</v>
      </c>
      <c r="B56" s="2">
        <f t="shared" si="20"/>
        <v>10</v>
      </c>
      <c r="C56" s="2">
        <f t="shared" si="10"/>
        <v>4800</v>
      </c>
      <c r="D56" s="2">
        <f t="shared" si="11"/>
        <v>720000</v>
      </c>
      <c r="E56" s="2">
        <f t="shared" si="12"/>
        <v>0.8</v>
      </c>
      <c r="F56" s="2">
        <f t="shared" si="13"/>
        <v>0</v>
      </c>
      <c r="K56" s="13" t="str">
        <f t="shared" si="24"/>
        <v>coin</v>
      </c>
      <c r="L56" s="13">
        <f t="shared" si="25"/>
        <v>311</v>
      </c>
      <c r="M56" s="13">
        <f t="shared" si="21"/>
        <v>1</v>
      </c>
      <c r="N56" s="13">
        <f t="shared" si="21"/>
        <v>20</v>
      </c>
      <c r="O56" s="13">
        <f t="shared" si="14"/>
        <v>0</v>
      </c>
      <c r="P56" s="13" t="str">
        <f t="shared" si="15"/>
        <v>coin,576000</v>
      </c>
      <c r="Q56" s="13" t="str">
        <f t="shared" si="16"/>
        <v>item,105,1</v>
      </c>
      <c r="R56" s="13" t="str">
        <f t="shared" si="17"/>
        <v>pack,305,1</v>
      </c>
      <c r="S56" s="14">
        <f>VLOOKUP(M56,$Q$27:$R$30,2,0)</f>
        <v>0</v>
      </c>
      <c r="T56" s="14" t="str">
        <f>VLOOKUP(N56,$S$27:$T$30,2,0)</f>
        <v>5,57</v>
      </c>
      <c r="U56" s="13">
        <f t="shared" si="18"/>
        <v>20</v>
      </c>
      <c r="W56" s="2">
        <f t="shared" si="9"/>
        <v>104</v>
      </c>
      <c r="X56" s="2">
        <v>10</v>
      </c>
      <c r="Y56" s="2">
        <f t="shared" si="4"/>
        <v>10410</v>
      </c>
      <c r="Z56" s="2">
        <f t="shared" si="26"/>
        <v>61</v>
      </c>
      <c r="AA56" s="2">
        <f t="shared" si="22"/>
        <v>999</v>
      </c>
      <c r="AB56" s="2">
        <f t="shared" si="6"/>
        <v>1</v>
      </c>
      <c r="AC56" s="2" t="str">
        <f t="shared" si="22"/>
        <v>cash,10</v>
      </c>
      <c r="AD56" s="2" t="str">
        <f t="shared" si="7"/>
        <v>item,4040</v>
      </c>
      <c r="AE56" s="2" t="str">
        <f t="shared" si="8"/>
        <v>pack,248</v>
      </c>
      <c r="AF56" s="2" t="str">
        <f t="shared" si="22"/>
        <v>11,116</v>
      </c>
      <c r="AG56" s="2">
        <f t="shared" si="22"/>
        <v>0</v>
      </c>
      <c r="AH56" s="2">
        <f t="shared" si="22"/>
        <v>80</v>
      </c>
      <c r="AI56" s="2">
        <v>3</v>
      </c>
    </row>
    <row r="57" spans="1:35">
      <c r="A57" s="2">
        <f t="shared" si="23"/>
        <v>3</v>
      </c>
      <c r="B57" s="2">
        <f t="shared" si="20"/>
        <v>12</v>
      </c>
      <c r="C57" s="2">
        <f t="shared" si="10"/>
        <v>4800</v>
      </c>
      <c r="D57" s="2">
        <f t="shared" si="11"/>
        <v>720000</v>
      </c>
      <c r="E57" s="2">
        <f t="shared" si="12"/>
        <v>0.8</v>
      </c>
      <c r="F57" s="2">
        <f t="shared" si="13"/>
        <v>50</v>
      </c>
      <c r="K57" s="13" t="str">
        <f t="shared" si="24"/>
        <v>coin</v>
      </c>
      <c r="L57" s="13">
        <f t="shared" si="25"/>
        <v>312</v>
      </c>
      <c r="M57" s="13">
        <f t="shared" si="21"/>
        <v>21</v>
      </c>
      <c r="N57" s="13">
        <f t="shared" si="21"/>
        <v>40</v>
      </c>
      <c r="O57" s="13">
        <f t="shared" si="14"/>
        <v>5</v>
      </c>
      <c r="P57" s="13" t="str">
        <f t="shared" si="15"/>
        <v>coin,576000</v>
      </c>
      <c r="Q57" s="13" t="str">
        <f t="shared" si="16"/>
        <v>item,105,1</v>
      </c>
      <c r="R57" s="13" t="str">
        <f t="shared" si="17"/>
        <v>pack,305,1</v>
      </c>
      <c r="S57" s="14" t="str">
        <f>VLOOKUP(M57,$Q$27:$R$30,2,0)</f>
        <v>5,57</v>
      </c>
      <c r="T57" s="14" t="str">
        <f>VLOOKUP(N57,$S$27:$T$30,2,0)</f>
        <v>8,86</v>
      </c>
      <c r="U57" s="13">
        <f t="shared" si="18"/>
        <v>20</v>
      </c>
      <c r="W57" s="2">
        <f t="shared" si="9"/>
        <v>104</v>
      </c>
      <c r="X57" s="2">
        <v>11</v>
      </c>
      <c r="Y57" s="2">
        <f t="shared" si="4"/>
        <v>10411</v>
      </c>
      <c r="Z57" s="2">
        <f t="shared" si="26"/>
        <v>61</v>
      </c>
      <c r="AA57" s="2">
        <f t="shared" si="22"/>
        <v>999</v>
      </c>
      <c r="AB57" s="2">
        <f t="shared" si="6"/>
        <v>1</v>
      </c>
      <c r="AC57" s="2" t="str">
        <f t="shared" si="22"/>
        <v>cash,10</v>
      </c>
      <c r="AD57" s="2" t="str">
        <f t="shared" si="7"/>
        <v>item,4041</v>
      </c>
      <c r="AE57" s="2" t="str">
        <f t="shared" si="8"/>
        <v>pack,253</v>
      </c>
      <c r="AF57" s="2" t="str">
        <f t="shared" si="22"/>
        <v>11,116</v>
      </c>
      <c r="AG57" s="2">
        <f t="shared" si="22"/>
        <v>0</v>
      </c>
      <c r="AH57" s="2">
        <f t="shared" si="22"/>
        <v>80</v>
      </c>
      <c r="AI57" s="2">
        <v>3</v>
      </c>
    </row>
    <row r="58" spans="1:35">
      <c r="A58" s="2">
        <f t="shared" si="23"/>
        <v>3</v>
      </c>
      <c r="B58" s="2">
        <f t="shared" si="20"/>
        <v>14</v>
      </c>
      <c r="C58" s="2">
        <f t="shared" si="10"/>
        <v>4800</v>
      </c>
      <c r="D58" s="2">
        <f t="shared" si="11"/>
        <v>720000</v>
      </c>
      <c r="E58" s="2">
        <f t="shared" si="12"/>
        <v>0.8</v>
      </c>
      <c r="F58" s="2">
        <f t="shared" si="13"/>
        <v>100</v>
      </c>
      <c r="K58" s="13" t="str">
        <f t="shared" si="24"/>
        <v>coin</v>
      </c>
      <c r="L58" s="13">
        <f t="shared" si="25"/>
        <v>313</v>
      </c>
      <c r="M58" s="13">
        <f t="shared" si="21"/>
        <v>41</v>
      </c>
      <c r="N58" s="13">
        <f t="shared" si="21"/>
        <v>60</v>
      </c>
      <c r="O58" s="13">
        <f t="shared" si="14"/>
        <v>10</v>
      </c>
      <c r="P58" s="13" t="str">
        <f t="shared" si="15"/>
        <v>coin,576000</v>
      </c>
      <c r="Q58" s="13" t="str">
        <f t="shared" si="16"/>
        <v>item,105,1</v>
      </c>
      <c r="R58" s="13" t="str">
        <f t="shared" si="17"/>
        <v>pack,305,1</v>
      </c>
      <c r="S58" s="14" t="str">
        <f>VLOOKUP(M58,$Q$27:$R$30,2,0)</f>
        <v>8,86</v>
      </c>
      <c r="T58" s="14" t="str">
        <f>VLOOKUP(N58,$S$27:$T$30,2,0)</f>
        <v>11,116</v>
      </c>
      <c r="U58" s="13">
        <f t="shared" si="18"/>
        <v>20</v>
      </c>
      <c r="W58" s="2">
        <f t="shared" si="9"/>
        <v>104</v>
      </c>
      <c r="X58" s="2">
        <v>12</v>
      </c>
      <c r="Y58" s="2">
        <f t="shared" si="4"/>
        <v>10412</v>
      </c>
      <c r="Z58" s="2">
        <f t="shared" si="26"/>
        <v>61</v>
      </c>
      <c r="AA58" s="2">
        <f t="shared" si="22"/>
        <v>999</v>
      </c>
      <c r="AB58" s="2">
        <f t="shared" si="6"/>
        <v>1</v>
      </c>
      <c r="AC58" s="2" t="str">
        <f t="shared" si="22"/>
        <v>cash,10</v>
      </c>
      <c r="AD58" s="2" t="str">
        <f t="shared" si="7"/>
        <v>item,4042</v>
      </c>
      <c r="AE58" s="2" t="str">
        <f t="shared" si="8"/>
        <v>pack,258</v>
      </c>
      <c r="AF58" s="2" t="str">
        <f t="shared" si="22"/>
        <v>11,116</v>
      </c>
      <c r="AG58" s="2">
        <f t="shared" si="22"/>
        <v>0</v>
      </c>
      <c r="AH58" s="2">
        <f t="shared" si="22"/>
        <v>80</v>
      </c>
      <c r="AI58" s="2">
        <v>3</v>
      </c>
    </row>
    <row r="59" spans="1:35">
      <c r="A59" s="2">
        <f t="shared" si="23"/>
        <v>3</v>
      </c>
      <c r="B59" s="2">
        <f t="shared" si="20"/>
        <v>16</v>
      </c>
      <c r="C59" s="2">
        <f t="shared" si="10"/>
        <v>4800</v>
      </c>
      <c r="D59" s="2">
        <f t="shared" si="11"/>
        <v>720000</v>
      </c>
      <c r="E59" s="2">
        <f t="shared" si="12"/>
        <v>0.6</v>
      </c>
      <c r="F59" s="2">
        <f t="shared" si="13"/>
        <v>100</v>
      </c>
      <c r="K59" s="13" t="str">
        <f t="shared" si="24"/>
        <v>coin</v>
      </c>
      <c r="L59" s="13">
        <f t="shared" si="25"/>
        <v>314</v>
      </c>
      <c r="M59" s="13">
        <f t="shared" si="21"/>
        <v>61</v>
      </c>
      <c r="N59" s="13">
        <f t="shared" si="21"/>
        <v>999</v>
      </c>
      <c r="O59" s="13">
        <f t="shared" si="14"/>
        <v>10</v>
      </c>
      <c r="P59" s="13" t="str">
        <f t="shared" si="15"/>
        <v>coin,432000</v>
      </c>
      <c r="Q59" s="13" t="str">
        <f t="shared" si="16"/>
        <v>item,105,1</v>
      </c>
      <c r="R59" s="13" t="str">
        <f t="shared" si="17"/>
        <v>pack,305,1</v>
      </c>
      <c r="S59" s="14" t="str">
        <f>VLOOKUP(M59,$Q$27:$R$30,2,0)</f>
        <v>11,116</v>
      </c>
      <c r="T59" s="14">
        <f>VLOOKUP(N59,$S$27:$T$30,2,0)</f>
        <v>0</v>
      </c>
      <c r="U59" s="13">
        <f t="shared" si="18"/>
        <v>40</v>
      </c>
      <c r="W59" s="2">
        <f t="shared" si="9"/>
        <v>104</v>
      </c>
      <c r="X59" s="2">
        <v>13</v>
      </c>
      <c r="Y59" s="2">
        <f t="shared" si="4"/>
        <v>10413</v>
      </c>
      <c r="Z59" s="2">
        <f t="shared" si="26"/>
        <v>61</v>
      </c>
      <c r="AA59" s="2">
        <f t="shared" si="22"/>
        <v>999</v>
      </c>
      <c r="AB59" s="2">
        <f t="shared" si="6"/>
        <v>1</v>
      </c>
      <c r="AC59" s="2" t="str">
        <f t="shared" si="22"/>
        <v>cash,10</v>
      </c>
      <c r="AD59" s="2" t="str">
        <f t="shared" si="7"/>
        <v>item,4043</v>
      </c>
      <c r="AE59" s="2" t="str">
        <f t="shared" si="8"/>
        <v>pack,263</v>
      </c>
      <c r="AF59" s="2" t="str">
        <f t="shared" si="22"/>
        <v>11,116</v>
      </c>
      <c r="AG59" s="2">
        <f t="shared" si="22"/>
        <v>0</v>
      </c>
      <c r="AH59" s="2">
        <f t="shared" si="22"/>
        <v>80</v>
      </c>
      <c r="AI59" s="2">
        <v>3</v>
      </c>
    </row>
    <row r="60" spans="1:35">
      <c r="A60" s="2">
        <f t="shared" si="23"/>
        <v>4</v>
      </c>
      <c r="B60" s="2">
        <f t="shared" si="20"/>
        <v>10</v>
      </c>
      <c r="C60" s="2">
        <f t="shared" si="10"/>
        <v>1500</v>
      </c>
      <c r="D60" s="2">
        <f t="shared" si="11"/>
        <v>225000</v>
      </c>
      <c r="E60" s="2">
        <f t="shared" si="12"/>
        <v>0.6</v>
      </c>
      <c r="F60" s="2">
        <f t="shared" si="13"/>
        <v>100</v>
      </c>
      <c r="K60" s="2" t="str">
        <f t="shared" si="24"/>
        <v>cash</v>
      </c>
      <c r="L60" s="2">
        <f t="shared" si="25"/>
        <v>401</v>
      </c>
      <c r="M60" s="2">
        <f t="shared" si="21"/>
        <v>1</v>
      </c>
      <c r="N60" s="2">
        <f t="shared" si="21"/>
        <v>20</v>
      </c>
      <c r="O60" s="2">
        <f t="shared" si="14"/>
        <v>100</v>
      </c>
      <c r="P60" s="2" t="str">
        <f t="shared" si="15"/>
        <v>cash,900</v>
      </c>
      <c r="Q60" s="2" t="str">
        <f t="shared" si="16"/>
        <v>prop,403,5</v>
      </c>
      <c r="R60" s="2" t="str">
        <f t="shared" si="17"/>
        <v>prop,403,5</v>
      </c>
      <c r="S60" s="10">
        <f>VLOOKUP(M60,$Q$27:$R$30,2,0)</f>
        <v>0</v>
      </c>
      <c r="T60" s="10" t="str">
        <f>VLOOKUP(N60,$S$27:$T$30,2,0)</f>
        <v>5,57</v>
      </c>
      <c r="U60" s="2">
        <f t="shared" si="18"/>
        <v>40</v>
      </c>
      <c r="W60" s="2">
        <f t="shared" si="9"/>
        <v>104</v>
      </c>
      <c r="X60" s="2">
        <v>14</v>
      </c>
      <c r="Y60" s="2">
        <f t="shared" si="4"/>
        <v>10414</v>
      </c>
      <c r="Z60" s="2">
        <f t="shared" si="26"/>
        <v>61</v>
      </c>
      <c r="AA60" s="2">
        <f t="shared" si="22"/>
        <v>999</v>
      </c>
      <c r="AB60" s="2">
        <f t="shared" si="6"/>
        <v>1</v>
      </c>
      <c r="AC60" s="2" t="str">
        <f t="shared" si="22"/>
        <v>cash,10</v>
      </c>
      <c r="AD60" s="2" t="str">
        <f t="shared" si="7"/>
        <v>item,4044</v>
      </c>
      <c r="AE60" s="2" t="str">
        <f t="shared" si="8"/>
        <v>pack,268</v>
      </c>
      <c r="AF60" s="2" t="str">
        <f t="shared" si="22"/>
        <v>11,116</v>
      </c>
      <c r="AG60" s="2">
        <f t="shared" si="22"/>
        <v>0</v>
      </c>
      <c r="AH60" s="2">
        <f t="shared" si="22"/>
        <v>80</v>
      </c>
      <c r="AI60" s="2">
        <v>3</v>
      </c>
    </row>
    <row r="61" spans="1:35">
      <c r="A61" s="2">
        <f t="shared" si="23"/>
        <v>4</v>
      </c>
      <c r="B61" s="2">
        <f t="shared" si="20"/>
        <v>12</v>
      </c>
      <c r="C61" s="2">
        <f t="shared" si="10"/>
        <v>1500</v>
      </c>
      <c r="D61" s="2">
        <f t="shared" si="11"/>
        <v>225000</v>
      </c>
      <c r="E61" s="2">
        <f t="shared" si="12"/>
        <v>0.6</v>
      </c>
      <c r="F61" s="2">
        <f t="shared" si="13"/>
        <v>100</v>
      </c>
      <c r="K61" s="2" t="str">
        <f t="shared" si="24"/>
        <v>cash</v>
      </c>
      <c r="L61" s="2">
        <f t="shared" si="25"/>
        <v>402</v>
      </c>
      <c r="M61" s="2">
        <f t="shared" si="21"/>
        <v>21</v>
      </c>
      <c r="N61" s="2">
        <f t="shared" si="21"/>
        <v>40</v>
      </c>
      <c r="O61" s="2">
        <f t="shared" si="14"/>
        <v>100</v>
      </c>
      <c r="P61" s="2" t="str">
        <f t="shared" si="15"/>
        <v>cash,900</v>
      </c>
      <c r="Q61" s="2" t="str">
        <f t="shared" si="16"/>
        <v>prop,403,5</v>
      </c>
      <c r="R61" s="2" t="str">
        <f t="shared" si="17"/>
        <v>prop,403,5</v>
      </c>
      <c r="S61" s="10" t="str">
        <f>VLOOKUP(M61,$Q$27:$R$30,2,0)</f>
        <v>5,57</v>
      </c>
      <c r="T61" s="10" t="str">
        <f>VLOOKUP(N61,$S$27:$T$30,2,0)</f>
        <v>8,86</v>
      </c>
      <c r="U61" s="2">
        <f t="shared" si="18"/>
        <v>40</v>
      </c>
      <c r="W61" s="2">
        <f t="shared" si="9"/>
        <v>104</v>
      </c>
      <c r="X61" s="2">
        <v>15</v>
      </c>
      <c r="Y61" s="2">
        <f t="shared" si="4"/>
        <v>10415</v>
      </c>
      <c r="Z61" s="2">
        <f t="shared" si="26"/>
        <v>61</v>
      </c>
      <c r="AA61" s="2">
        <f t="shared" si="22"/>
        <v>999</v>
      </c>
      <c r="AB61" s="2">
        <f t="shared" si="6"/>
        <v>1</v>
      </c>
      <c r="AC61" s="2" t="str">
        <f t="shared" si="22"/>
        <v>cash,10</v>
      </c>
      <c r="AD61" s="2" t="str">
        <f t="shared" si="7"/>
        <v>item,4045</v>
      </c>
      <c r="AE61" s="2" t="str">
        <f t="shared" si="8"/>
        <v>pack,273</v>
      </c>
      <c r="AF61" s="2" t="str">
        <f t="shared" si="22"/>
        <v>11,116</v>
      </c>
      <c r="AG61" s="2">
        <f t="shared" si="22"/>
        <v>0</v>
      </c>
      <c r="AH61" s="2">
        <f t="shared" si="22"/>
        <v>80</v>
      </c>
      <c r="AI61" s="2">
        <v>3</v>
      </c>
    </row>
    <row r="62" spans="1:35">
      <c r="A62" s="2">
        <f t="shared" si="23"/>
        <v>4</v>
      </c>
      <c r="B62" s="2">
        <f t="shared" si="20"/>
        <v>14</v>
      </c>
      <c r="C62" s="2">
        <f t="shared" si="10"/>
        <v>1500</v>
      </c>
      <c r="D62" s="2">
        <f t="shared" si="11"/>
        <v>225000</v>
      </c>
      <c r="E62" s="2">
        <f t="shared" si="12"/>
        <v>0.6</v>
      </c>
      <c r="F62" s="2">
        <f t="shared" si="13"/>
        <v>100</v>
      </c>
      <c r="K62" s="2" t="str">
        <f t="shared" si="24"/>
        <v>cash</v>
      </c>
      <c r="L62" s="2">
        <f t="shared" si="25"/>
        <v>403</v>
      </c>
      <c r="M62" s="2">
        <f t="shared" si="21"/>
        <v>41</v>
      </c>
      <c r="N62" s="2">
        <f t="shared" si="21"/>
        <v>60</v>
      </c>
      <c r="O62" s="2">
        <f t="shared" si="14"/>
        <v>100</v>
      </c>
      <c r="P62" s="2" t="str">
        <f t="shared" si="15"/>
        <v>cash,900</v>
      </c>
      <c r="Q62" s="2" t="str">
        <f t="shared" si="16"/>
        <v>prop,403,5</v>
      </c>
      <c r="R62" s="2" t="str">
        <f t="shared" si="17"/>
        <v>prop,403,5</v>
      </c>
      <c r="S62" s="10" t="str">
        <f>VLOOKUP(M62,$Q$27:$R$30,2,0)</f>
        <v>8,86</v>
      </c>
      <c r="T62" s="10" t="str">
        <f>VLOOKUP(N62,$S$27:$T$30,2,0)</f>
        <v>11,116</v>
      </c>
      <c r="U62" s="2">
        <f t="shared" si="18"/>
        <v>40</v>
      </c>
      <c r="W62" s="2">
        <v>111</v>
      </c>
      <c r="X62" s="2">
        <v>1</v>
      </c>
      <c r="Y62" s="2">
        <f t="shared" si="4"/>
        <v>11101</v>
      </c>
      <c r="Z62" s="2">
        <f t="shared" si="26"/>
        <v>1</v>
      </c>
      <c r="AA62" s="2">
        <f t="shared" si="22"/>
        <v>20</v>
      </c>
      <c r="AB62" s="2">
        <f t="shared" si="6"/>
        <v>1</v>
      </c>
      <c r="AC62" s="2" t="str">
        <f t="shared" si="22"/>
        <v>coin,6000</v>
      </c>
      <c r="AD62" s="2" t="str">
        <f t="shared" si="7"/>
        <v>item,4031</v>
      </c>
      <c r="AE62" s="2" t="str">
        <f t="shared" si="8"/>
        <v>pack,203</v>
      </c>
      <c r="AF62" s="2">
        <f t="shared" si="22"/>
        <v>0</v>
      </c>
      <c r="AG62" s="2" t="str">
        <f t="shared" si="22"/>
        <v>5,57</v>
      </c>
      <c r="AH62" s="2">
        <f t="shared" si="22"/>
        <v>20</v>
      </c>
      <c r="AI62" s="2">
        <v>3</v>
      </c>
    </row>
    <row r="63" spans="1:35">
      <c r="A63" s="2">
        <f t="shared" si="23"/>
        <v>4</v>
      </c>
      <c r="B63" s="2">
        <f t="shared" si="20"/>
        <v>16</v>
      </c>
      <c r="C63" s="2">
        <f t="shared" si="10"/>
        <v>1500</v>
      </c>
      <c r="D63" s="2">
        <f t="shared" si="11"/>
        <v>225000</v>
      </c>
      <c r="E63" s="2">
        <f t="shared" si="12"/>
        <v>0.6</v>
      </c>
      <c r="F63" s="2">
        <f t="shared" si="13"/>
        <v>100</v>
      </c>
      <c r="K63" s="2" t="str">
        <f t="shared" si="24"/>
        <v>cash</v>
      </c>
      <c r="L63" s="2">
        <f t="shared" si="25"/>
        <v>404</v>
      </c>
      <c r="M63" s="2">
        <f t="shared" si="21"/>
        <v>61</v>
      </c>
      <c r="N63" s="2">
        <f t="shared" si="21"/>
        <v>999</v>
      </c>
      <c r="O63" s="2">
        <f t="shared" si="14"/>
        <v>100</v>
      </c>
      <c r="P63" s="2" t="str">
        <f t="shared" si="15"/>
        <v>cash,900</v>
      </c>
      <c r="Q63" s="2" t="str">
        <f t="shared" si="16"/>
        <v>prop,403,5</v>
      </c>
      <c r="R63" s="2" t="str">
        <f t="shared" si="17"/>
        <v>prop,403,5</v>
      </c>
      <c r="S63" s="10" t="str">
        <f>VLOOKUP(M63,$Q$27:$R$30,2,0)</f>
        <v>11,116</v>
      </c>
      <c r="T63" s="10">
        <f>VLOOKUP(N63,$S$27:$T$30,2,0)</f>
        <v>0</v>
      </c>
      <c r="U63" s="2">
        <f t="shared" si="18"/>
        <v>40</v>
      </c>
      <c r="W63" s="2">
        <v>111</v>
      </c>
      <c r="X63" s="2">
        <v>2</v>
      </c>
      <c r="Y63" s="2">
        <f t="shared" si="4"/>
        <v>11102</v>
      </c>
      <c r="Z63" s="2">
        <f t="shared" si="26"/>
        <v>1</v>
      </c>
      <c r="AA63" s="2">
        <f t="shared" si="22"/>
        <v>20</v>
      </c>
      <c r="AB63" s="2">
        <f t="shared" si="6"/>
        <v>1</v>
      </c>
      <c r="AC63" s="2" t="str">
        <f t="shared" si="22"/>
        <v>coin,6000</v>
      </c>
      <c r="AD63" s="2" t="str">
        <f t="shared" si="7"/>
        <v>item,4032</v>
      </c>
      <c r="AE63" s="2" t="str">
        <f t="shared" si="8"/>
        <v>pack,208</v>
      </c>
      <c r="AF63" s="2">
        <f t="shared" si="22"/>
        <v>0</v>
      </c>
      <c r="AG63" s="2" t="str">
        <f t="shared" si="22"/>
        <v>5,57</v>
      </c>
      <c r="AH63" s="2">
        <f t="shared" si="22"/>
        <v>20</v>
      </c>
      <c r="AI63" s="2">
        <v>3</v>
      </c>
    </row>
    <row r="64" spans="1:35">
      <c r="A64" s="2">
        <f t="shared" si="23"/>
        <v>4</v>
      </c>
      <c r="B64" s="2">
        <f t="shared" si="20"/>
        <v>10</v>
      </c>
      <c r="C64" s="2">
        <f t="shared" si="10"/>
        <v>1500</v>
      </c>
      <c r="D64" s="2">
        <f t="shared" si="11"/>
        <v>225000</v>
      </c>
      <c r="E64" s="2">
        <f t="shared" si="12"/>
        <v>0.6</v>
      </c>
      <c r="F64" s="2">
        <f t="shared" si="13"/>
        <v>100</v>
      </c>
      <c r="K64" s="2" t="str">
        <f t="shared" si="24"/>
        <v>coin</v>
      </c>
      <c r="L64" s="2">
        <f t="shared" si="25"/>
        <v>411</v>
      </c>
      <c r="M64" s="2">
        <f t="shared" si="21"/>
        <v>1</v>
      </c>
      <c r="N64" s="2">
        <f t="shared" si="21"/>
        <v>20</v>
      </c>
      <c r="O64" s="2">
        <f t="shared" si="14"/>
        <v>10</v>
      </c>
      <c r="P64" s="2" t="str">
        <f t="shared" si="15"/>
        <v>coin,135000</v>
      </c>
      <c r="Q64" s="2" t="str">
        <f t="shared" si="16"/>
        <v>prop,403,5</v>
      </c>
      <c r="R64" s="2" t="str">
        <f t="shared" si="17"/>
        <v>prop,403,5</v>
      </c>
      <c r="S64" s="10">
        <f>VLOOKUP(M64,$Q$27:$R$30,2,0)</f>
        <v>0</v>
      </c>
      <c r="T64" s="10" t="str">
        <f>VLOOKUP(N64,$S$27:$T$30,2,0)</f>
        <v>5,57</v>
      </c>
      <c r="U64" s="2">
        <f t="shared" si="18"/>
        <v>40</v>
      </c>
      <c r="W64" s="2">
        <v>111</v>
      </c>
      <c r="X64" s="2">
        <v>3</v>
      </c>
      <c r="Y64" s="2">
        <f t="shared" si="4"/>
        <v>11103</v>
      </c>
      <c r="Z64" s="2">
        <f t="shared" si="26"/>
        <v>1</v>
      </c>
      <c r="AA64" s="2">
        <f t="shared" si="22"/>
        <v>20</v>
      </c>
      <c r="AB64" s="2">
        <f t="shared" si="6"/>
        <v>1</v>
      </c>
      <c r="AC64" s="2" t="str">
        <f t="shared" si="22"/>
        <v>coin,6000</v>
      </c>
      <c r="AD64" s="2" t="str">
        <f t="shared" si="7"/>
        <v>item,4033</v>
      </c>
      <c r="AE64" s="2" t="str">
        <f t="shared" si="8"/>
        <v>pack,213</v>
      </c>
      <c r="AF64" s="2">
        <f t="shared" si="22"/>
        <v>0</v>
      </c>
      <c r="AG64" s="2" t="str">
        <f t="shared" si="22"/>
        <v>5,57</v>
      </c>
      <c r="AH64" s="2">
        <f t="shared" si="22"/>
        <v>20</v>
      </c>
      <c r="AI64" s="2">
        <v>3</v>
      </c>
    </row>
    <row r="65" spans="1:35">
      <c r="A65" s="2">
        <f t="shared" si="23"/>
        <v>4</v>
      </c>
      <c r="B65" s="2">
        <f t="shared" si="20"/>
        <v>12</v>
      </c>
      <c r="C65" s="2">
        <f t="shared" si="10"/>
        <v>1500</v>
      </c>
      <c r="D65" s="2">
        <f t="shared" si="11"/>
        <v>225000</v>
      </c>
      <c r="E65" s="2">
        <f t="shared" si="12"/>
        <v>0.6</v>
      </c>
      <c r="F65" s="2">
        <f t="shared" si="13"/>
        <v>100</v>
      </c>
      <c r="K65" s="2" t="str">
        <f t="shared" si="24"/>
        <v>coin</v>
      </c>
      <c r="L65" s="2">
        <f t="shared" si="25"/>
        <v>412</v>
      </c>
      <c r="M65" s="2">
        <f t="shared" si="21"/>
        <v>21</v>
      </c>
      <c r="N65" s="2">
        <f t="shared" si="21"/>
        <v>40</v>
      </c>
      <c r="O65" s="2">
        <f t="shared" si="14"/>
        <v>10</v>
      </c>
      <c r="P65" s="2" t="str">
        <f t="shared" si="15"/>
        <v>coin,135000</v>
      </c>
      <c r="Q65" s="2" t="str">
        <f t="shared" si="16"/>
        <v>prop,403,5</v>
      </c>
      <c r="R65" s="2" t="str">
        <f t="shared" si="17"/>
        <v>prop,403,5</v>
      </c>
      <c r="S65" s="10" t="str">
        <f>VLOOKUP(M65,$Q$27:$R$30,2,0)</f>
        <v>5,57</v>
      </c>
      <c r="T65" s="10" t="str">
        <f>VLOOKUP(N65,$S$27:$T$30,2,0)</f>
        <v>8,86</v>
      </c>
      <c r="U65" s="2">
        <f t="shared" si="18"/>
        <v>40</v>
      </c>
      <c r="W65" s="2">
        <v>111</v>
      </c>
      <c r="X65" s="2">
        <v>4</v>
      </c>
      <c r="Y65" s="2">
        <f t="shared" si="4"/>
        <v>11104</v>
      </c>
      <c r="Z65" s="2">
        <f t="shared" si="26"/>
        <v>1</v>
      </c>
      <c r="AA65" s="2">
        <f t="shared" si="22"/>
        <v>20</v>
      </c>
      <c r="AB65" s="2">
        <f t="shared" si="6"/>
        <v>1</v>
      </c>
      <c r="AC65" s="2" t="str">
        <f t="shared" si="22"/>
        <v>coin,6000</v>
      </c>
      <c r="AD65" s="2" t="str">
        <f t="shared" si="7"/>
        <v>item,4034</v>
      </c>
      <c r="AE65" s="2" t="str">
        <f t="shared" si="8"/>
        <v>pack,218</v>
      </c>
      <c r="AF65" s="2">
        <f t="shared" si="22"/>
        <v>0</v>
      </c>
      <c r="AG65" s="2" t="str">
        <f t="shared" si="22"/>
        <v>5,57</v>
      </c>
      <c r="AH65" s="2">
        <f t="shared" si="22"/>
        <v>20</v>
      </c>
      <c r="AI65" s="2">
        <v>3</v>
      </c>
    </row>
    <row r="66" spans="1:35">
      <c r="A66" s="2">
        <f t="shared" si="23"/>
        <v>4</v>
      </c>
      <c r="B66" s="2">
        <f t="shared" si="20"/>
        <v>14</v>
      </c>
      <c r="C66" s="2">
        <f t="shared" si="10"/>
        <v>1500</v>
      </c>
      <c r="D66" s="2">
        <f t="shared" si="11"/>
        <v>225000</v>
      </c>
      <c r="E66" s="2">
        <f t="shared" si="12"/>
        <v>0.6</v>
      </c>
      <c r="F66" s="2">
        <f t="shared" si="13"/>
        <v>100</v>
      </c>
      <c r="K66" s="2" t="str">
        <f t="shared" si="24"/>
        <v>coin</v>
      </c>
      <c r="L66" s="2">
        <f t="shared" si="25"/>
        <v>413</v>
      </c>
      <c r="M66" s="2">
        <f t="shared" si="21"/>
        <v>41</v>
      </c>
      <c r="N66" s="2">
        <f t="shared" si="21"/>
        <v>60</v>
      </c>
      <c r="O66" s="2">
        <f t="shared" si="14"/>
        <v>10</v>
      </c>
      <c r="P66" s="2" t="str">
        <f t="shared" si="15"/>
        <v>coin,135000</v>
      </c>
      <c r="Q66" s="2" t="str">
        <f t="shared" si="16"/>
        <v>prop,403,5</v>
      </c>
      <c r="R66" s="2" t="str">
        <f t="shared" si="17"/>
        <v>prop,403,5</v>
      </c>
      <c r="S66" s="10" t="str">
        <f>VLOOKUP(M66,$Q$27:$R$30,2,0)</f>
        <v>8,86</v>
      </c>
      <c r="T66" s="10" t="str">
        <f>VLOOKUP(N66,$S$27:$T$30,2,0)</f>
        <v>11,116</v>
      </c>
      <c r="U66" s="2">
        <f t="shared" si="18"/>
        <v>40</v>
      </c>
      <c r="W66" s="2">
        <v>111</v>
      </c>
      <c r="X66" s="2">
        <v>5</v>
      </c>
      <c r="Y66" s="2">
        <f t="shared" si="4"/>
        <v>11105</v>
      </c>
      <c r="Z66" s="2">
        <f t="shared" si="26"/>
        <v>1</v>
      </c>
      <c r="AA66" s="2">
        <f t="shared" si="22"/>
        <v>20</v>
      </c>
      <c r="AB66" s="2">
        <f t="shared" si="6"/>
        <v>1</v>
      </c>
      <c r="AC66" s="2" t="str">
        <f t="shared" si="22"/>
        <v>coin,6000</v>
      </c>
      <c r="AD66" s="2" t="str">
        <f t="shared" si="7"/>
        <v>item,4035</v>
      </c>
      <c r="AE66" s="2" t="str">
        <f t="shared" si="8"/>
        <v>pack,223</v>
      </c>
      <c r="AF66" s="2">
        <f t="shared" si="22"/>
        <v>0</v>
      </c>
      <c r="AG66" s="2" t="str">
        <f t="shared" si="22"/>
        <v>5,57</v>
      </c>
      <c r="AH66" s="2">
        <f t="shared" si="22"/>
        <v>20</v>
      </c>
      <c r="AI66" s="2">
        <v>3</v>
      </c>
    </row>
    <row r="67" spans="1:35">
      <c r="A67" s="2">
        <f t="shared" si="23"/>
        <v>4</v>
      </c>
      <c r="B67" s="2">
        <f t="shared" si="20"/>
        <v>16</v>
      </c>
      <c r="C67" s="2">
        <f t="shared" si="10"/>
        <v>1500</v>
      </c>
      <c r="D67" s="2">
        <f t="shared" si="11"/>
        <v>225000</v>
      </c>
      <c r="E67" s="2">
        <f t="shared" si="12"/>
        <v>0.6</v>
      </c>
      <c r="F67" s="2">
        <f t="shared" si="13"/>
        <v>100</v>
      </c>
      <c r="K67" s="2" t="str">
        <f t="shared" si="24"/>
        <v>coin</v>
      </c>
      <c r="L67" s="2">
        <f t="shared" si="25"/>
        <v>414</v>
      </c>
      <c r="M67" s="2">
        <f t="shared" si="21"/>
        <v>61</v>
      </c>
      <c r="N67" s="2">
        <f t="shared" si="21"/>
        <v>999</v>
      </c>
      <c r="O67" s="2">
        <f t="shared" si="14"/>
        <v>10</v>
      </c>
      <c r="P67" s="2" t="str">
        <f t="shared" si="15"/>
        <v>coin,135000</v>
      </c>
      <c r="Q67" s="2" t="str">
        <f t="shared" si="16"/>
        <v>prop,403,5</v>
      </c>
      <c r="R67" s="2" t="str">
        <f t="shared" si="17"/>
        <v>prop,403,5</v>
      </c>
      <c r="S67" s="10" t="str">
        <f>VLOOKUP(M67,$Q$27:$R$30,2,0)</f>
        <v>11,116</v>
      </c>
      <c r="T67" s="10">
        <f>VLOOKUP(N67,$S$27:$T$30,2,0)</f>
        <v>0</v>
      </c>
      <c r="U67" s="2">
        <f t="shared" si="18"/>
        <v>40</v>
      </c>
      <c r="W67" s="2">
        <v>111</v>
      </c>
      <c r="X67" s="2">
        <v>6</v>
      </c>
      <c r="Y67" s="2">
        <f t="shared" ref="Y67:Y130" si="27">W67*100+X67</f>
        <v>11106</v>
      </c>
      <c r="Z67" s="2">
        <f t="shared" si="26"/>
        <v>1</v>
      </c>
      <c r="AA67" s="2">
        <f t="shared" si="22"/>
        <v>20</v>
      </c>
      <c r="AB67" s="2">
        <f t="shared" ref="AB67:AB130" si="28">CEILING(VLOOKUP($W67,$L$36:$U$59,COLUMN()-COLUMN($X$2),0)/15,1)</f>
        <v>1</v>
      </c>
      <c r="AC67" s="2" t="str">
        <f t="shared" si="22"/>
        <v>coin,6000</v>
      </c>
      <c r="AD67" s="2" t="str">
        <f t="shared" ref="AD67:AD130" si="29">VLOOKUP(X67,$AJ$1:$AP$15,AI67-1,0)</f>
        <v>item,4036</v>
      </c>
      <c r="AE67" s="2" t="str">
        <f t="shared" ref="AE67:AE130" si="30">VLOOKUP(X67,$AJ$1:$AP$15,AI67+2,0)</f>
        <v>pack,228</v>
      </c>
      <c r="AF67" s="2">
        <f t="shared" si="22"/>
        <v>0</v>
      </c>
      <c r="AG67" s="2" t="str">
        <f t="shared" si="22"/>
        <v>5,57</v>
      </c>
      <c r="AH67" s="2">
        <f t="shared" si="22"/>
        <v>20</v>
      </c>
      <c r="AI67" s="2">
        <v>3</v>
      </c>
    </row>
    <row r="68" spans="1:35">
      <c r="A68" s="2">
        <f t="shared" si="23"/>
        <v>5</v>
      </c>
      <c r="B68" s="2">
        <f t="shared" si="20"/>
        <v>10</v>
      </c>
      <c r="C68" s="2">
        <f t="shared" si="10"/>
        <v>300</v>
      </c>
      <c r="D68" s="2">
        <f t="shared" si="11"/>
        <v>45000</v>
      </c>
      <c r="E68" s="2">
        <f t="shared" si="12"/>
        <v>0.8</v>
      </c>
      <c r="F68" s="2">
        <f t="shared" si="13"/>
        <v>50</v>
      </c>
      <c r="K68" s="2" t="str">
        <f t="shared" si="24"/>
        <v>cash</v>
      </c>
      <c r="L68" s="2">
        <f t="shared" si="25"/>
        <v>501</v>
      </c>
      <c r="M68" s="2">
        <f t="shared" si="21"/>
        <v>1</v>
      </c>
      <c r="N68" s="2">
        <f t="shared" si="21"/>
        <v>20</v>
      </c>
      <c r="O68" s="2">
        <f t="shared" si="14"/>
        <v>50</v>
      </c>
      <c r="P68" s="2" t="str">
        <f t="shared" si="15"/>
        <v>cash,240</v>
      </c>
      <c r="Q68" s="2" t="str">
        <f t="shared" si="16"/>
        <v>prop,322,2</v>
      </c>
      <c r="R68" s="2" t="str">
        <f t="shared" si="17"/>
        <v>prop,322,2</v>
      </c>
      <c r="S68" s="10">
        <f>VLOOKUP(M68,$Q$27:$R$30,2,0)</f>
        <v>0</v>
      </c>
      <c r="T68" s="10" t="str">
        <f>VLOOKUP(N68,$S$27:$T$30,2,0)</f>
        <v>5,57</v>
      </c>
      <c r="U68" s="2">
        <f t="shared" si="18"/>
        <v>20</v>
      </c>
      <c r="W68" s="2">
        <v>111</v>
      </c>
      <c r="X68" s="2">
        <v>7</v>
      </c>
      <c r="Y68" s="2">
        <f t="shared" si="27"/>
        <v>11107</v>
      </c>
      <c r="Z68" s="2">
        <f t="shared" si="26"/>
        <v>1</v>
      </c>
      <c r="AA68" s="2">
        <f t="shared" si="22"/>
        <v>20</v>
      </c>
      <c r="AB68" s="2">
        <f t="shared" si="28"/>
        <v>1</v>
      </c>
      <c r="AC68" s="2" t="str">
        <f t="shared" si="22"/>
        <v>coin,6000</v>
      </c>
      <c r="AD68" s="2" t="str">
        <f t="shared" si="29"/>
        <v>item,4037</v>
      </c>
      <c r="AE68" s="2" t="str">
        <f t="shared" si="30"/>
        <v>pack,233</v>
      </c>
      <c r="AF68" s="2">
        <f t="shared" si="22"/>
        <v>0</v>
      </c>
      <c r="AG68" s="2" t="str">
        <f t="shared" si="22"/>
        <v>5,57</v>
      </c>
      <c r="AH68" s="2">
        <f t="shared" si="22"/>
        <v>20</v>
      </c>
      <c r="AI68" s="2">
        <v>3</v>
      </c>
    </row>
    <row r="69" spans="1:35">
      <c r="A69" s="2">
        <f t="shared" si="23"/>
        <v>5</v>
      </c>
      <c r="B69" s="2">
        <f t="shared" si="20"/>
        <v>12</v>
      </c>
      <c r="C69" s="2">
        <f t="shared" si="10"/>
        <v>300</v>
      </c>
      <c r="D69" s="2">
        <f t="shared" si="11"/>
        <v>45000</v>
      </c>
      <c r="E69" s="2">
        <f t="shared" si="12"/>
        <v>0.8</v>
      </c>
      <c r="F69" s="2">
        <f t="shared" si="13"/>
        <v>75</v>
      </c>
      <c r="K69" s="2" t="str">
        <f t="shared" si="24"/>
        <v>cash</v>
      </c>
      <c r="L69" s="2">
        <f t="shared" si="25"/>
        <v>502</v>
      </c>
      <c r="M69" s="2">
        <f t="shared" si="21"/>
        <v>21</v>
      </c>
      <c r="N69" s="2">
        <f t="shared" si="21"/>
        <v>40</v>
      </c>
      <c r="O69" s="2">
        <f t="shared" si="14"/>
        <v>75</v>
      </c>
      <c r="P69" s="2" t="str">
        <f t="shared" si="15"/>
        <v>cash,240</v>
      </c>
      <c r="Q69" s="2" t="str">
        <f t="shared" si="16"/>
        <v>prop,322,2</v>
      </c>
      <c r="R69" s="2" t="str">
        <f t="shared" si="17"/>
        <v>prop,322,2</v>
      </c>
      <c r="S69" s="10" t="str">
        <f>VLOOKUP(M69,$Q$27:$R$30,2,0)</f>
        <v>5,57</v>
      </c>
      <c r="T69" s="10" t="str">
        <f>VLOOKUP(N69,$S$27:$T$30,2,0)</f>
        <v>8,86</v>
      </c>
      <c r="U69" s="2">
        <f t="shared" si="18"/>
        <v>20</v>
      </c>
      <c r="W69" s="2">
        <v>111</v>
      </c>
      <c r="X69" s="2">
        <v>8</v>
      </c>
      <c r="Y69" s="2">
        <f t="shared" si="27"/>
        <v>11108</v>
      </c>
      <c r="Z69" s="2">
        <f t="shared" si="26"/>
        <v>1</v>
      </c>
      <c r="AA69" s="2">
        <f t="shared" si="22"/>
        <v>20</v>
      </c>
      <c r="AB69" s="2">
        <f t="shared" si="28"/>
        <v>1</v>
      </c>
      <c r="AC69" s="2" t="str">
        <f t="shared" si="22"/>
        <v>coin,6000</v>
      </c>
      <c r="AD69" s="2" t="str">
        <f t="shared" si="29"/>
        <v>item,4038</v>
      </c>
      <c r="AE69" s="2" t="str">
        <f t="shared" si="30"/>
        <v>pack,238</v>
      </c>
      <c r="AF69" s="2">
        <f t="shared" si="22"/>
        <v>0</v>
      </c>
      <c r="AG69" s="2" t="str">
        <f t="shared" si="22"/>
        <v>5,57</v>
      </c>
      <c r="AH69" s="2">
        <f t="shared" si="22"/>
        <v>20</v>
      </c>
      <c r="AI69" s="2">
        <v>3</v>
      </c>
    </row>
    <row r="70" spans="1:35">
      <c r="A70" s="2">
        <f t="shared" si="23"/>
        <v>5</v>
      </c>
      <c r="B70" s="2">
        <f t="shared" si="20"/>
        <v>14</v>
      </c>
      <c r="C70" s="2">
        <f t="shared" si="10"/>
        <v>300</v>
      </c>
      <c r="D70" s="2">
        <f t="shared" si="11"/>
        <v>45000</v>
      </c>
      <c r="E70" s="2">
        <f t="shared" si="12"/>
        <v>0.7</v>
      </c>
      <c r="F70" s="2">
        <f t="shared" si="13"/>
        <v>100</v>
      </c>
      <c r="K70" s="2" t="str">
        <f t="shared" si="24"/>
        <v>cash</v>
      </c>
      <c r="L70" s="2">
        <f t="shared" si="25"/>
        <v>503</v>
      </c>
      <c r="M70" s="2">
        <f t="shared" si="21"/>
        <v>41</v>
      </c>
      <c r="N70" s="2">
        <f t="shared" si="21"/>
        <v>60</v>
      </c>
      <c r="O70" s="2">
        <f t="shared" si="14"/>
        <v>100</v>
      </c>
      <c r="P70" s="2" t="str">
        <f t="shared" si="15"/>
        <v>cash,210</v>
      </c>
      <c r="Q70" s="2" t="str">
        <f t="shared" si="16"/>
        <v>prop,322,2</v>
      </c>
      <c r="R70" s="2" t="str">
        <f t="shared" si="17"/>
        <v>prop,322,2</v>
      </c>
      <c r="S70" s="10" t="str">
        <f>VLOOKUP(M70,$Q$27:$R$30,2,0)</f>
        <v>8,86</v>
      </c>
      <c r="T70" s="10" t="str">
        <f>VLOOKUP(N70,$S$27:$T$30,2,0)</f>
        <v>11,116</v>
      </c>
      <c r="U70" s="2">
        <f t="shared" si="18"/>
        <v>30</v>
      </c>
      <c r="W70" s="2">
        <v>111</v>
      </c>
      <c r="X70" s="2">
        <v>9</v>
      </c>
      <c r="Y70" s="2">
        <f t="shared" si="27"/>
        <v>11109</v>
      </c>
      <c r="Z70" s="2">
        <f t="shared" si="26"/>
        <v>1</v>
      </c>
      <c r="AA70" s="2">
        <f t="shared" si="22"/>
        <v>20</v>
      </c>
      <c r="AB70" s="2">
        <f t="shared" si="28"/>
        <v>1</v>
      </c>
      <c r="AC70" s="2" t="str">
        <f t="shared" si="22"/>
        <v>coin,6000</v>
      </c>
      <c r="AD70" s="2" t="str">
        <f t="shared" si="29"/>
        <v>item,4039</v>
      </c>
      <c r="AE70" s="2" t="str">
        <f t="shared" si="30"/>
        <v>pack,243</v>
      </c>
      <c r="AF70" s="2">
        <f t="shared" si="22"/>
        <v>0</v>
      </c>
      <c r="AG70" s="2" t="str">
        <f t="shared" si="22"/>
        <v>5,57</v>
      </c>
      <c r="AH70" s="2">
        <f t="shared" si="22"/>
        <v>20</v>
      </c>
      <c r="AI70" s="2">
        <v>3</v>
      </c>
    </row>
    <row r="71" spans="1:35">
      <c r="A71" s="2">
        <f t="shared" si="23"/>
        <v>5</v>
      </c>
      <c r="B71" s="2">
        <f t="shared" si="20"/>
        <v>16</v>
      </c>
      <c r="C71" s="2">
        <f t="shared" si="10"/>
        <v>300</v>
      </c>
      <c r="D71" s="2">
        <f t="shared" si="11"/>
        <v>45000</v>
      </c>
      <c r="E71" s="2">
        <f t="shared" si="12"/>
        <v>0.7</v>
      </c>
      <c r="F71" s="2">
        <f t="shared" si="13"/>
        <v>100</v>
      </c>
      <c r="K71" s="2" t="str">
        <f t="shared" si="24"/>
        <v>cash</v>
      </c>
      <c r="L71" s="2">
        <f t="shared" si="25"/>
        <v>504</v>
      </c>
      <c r="M71" s="2">
        <f t="shared" si="21"/>
        <v>61</v>
      </c>
      <c r="N71" s="2">
        <f t="shared" si="21"/>
        <v>999</v>
      </c>
      <c r="O71" s="2">
        <f t="shared" si="14"/>
        <v>100</v>
      </c>
      <c r="P71" s="2" t="str">
        <f t="shared" si="15"/>
        <v>cash,210</v>
      </c>
      <c r="Q71" s="2" t="str">
        <f t="shared" si="16"/>
        <v>prop,322,2</v>
      </c>
      <c r="R71" s="2" t="str">
        <f t="shared" si="17"/>
        <v>prop,322,2</v>
      </c>
      <c r="S71" s="10" t="str">
        <f>VLOOKUP(M71,$Q$27:$R$30,2,0)</f>
        <v>11,116</v>
      </c>
      <c r="T71" s="10">
        <f>VLOOKUP(N71,$S$27:$T$30,2,0)</f>
        <v>0</v>
      </c>
      <c r="U71" s="2">
        <f t="shared" si="18"/>
        <v>30</v>
      </c>
      <c r="W71" s="2">
        <v>111</v>
      </c>
      <c r="X71" s="2">
        <v>10</v>
      </c>
      <c r="Y71" s="2">
        <f t="shared" si="27"/>
        <v>11110</v>
      </c>
      <c r="Z71" s="2">
        <f t="shared" si="26"/>
        <v>1</v>
      </c>
      <c r="AA71" s="2">
        <f t="shared" si="22"/>
        <v>20</v>
      </c>
      <c r="AB71" s="2">
        <f t="shared" si="28"/>
        <v>1</v>
      </c>
      <c r="AC71" s="2" t="str">
        <f t="shared" si="22"/>
        <v>coin,6000</v>
      </c>
      <c r="AD71" s="2" t="str">
        <f t="shared" si="29"/>
        <v>item,4040</v>
      </c>
      <c r="AE71" s="2" t="str">
        <f t="shared" si="30"/>
        <v>pack,248</v>
      </c>
      <c r="AF71" s="2">
        <f t="shared" si="22"/>
        <v>0</v>
      </c>
      <c r="AG71" s="2" t="str">
        <f t="shared" si="22"/>
        <v>5,57</v>
      </c>
      <c r="AH71" s="2">
        <f t="shared" si="22"/>
        <v>20</v>
      </c>
      <c r="AI71" s="2">
        <v>3</v>
      </c>
    </row>
    <row r="72" spans="1:35">
      <c r="A72" s="2">
        <f t="shared" si="23"/>
        <v>5</v>
      </c>
      <c r="B72" s="2">
        <f t="shared" si="20"/>
        <v>10</v>
      </c>
      <c r="C72" s="2">
        <f t="shared" si="10"/>
        <v>300</v>
      </c>
      <c r="D72" s="2">
        <f t="shared" si="11"/>
        <v>45000</v>
      </c>
      <c r="E72" s="2">
        <f t="shared" si="12"/>
        <v>0.8</v>
      </c>
      <c r="F72" s="2">
        <f t="shared" si="13"/>
        <v>50</v>
      </c>
      <c r="K72" s="2" t="str">
        <f t="shared" si="24"/>
        <v>coin</v>
      </c>
      <c r="L72" s="2">
        <f t="shared" si="25"/>
        <v>511</v>
      </c>
      <c r="M72" s="2">
        <f t="shared" si="21"/>
        <v>1</v>
      </c>
      <c r="N72" s="2">
        <f t="shared" si="21"/>
        <v>20</v>
      </c>
      <c r="O72" s="2">
        <f t="shared" si="14"/>
        <v>5</v>
      </c>
      <c r="P72" s="2" t="str">
        <f t="shared" si="15"/>
        <v>coin,36000</v>
      </c>
      <c r="Q72" s="2" t="str">
        <f t="shared" si="16"/>
        <v>prop,322,2</v>
      </c>
      <c r="R72" s="2" t="str">
        <f t="shared" si="17"/>
        <v>prop,322,2</v>
      </c>
      <c r="S72" s="10">
        <f>VLOOKUP(M72,$Q$27:$R$30,2,0)</f>
        <v>0</v>
      </c>
      <c r="T72" s="10" t="str">
        <f>VLOOKUP(N72,$S$27:$T$30,2,0)</f>
        <v>5,57</v>
      </c>
      <c r="U72" s="2">
        <f t="shared" si="18"/>
        <v>20</v>
      </c>
      <c r="W72" s="2">
        <v>111</v>
      </c>
      <c r="X72" s="2">
        <v>11</v>
      </c>
      <c r="Y72" s="2">
        <f t="shared" si="27"/>
        <v>11111</v>
      </c>
      <c r="Z72" s="2">
        <f t="shared" si="26"/>
        <v>1</v>
      </c>
      <c r="AA72" s="2">
        <f t="shared" si="22"/>
        <v>20</v>
      </c>
      <c r="AB72" s="2">
        <f t="shared" si="28"/>
        <v>1</v>
      </c>
      <c r="AC72" s="2" t="str">
        <f t="shared" si="22"/>
        <v>coin,6000</v>
      </c>
      <c r="AD72" s="2" t="str">
        <f t="shared" si="29"/>
        <v>item,4041</v>
      </c>
      <c r="AE72" s="2" t="str">
        <f t="shared" si="30"/>
        <v>pack,253</v>
      </c>
      <c r="AF72" s="2">
        <f t="shared" si="22"/>
        <v>0</v>
      </c>
      <c r="AG72" s="2" t="str">
        <f t="shared" si="22"/>
        <v>5,57</v>
      </c>
      <c r="AH72" s="2">
        <f t="shared" si="22"/>
        <v>20</v>
      </c>
      <c r="AI72" s="2">
        <v>3</v>
      </c>
    </row>
    <row r="73" spans="1:35">
      <c r="A73" s="2">
        <f t="shared" si="23"/>
        <v>5</v>
      </c>
      <c r="B73" s="2">
        <f t="shared" si="20"/>
        <v>12</v>
      </c>
      <c r="C73" s="2">
        <f t="shared" si="10"/>
        <v>300</v>
      </c>
      <c r="D73" s="2">
        <f t="shared" si="11"/>
        <v>45000</v>
      </c>
      <c r="E73" s="2">
        <f t="shared" si="12"/>
        <v>0.8</v>
      </c>
      <c r="F73" s="2">
        <f t="shared" si="13"/>
        <v>75</v>
      </c>
      <c r="K73" s="2" t="str">
        <f t="shared" si="24"/>
        <v>coin</v>
      </c>
      <c r="L73" s="2">
        <f t="shared" si="25"/>
        <v>512</v>
      </c>
      <c r="M73" s="2">
        <f t="shared" si="21"/>
        <v>21</v>
      </c>
      <c r="N73" s="2">
        <f t="shared" si="21"/>
        <v>40</v>
      </c>
      <c r="O73" s="2">
        <f t="shared" si="14"/>
        <v>8</v>
      </c>
      <c r="P73" s="2" t="str">
        <f t="shared" si="15"/>
        <v>coin,36000</v>
      </c>
      <c r="Q73" s="2" t="str">
        <f t="shared" si="16"/>
        <v>prop,322,2</v>
      </c>
      <c r="R73" s="2" t="str">
        <f t="shared" si="17"/>
        <v>prop,322,2</v>
      </c>
      <c r="S73" s="10" t="str">
        <f>VLOOKUP(M73,$Q$27:$R$30,2,0)</f>
        <v>5,57</v>
      </c>
      <c r="T73" s="10" t="str">
        <f>VLOOKUP(N73,$S$27:$T$30,2,0)</f>
        <v>8,86</v>
      </c>
      <c r="U73" s="2">
        <f t="shared" si="18"/>
        <v>20</v>
      </c>
      <c r="W73" s="2">
        <v>111</v>
      </c>
      <c r="X73" s="2">
        <v>12</v>
      </c>
      <c r="Y73" s="2">
        <f t="shared" si="27"/>
        <v>11112</v>
      </c>
      <c r="Z73" s="2">
        <f t="shared" si="26"/>
        <v>1</v>
      </c>
      <c r="AA73" s="2">
        <f t="shared" si="22"/>
        <v>20</v>
      </c>
      <c r="AB73" s="2">
        <f t="shared" si="28"/>
        <v>1</v>
      </c>
      <c r="AC73" s="2" t="str">
        <f t="shared" si="22"/>
        <v>coin,6000</v>
      </c>
      <c r="AD73" s="2" t="str">
        <f t="shared" si="29"/>
        <v>item,4042</v>
      </c>
      <c r="AE73" s="2" t="str">
        <f t="shared" si="30"/>
        <v>pack,258</v>
      </c>
      <c r="AF73" s="2">
        <f t="shared" si="22"/>
        <v>0</v>
      </c>
      <c r="AG73" s="2" t="str">
        <f t="shared" si="22"/>
        <v>5,57</v>
      </c>
      <c r="AH73" s="2">
        <f t="shared" si="22"/>
        <v>20</v>
      </c>
      <c r="AI73" s="2">
        <v>3</v>
      </c>
    </row>
    <row r="74" spans="1:35">
      <c r="A74" s="2">
        <f t="shared" si="23"/>
        <v>5</v>
      </c>
      <c r="B74" s="2">
        <f t="shared" si="20"/>
        <v>14</v>
      </c>
      <c r="C74" s="2">
        <f t="shared" si="10"/>
        <v>300</v>
      </c>
      <c r="D74" s="2">
        <f t="shared" si="11"/>
        <v>45000</v>
      </c>
      <c r="E74" s="2">
        <f t="shared" si="12"/>
        <v>0.7</v>
      </c>
      <c r="F74" s="2">
        <f t="shared" si="13"/>
        <v>100</v>
      </c>
      <c r="K74" s="2" t="str">
        <f t="shared" si="24"/>
        <v>coin</v>
      </c>
      <c r="L74" s="2">
        <f t="shared" si="25"/>
        <v>513</v>
      </c>
      <c r="M74" s="2">
        <f t="shared" si="21"/>
        <v>41</v>
      </c>
      <c r="N74" s="2">
        <f t="shared" si="21"/>
        <v>60</v>
      </c>
      <c r="O74" s="2">
        <f t="shared" si="14"/>
        <v>10</v>
      </c>
      <c r="P74" s="2" t="str">
        <f t="shared" si="15"/>
        <v>coin,31500</v>
      </c>
      <c r="Q74" s="2" t="str">
        <f t="shared" si="16"/>
        <v>prop,322,2</v>
      </c>
      <c r="R74" s="2" t="str">
        <f t="shared" si="17"/>
        <v>prop,322,2</v>
      </c>
      <c r="S74" s="10" t="str">
        <f>VLOOKUP(M74,$Q$27:$R$30,2,0)</f>
        <v>8,86</v>
      </c>
      <c r="T74" s="10" t="str">
        <f>VLOOKUP(N74,$S$27:$T$30,2,0)</f>
        <v>11,116</v>
      </c>
      <c r="U74" s="2">
        <f t="shared" si="18"/>
        <v>30</v>
      </c>
      <c r="W74" s="2">
        <v>111</v>
      </c>
      <c r="X74" s="2">
        <v>13</v>
      </c>
      <c r="Y74" s="2">
        <f t="shared" si="27"/>
        <v>11113</v>
      </c>
      <c r="Z74" s="2">
        <f t="shared" si="26"/>
        <v>1</v>
      </c>
      <c r="AA74" s="2">
        <f t="shared" si="22"/>
        <v>20</v>
      </c>
      <c r="AB74" s="2">
        <f t="shared" si="28"/>
        <v>1</v>
      </c>
      <c r="AC74" s="2" t="str">
        <f t="shared" si="22"/>
        <v>coin,6000</v>
      </c>
      <c r="AD74" s="2" t="str">
        <f t="shared" si="29"/>
        <v>item,4043</v>
      </c>
      <c r="AE74" s="2" t="str">
        <f t="shared" si="30"/>
        <v>pack,263</v>
      </c>
      <c r="AF74" s="2">
        <f t="shared" si="22"/>
        <v>0</v>
      </c>
      <c r="AG74" s="2" t="str">
        <f t="shared" si="22"/>
        <v>5,57</v>
      </c>
      <c r="AH74" s="2">
        <f t="shared" si="22"/>
        <v>20</v>
      </c>
      <c r="AI74" s="2">
        <v>3</v>
      </c>
    </row>
    <row r="75" spans="1:35">
      <c r="A75" s="2">
        <f t="shared" si="23"/>
        <v>5</v>
      </c>
      <c r="B75" s="2">
        <f t="shared" si="20"/>
        <v>16</v>
      </c>
      <c r="C75" s="2">
        <f t="shared" si="10"/>
        <v>300</v>
      </c>
      <c r="D75" s="2">
        <f t="shared" si="11"/>
        <v>45000</v>
      </c>
      <c r="E75" s="2">
        <f t="shared" si="12"/>
        <v>0.7</v>
      </c>
      <c r="F75" s="2">
        <f t="shared" si="13"/>
        <v>100</v>
      </c>
      <c r="K75" s="2" t="str">
        <f t="shared" si="24"/>
        <v>coin</v>
      </c>
      <c r="L75" s="2">
        <f t="shared" si="25"/>
        <v>514</v>
      </c>
      <c r="M75" s="2">
        <f t="shared" si="21"/>
        <v>61</v>
      </c>
      <c r="N75" s="2">
        <f t="shared" si="21"/>
        <v>999</v>
      </c>
      <c r="O75" s="2">
        <f t="shared" si="14"/>
        <v>10</v>
      </c>
      <c r="P75" s="2" t="str">
        <f t="shared" si="15"/>
        <v>coin,31500</v>
      </c>
      <c r="Q75" s="2" t="str">
        <f t="shared" si="16"/>
        <v>prop,322,2</v>
      </c>
      <c r="R75" s="2" t="str">
        <f t="shared" si="17"/>
        <v>prop,322,2</v>
      </c>
      <c r="S75" s="10" t="str">
        <f>VLOOKUP(M75,$Q$27:$R$30,2,0)</f>
        <v>11,116</v>
      </c>
      <c r="T75" s="10">
        <f>VLOOKUP(N75,$S$27:$T$30,2,0)</f>
        <v>0</v>
      </c>
      <c r="U75" s="2">
        <f t="shared" si="18"/>
        <v>30</v>
      </c>
      <c r="W75" s="2">
        <v>111</v>
      </c>
      <c r="X75" s="2">
        <v>14</v>
      </c>
      <c r="Y75" s="2">
        <f t="shared" si="27"/>
        <v>11114</v>
      </c>
      <c r="Z75" s="2">
        <f t="shared" si="26"/>
        <v>1</v>
      </c>
      <c r="AA75" s="2">
        <f t="shared" si="22"/>
        <v>20</v>
      </c>
      <c r="AB75" s="2">
        <f t="shared" si="28"/>
        <v>1</v>
      </c>
      <c r="AC75" s="2" t="str">
        <f t="shared" si="22"/>
        <v>coin,6000</v>
      </c>
      <c r="AD75" s="2" t="str">
        <f t="shared" si="29"/>
        <v>item,4044</v>
      </c>
      <c r="AE75" s="2" t="str">
        <f t="shared" si="30"/>
        <v>pack,268</v>
      </c>
      <c r="AF75" s="2">
        <f t="shared" si="22"/>
        <v>0</v>
      </c>
      <c r="AG75" s="2" t="str">
        <f t="shared" si="22"/>
        <v>5,57</v>
      </c>
      <c r="AH75" s="2">
        <f t="shared" si="22"/>
        <v>20</v>
      </c>
      <c r="AI75" s="2">
        <v>3</v>
      </c>
    </row>
    <row r="76" spans="1:35">
      <c r="A76" s="2">
        <f t="shared" si="23"/>
        <v>6</v>
      </c>
      <c r="B76" s="2">
        <f t="shared" si="20"/>
        <v>10</v>
      </c>
      <c r="C76" s="2">
        <f t="shared" si="10"/>
        <v>300</v>
      </c>
      <c r="D76" s="2">
        <f t="shared" si="11"/>
        <v>45000</v>
      </c>
      <c r="E76" s="2">
        <f t="shared" si="12"/>
        <v>0.8</v>
      </c>
      <c r="F76" s="2">
        <f t="shared" si="13"/>
        <v>100</v>
      </c>
      <c r="K76" s="2" t="str">
        <f t="shared" si="24"/>
        <v>cash</v>
      </c>
      <c r="L76" s="2">
        <f t="shared" si="25"/>
        <v>601</v>
      </c>
      <c r="M76" s="2">
        <f t="shared" si="21"/>
        <v>1</v>
      </c>
      <c r="N76" s="2">
        <f t="shared" si="21"/>
        <v>20</v>
      </c>
      <c r="O76" s="2">
        <f t="shared" si="14"/>
        <v>100</v>
      </c>
      <c r="P76" s="2" t="str">
        <f t="shared" si="15"/>
        <v>cash,240</v>
      </c>
      <c r="Q76" s="2" t="str">
        <f t="shared" si="16"/>
        <v>prop,323,1</v>
      </c>
      <c r="R76" s="2" t="str">
        <f t="shared" si="17"/>
        <v>prop,323,1</v>
      </c>
      <c r="S76" s="10">
        <f>VLOOKUP(M76,$Q$27:$R$30,2,0)</f>
        <v>0</v>
      </c>
      <c r="T76" s="10" t="str">
        <f>VLOOKUP(N76,$S$27:$T$30,2,0)</f>
        <v>5,57</v>
      </c>
      <c r="U76" s="2">
        <f t="shared" si="18"/>
        <v>20</v>
      </c>
      <c r="W76" s="2">
        <v>111</v>
      </c>
      <c r="X76" s="2">
        <v>15</v>
      </c>
      <c r="Y76" s="2">
        <f t="shared" si="27"/>
        <v>11115</v>
      </c>
      <c r="Z76" s="2">
        <f t="shared" si="26"/>
        <v>1</v>
      </c>
      <c r="AA76" s="2">
        <f t="shared" si="22"/>
        <v>20</v>
      </c>
      <c r="AB76" s="2">
        <f t="shared" si="28"/>
        <v>1</v>
      </c>
      <c r="AC76" s="2" t="str">
        <f t="shared" si="22"/>
        <v>coin,6000</v>
      </c>
      <c r="AD76" s="2" t="str">
        <f t="shared" si="29"/>
        <v>item,4045</v>
      </c>
      <c r="AE76" s="2" t="str">
        <f t="shared" si="30"/>
        <v>pack,273</v>
      </c>
      <c r="AF76" s="2">
        <f t="shared" ref="AA76:AH139" si="31">VLOOKUP($W76,$L$36:$U$59,COLUMN()-COLUMN($X$2),0)</f>
        <v>0</v>
      </c>
      <c r="AG76" s="2" t="str">
        <f t="shared" si="31"/>
        <v>5,57</v>
      </c>
      <c r="AH76" s="2">
        <f t="shared" si="31"/>
        <v>20</v>
      </c>
      <c r="AI76" s="2">
        <v>3</v>
      </c>
    </row>
    <row r="77" spans="1:35">
      <c r="A77" s="2">
        <f t="shared" si="23"/>
        <v>6</v>
      </c>
      <c r="B77" s="2">
        <f t="shared" si="20"/>
        <v>12</v>
      </c>
      <c r="C77" s="2">
        <f t="shared" si="10"/>
        <v>300</v>
      </c>
      <c r="D77" s="2">
        <f t="shared" si="11"/>
        <v>45000</v>
      </c>
      <c r="E77" s="2">
        <f t="shared" si="12"/>
        <v>0.8</v>
      </c>
      <c r="F77" s="2">
        <f t="shared" si="13"/>
        <v>100</v>
      </c>
      <c r="K77" s="2" t="str">
        <f t="shared" si="24"/>
        <v>cash</v>
      </c>
      <c r="L77" s="2">
        <f t="shared" si="25"/>
        <v>602</v>
      </c>
      <c r="M77" s="2">
        <f t="shared" si="21"/>
        <v>21</v>
      </c>
      <c r="N77" s="2">
        <f t="shared" si="21"/>
        <v>40</v>
      </c>
      <c r="O77" s="2">
        <f t="shared" si="14"/>
        <v>100</v>
      </c>
      <c r="P77" s="2" t="str">
        <f t="shared" si="15"/>
        <v>cash,240</v>
      </c>
      <c r="Q77" s="2" t="str">
        <f t="shared" si="16"/>
        <v>prop,323,1</v>
      </c>
      <c r="R77" s="2" t="str">
        <f t="shared" si="17"/>
        <v>prop,323,1</v>
      </c>
      <c r="S77" s="10" t="str">
        <f>VLOOKUP(M77,$Q$27:$R$30,2,0)</f>
        <v>5,57</v>
      </c>
      <c r="T77" s="10" t="str">
        <f>VLOOKUP(N77,$S$27:$T$30,2,0)</f>
        <v>8,86</v>
      </c>
      <c r="U77" s="2">
        <f t="shared" si="18"/>
        <v>20</v>
      </c>
      <c r="W77" s="2">
        <f t="shared" si="9"/>
        <v>112</v>
      </c>
      <c r="X77" s="2">
        <v>1</v>
      </c>
      <c r="Y77" s="2">
        <f t="shared" si="27"/>
        <v>11201</v>
      </c>
      <c r="Z77" s="2">
        <f t="shared" si="26"/>
        <v>21</v>
      </c>
      <c r="AA77" s="2">
        <f t="shared" si="31"/>
        <v>40</v>
      </c>
      <c r="AB77" s="2">
        <f t="shared" si="28"/>
        <v>1</v>
      </c>
      <c r="AC77" s="2" t="str">
        <f t="shared" si="31"/>
        <v>coin,4500</v>
      </c>
      <c r="AD77" s="2" t="str">
        <f t="shared" si="29"/>
        <v>item,4031</v>
      </c>
      <c r="AE77" s="2" t="str">
        <f t="shared" si="30"/>
        <v>pack,203</v>
      </c>
      <c r="AF77" s="2" t="str">
        <f t="shared" si="31"/>
        <v>5,57</v>
      </c>
      <c r="AG77" s="2" t="str">
        <f t="shared" si="31"/>
        <v>8,86</v>
      </c>
      <c r="AH77" s="2">
        <f t="shared" si="31"/>
        <v>40</v>
      </c>
      <c r="AI77" s="2">
        <v>3</v>
      </c>
    </row>
    <row r="78" spans="1:35">
      <c r="A78" s="2">
        <f t="shared" si="23"/>
        <v>6</v>
      </c>
      <c r="B78" s="2">
        <f t="shared" si="20"/>
        <v>14</v>
      </c>
      <c r="C78" s="2">
        <f t="shared" si="10"/>
        <v>300</v>
      </c>
      <c r="D78" s="2">
        <f t="shared" si="11"/>
        <v>45000</v>
      </c>
      <c r="E78" s="2">
        <f t="shared" si="12"/>
        <v>0.8</v>
      </c>
      <c r="F78" s="2">
        <f t="shared" si="13"/>
        <v>100</v>
      </c>
      <c r="K78" s="2" t="str">
        <f t="shared" si="24"/>
        <v>cash</v>
      </c>
      <c r="L78" s="2">
        <f t="shared" si="25"/>
        <v>603</v>
      </c>
      <c r="M78" s="2">
        <f t="shared" si="21"/>
        <v>41</v>
      </c>
      <c r="N78" s="2">
        <f t="shared" si="21"/>
        <v>60</v>
      </c>
      <c r="O78" s="2">
        <f t="shared" si="14"/>
        <v>100</v>
      </c>
      <c r="P78" s="2" t="str">
        <f t="shared" si="15"/>
        <v>cash,240</v>
      </c>
      <c r="Q78" s="2" t="str">
        <f t="shared" si="16"/>
        <v>prop,323,1</v>
      </c>
      <c r="R78" s="2" t="str">
        <f t="shared" si="17"/>
        <v>prop,323,1</v>
      </c>
      <c r="S78" s="10" t="str">
        <f>VLOOKUP(M78,$Q$27:$R$30,2,0)</f>
        <v>8,86</v>
      </c>
      <c r="T78" s="10" t="str">
        <f>VLOOKUP(N78,$S$27:$T$30,2,0)</f>
        <v>11,116</v>
      </c>
      <c r="U78" s="2">
        <f t="shared" si="18"/>
        <v>20</v>
      </c>
      <c r="W78" s="2">
        <f t="shared" si="9"/>
        <v>112</v>
      </c>
      <c r="X78" s="2">
        <v>2</v>
      </c>
      <c r="Y78" s="2">
        <f t="shared" si="27"/>
        <v>11202</v>
      </c>
      <c r="Z78" s="2">
        <f t="shared" si="26"/>
        <v>21</v>
      </c>
      <c r="AA78" s="2">
        <f t="shared" si="31"/>
        <v>40</v>
      </c>
      <c r="AB78" s="2">
        <f t="shared" si="28"/>
        <v>1</v>
      </c>
      <c r="AC78" s="2" t="str">
        <f t="shared" si="31"/>
        <v>coin,4500</v>
      </c>
      <c r="AD78" s="2" t="str">
        <f t="shared" si="29"/>
        <v>item,4032</v>
      </c>
      <c r="AE78" s="2" t="str">
        <f t="shared" si="30"/>
        <v>pack,208</v>
      </c>
      <c r="AF78" s="2" t="str">
        <f t="shared" si="31"/>
        <v>5,57</v>
      </c>
      <c r="AG78" s="2" t="str">
        <f t="shared" si="31"/>
        <v>8,86</v>
      </c>
      <c r="AH78" s="2">
        <f t="shared" si="31"/>
        <v>40</v>
      </c>
      <c r="AI78" s="2">
        <v>3</v>
      </c>
    </row>
    <row r="79" spans="1:35">
      <c r="A79" s="2">
        <f t="shared" si="23"/>
        <v>6</v>
      </c>
      <c r="B79" s="2">
        <f t="shared" si="20"/>
        <v>16</v>
      </c>
      <c r="C79" s="2">
        <f t="shared" si="10"/>
        <v>300</v>
      </c>
      <c r="D79" s="2">
        <f t="shared" si="11"/>
        <v>45000</v>
      </c>
      <c r="E79" s="2">
        <f t="shared" si="12"/>
        <v>0.8</v>
      </c>
      <c r="F79" s="2">
        <f t="shared" si="13"/>
        <v>100</v>
      </c>
      <c r="K79" s="2" t="str">
        <f t="shared" si="24"/>
        <v>cash</v>
      </c>
      <c r="L79" s="2">
        <f t="shared" si="25"/>
        <v>604</v>
      </c>
      <c r="M79" s="2">
        <f t="shared" si="21"/>
        <v>61</v>
      </c>
      <c r="N79" s="2">
        <f t="shared" si="21"/>
        <v>999</v>
      </c>
      <c r="O79" s="2">
        <f t="shared" si="14"/>
        <v>100</v>
      </c>
      <c r="P79" s="2" t="str">
        <f t="shared" si="15"/>
        <v>cash,240</v>
      </c>
      <c r="Q79" s="2" t="str">
        <f t="shared" si="16"/>
        <v>prop,323,1</v>
      </c>
      <c r="R79" s="2" t="str">
        <f t="shared" si="17"/>
        <v>prop,323,1</v>
      </c>
      <c r="S79" s="10" t="str">
        <f>VLOOKUP(M79,$Q$27:$R$30,2,0)</f>
        <v>11,116</v>
      </c>
      <c r="T79" s="10">
        <f>VLOOKUP(N79,$S$27:$T$30,2,0)</f>
        <v>0</v>
      </c>
      <c r="U79" s="2">
        <f t="shared" si="18"/>
        <v>20</v>
      </c>
      <c r="W79" s="2">
        <f t="shared" si="9"/>
        <v>112</v>
      </c>
      <c r="X79" s="2">
        <v>3</v>
      </c>
      <c r="Y79" s="2">
        <f t="shared" si="27"/>
        <v>11203</v>
      </c>
      <c r="Z79" s="2">
        <f t="shared" si="26"/>
        <v>21</v>
      </c>
      <c r="AA79" s="2">
        <f t="shared" si="31"/>
        <v>40</v>
      </c>
      <c r="AB79" s="2">
        <f t="shared" si="28"/>
        <v>1</v>
      </c>
      <c r="AC79" s="2" t="str">
        <f t="shared" si="31"/>
        <v>coin,4500</v>
      </c>
      <c r="AD79" s="2" t="str">
        <f t="shared" si="29"/>
        <v>item,4033</v>
      </c>
      <c r="AE79" s="2" t="str">
        <f t="shared" si="30"/>
        <v>pack,213</v>
      </c>
      <c r="AF79" s="2" t="str">
        <f t="shared" si="31"/>
        <v>5,57</v>
      </c>
      <c r="AG79" s="2" t="str">
        <f t="shared" si="31"/>
        <v>8,86</v>
      </c>
      <c r="AH79" s="2">
        <f t="shared" si="31"/>
        <v>40</v>
      </c>
      <c r="AI79" s="2">
        <v>3</v>
      </c>
    </row>
    <row r="80" spans="1:35">
      <c r="A80" s="2">
        <f t="shared" si="23"/>
        <v>6</v>
      </c>
      <c r="B80" s="2">
        <f t="shared" si="20"/>
        <v>10</v>
      </c>
      <c r="C80" s="2">
        <f t="shared" si="10"/>
        <v>300</v>
      </c>
      <c r="D80" s="2">
        <f t="shared" si="11"/>
        <v>45000</v>
      </c>
      <c r="E80" s="2">
        <f t="shared" si="12"/>
        <v>0.8</v>
      </c>
      <c r="F80" s="2">
        <f t="shared" si="13"/>
        <v>100</v>
      </c>
      <c r="K80" s="2" t="str">
        <f t="shared" si="24"/>
        <v>coin</v>
      </c>
      <c r="L80" s="2">
        <f t="shared" si="25"/>
        <v>611</v>
      </c>
      <c r="M80" s="2">
        <f t="shared" si="21"/>
        <v>1</v>
      </c>
      <c r="N80" s="2">
        <f t="shared" si="21"/>
        <v>20</v>
      </c>
      <c r="O80" s="2">
        <f t="shared" si="14"/>
        <v>10</v>
      </c>
      <c r="P80" s="2" t="str">
        <f t="shared" si="15"/>
        <v>coin,36000</v>
      </c>
      <c r="Q80" s="2" t="str">
        <f t="shared" si="16"/>
        <v>prop,323,1</v>
      </c>
      <c r="R80" s="2" t="str">
        <f t="shared" si="17"/>
        <v>prop,323,1</v>
      </c>
      <c r="S80" s="10">
        <f>VLOOKUP(M80,$Q$27:$R$30,2,0)</f>
        <v>0</v>
      </c>
      <c r="T80" s="10" t="str">
        <f>VLOOKUP(N80,$S$27:$T$30,2,0)</f>
        <v>5,57</v>
      </c>
      <c r="U80" s="2">
        <f t="shared" si="18"/>
        <v>20</v>
      </c>
      <c r="W80" s="2">
        <f t="shared" si="9"/>
        <v>112</v>
      </c>
      <c r="X80" s="2">
        <v>4</v>
      </c>
      <c r="Y80" s="2">
        <f t="shared" si="27"/>
        <v>11204</v>
      </c>
      <c r="Z80" s="2">
        <f t="shared" si="26"/>
        <v>21</v>
      </c>
      <c r="AA80" s="2">
        <f t="shared" si="31"/>
        <v>40</v>
      </c>
      <c r="AB80" s="2">
        <f t="shared" si="28"/>
        <v>1</v>
      </c>
      <c r="AC80" s="2" t="str">
        <f t="shared" si="31"/>
        <v>coin,4500</v>
      </c>
      <c r="AD80" s="2" t="str">
        <f t="shared" si="29"/>
        <v>item,4034</v>
      </c>
      <c r="AE80" s="2" t="str">
        <f t="shared" si="30"/>
        <v>pack,218</v>
      </c>
      <c r="AF80" s="2" t="str">
        <f t="shared" si="31"/>
        <v>5,57</v>
      </c>
      <c r="AG80" s="2" t="str">
        <f t="shared" si="31"/>
        <v>8,86</v>
      </c>
      <c r="AH80" s="2">
        <f t="shared" si="31"/>
        <v>40</v>
      </c>
      <c r="AI80" s="2">
        <v>3</v>
      </c>
    </row>
    <row r="81" spans="1:35">
      <c r="A81" s="2">
        <f t="shared" si="23"/>
        <v>6</v>
      </c>
      <c r="B81" s="2">
        <f t="shared" si="20"/>
        <v>12</v>
      </c>
      <c r="C81" s="2">
        <f t="shared" si="10"/>
        <v>300</v>
      </c>
      <c r="D81" s="2">
        <f t="shared" si="11"/>
        <v>45000</v>
      </c>
      <c r="E81" s="2">
        <f t="shared" si="12"/>
        <v>0.8</v>
      </c>
      <c r="F81" s="2">
        <f t="shared" si="13"/>
        <v>100</v>
      </c>
      <c r="K81" s="2" t="str">
        <f t="shared" si="24"/>
        <v>coin</v>
      </c>
      <c r="L81" s="2">
        <f t="shared" si="25"/>
        <v>612</v>
      </c>
      <c r="M81" s="2">
        <f t="shared" si="21"/>
        <v>21</v>
      </c>
      <c r="N81" s="2">
        <f t="shared" si="21"/>
        <v>40</v>
      </c>
      <c r="O81" s="2">
        <f t="shared" si="14"/>
        <v>10</v>
      </c>
      <c r="P81" s="2" t="str">
        <f t="shared" si="15"/>
        <v>coin,36000</v>
      </c>
      <c r="Q81" s="2" t="str">
        <f t="shared" si="16"/>
        <v>prop,323,1</v>
      </c>
      <c r="R81" s="2" t="str">
        <f t="shared" si="17"/>
        <v>prop,323,1</v>
      </c>
      <c r="S81" s="10" t="str">
        <f>VLOOKUP(M81,$Q$27:$R$30,2,0)</f>
        <v>5,57</v>
      </c>
      <c r="T81" s="10" t="str">
        <f>VLOOKUP(N81,$S$27:$T$30,2,0)</f>
        <v>8,86</v>
      </c>
      <c r="U81" s="2">
        <f t="shared" si="18"/>
        <v>20</v>
      </c>
      <c r="W81" s="2">
        <f t="shared" si="9"/>
        <v>112</v>
      </c>
      <c r="X81" s="2">
        <v>5</v>
      </c>
      <c r="Y81" s="2">
        <f t="shared" si="27"/>
        <v>11205</v>
      </c>
      <c r="Z81" s="2">
        <f t="shared" si="26"/>
        <v>21</v>
      </c>
      <c r="AA81" s="2">
        <f t="shared" si="31"/>
        <v>40</v>
      </c>
      <c r="AB81" s="2">
        <f t="shared" si="28"/>
        <v>1</v>
      </c>
      <c r="AC81" s="2" t="str">
        <f t="shared" si="31"/>
        <v>coin,4500</v>
      </c>
      <c r="AD81" s="2" t="str">
        <f t="shared" si="29"/>
        <v>item,4035</v>
      </c>
      <c r="AE81" s="2" t="str">
        <f t="shared" si="30"/>
        <v>pack,223</v>
      </c>
      <c r="AF81" s="2" t="str">
        <f t="shared" si="31"/>
        <v>5,57</v>
      </c>
      <c r="AG81" s="2" t="str">
        <f t="shared" si="31"/>
        <v>8,86</v>
      </c>
      <c r="AH81" s="2">
        <f t="shared" si="31"/>
        <v>40</v>
      </c>
      <c r="AI81" s="2">
        <v>3</v>
      </c>
    </row>
    <row r="82" spans="1:35">
      <c r="A82" s="2">
        <f t="shared" si="23"/>
        <v>6</v>
      </c>
      <c r="B82" s="2">
        <f t="shared" si="20"/>
        <v>14</v>
      </c>
      <c r="C82" s="2">
        <f t="shared" si="10"/>
        <v>300</v>
      </c>
      <c r="D82" s="2">
        <f t="shared" si="11"/>
        <v>45000</v>
      </c>
      <c r="E82" s="2">
        <f t="shared" si="12"/>
        <v>0.8</v>
      </c>
      <c r="F82" s="2">
        <f t="shared" si="13"/>
        <v>100</v>
      </c>
      <c r="K82" s="2" t="str">
        <f t="shared" si="24"/>
        <v>coin</v>
      </c>
      <c r="L82" s="2">
        <f t="shared" si="25"/>
        <v>613</v>
      </c>
      <c r="M82" s="2">
        <f t="shared" si="21"/>
        <v>41</v>
      </c>
      <c r="N82" s="2">
        <f t="shared" si="21"/>
        <v>60</v>
      </c>
      <c r="O82" s="2">
        <f t="shared" si="14"/>
        <v>10</v>
      </c>
      <c r="P82" s="2" t="str">
        <f t="shared" si="15"/>
        <v>coin,36000</v>
      </c>
      <c r="Q82" s="2" t="str">
        <f t="shared" si="16"/>
        <v>prop,323,1</v>
      </c>
      <c r="R82" s="2" t="str">
        <f t="shared" si="17"/>
        <v>prop,323,1</v>
      </c>
      <c r="S82" s="10" t="str">
        <f>VLOOKUP(M82,$Q$27:$R$30,2,0)</f>
        <v>8,86</v>
      </c>
      <c r="T82" s="10" t="str">
        <f>VLOOKUP(N82,$S$27:$T$30,2,0)</f>
        <v>11,116</v>
      </c>
      <c r="U82" s="2">
        <f t="shared" si="18"/>
        <v>20</v>
      </c>
      <c r="W82" s="2">
        <f t="shared" ref="W82:W145" si="32">W67+1</f>
        <v>112</v>
      </c>
      <c r="X82" s="2">
        <v>6</v>
      </c>
      <c r="Y82" s="2">
        <f t="shared" si="27"/>
        <v>11206</v>
      </c>
      <c r="Z82" s="2">
        <f t="shared" si="26"/>
        <v>21</v>
      </c>
      <c r="AA82" s="2">
        <f t="shared" si="31"/>
        <v>40</v>
      </c>
      <c r="AB82" s="2">
        <f t="shared" si="28"/>
        <v>1</v>
      </c>
      <c r="AC82" s="2" t="str">
        <f t="shared" si="31"/>
        <v>coin,4500</v>
      </c>
      <c r="AD82" s="2" t="str">
        <f t="shared" si="29"/>
        <v>item,4036</v>
      </c>
      <c r="AE82" s="2" t="str">
        <f t="shared" si="30"/>
        <v>pack,228</v>
      </c>
      <c r="AF82" s="2" t="str">
        <f t="shared" si="31"/>
        <v>5,57</v>
      </c>
      <c r="AG82" s="2" t="str">
        <f t="shared" si="31"/>
        <v>8,86</v>
      </c>
      <c r="AH82" s="2">
        <f t="shared" si="31"/>
        <v>40</v>
      </c>
      <c r="AI82" s="2">
        <v>3</v>
      </c>
    </row>
    <row r="83" spans="1:35">
      <c r="A83" s="2">
        <f t="shared" si="23"/>
        <v>6</v>
      </c>
      <c r="B83" s="2">
        <f t="shared" si="20"/>
        <v>16</v>
      </c>
      <c r="C83" s="2">
        <f t="shared" si="10"/>
        <v>300</v>
      </c>
      <c r="D83" s="2">
        <f t="shared" si="11"/>
        <v>45000</v>
      </c>
      <c r="E83" s="2">
        <f t="shared" si="12"/>
        <v>0.8</v>
      </c>
      <c r="F83" s="2">
        <f t="shared" si="13"/>
        <v>100</v>
      </c>
      <c r="K83" s="2" t="str">
        <f t="shared" si="24"/>
        <v>coin</v>
      </c>
      <c r="L83" s="2">
        <f t="shared" si="25"/>
        <v>614</v>
      </c>
      <c r="M83" s="2">
        <f t="shared" si="21"/>
        <v>61</v>
      </c>
      <c r="N83" s="2">
        <f t="shared" si="21"/>
        <v>999</v>
      </c>
      <c r="O83" s="2">
        <f t="shared" si="14"/>
        <v>10</v>
      </c>
      <c r="P83" s="2" t="str">
        <f t="shared" si="15"/>
        <v>coin,36000</v>
      </c>
      <c r="Q83" s="2" t="str">
        <f t="shared" si="16"/>
        <v>prop,323,1</v>
      </c>
      <c r="R83" s="2" t="str">
        <f t="shared" si="17"/>
        <v>prop,323,1</v>
      </c>
      <c r="S83" s="10" t="str">
        <f>VLOOKUP(M83,$Q$27:$R$30,2,0)</f>
        <v>11,116</v>
      </c>
      <c r="T83" s="10">
        <f>VLOOKUP(N83,$S$27:$T$30,2,0)</f>
        <v>0</v>
      </c>
      <c r="U83" s="2">
        <f t="shared" si="18"/>
        <v>20</v>
      </c>
      <c r="W83" s="2">
        <f t="shared" si="32"/>
        <v>112</v>
      </c>
      <c r="X83" s="2">
        <v>7</v>
      </c>
      <c r="Y83" s="2">
        <f t="shared" si="27"/>
        <v>11207</v>
      </c>
      <c r="Z83" s="2">
        <f t="shared" si="26"/>
        <v>21</v>
      </c>
      <c r="AA83" s="2">
        <f t="shared" si="31"/>
        <v>40</v>
      </c>
      <c r="AB83" s="2">
        <f t="shared" si="28"/>
        <v>1</v>
      </c>
      <c r="AC83" s="2" t="str">
        <f t="shared" si="31"/>
        <v>coin,4500</v>
      </c>
      <c r="AD83" s="2" t="str">
        <f t="shared" si="29"/>
        <v>item,4037</v>
      </c>
      <c r="AE83" s="2" t="str">
        <f t="shared" si="30"/>
        <v>pack,233</v>
      </c>
      <c r="AF83" s="2" t="str">
        <f t="shared" si="31"/>
        <v>5,57</v>
      </c>
      <c r="AG83" s="2" t="str">
        <f t="shared" si="31"/>
        <v>8,86</v>
      </c>
      <c r="AH83" s="2">
        <f t="shared" si="31"/>
        <v>40</v>
      </c>
      <c r="AI83" s="2">
        <v>3</v>
      </c>
    </row>
    <row r="84" spans="1:35">
      <c r="A84" s="2">
        <f t="shared" si="23"/>
        <v>7</v>
      </c>
      <c r="B84" s="2">
        <f t="shared" si="20"/>
        <v>10</v>
      </c>
      <c r="C84" s="2">
        <f t="shared" si="10"/>
        <v>54</v>
      </c>
      <c r="D84" s="2">
        <f t="shared" si="11"/>
        <v>8100</v>
      </c>
      <c r="E84" s="2">
        <f t="shared" si="12"/>
        <v>0.75</v>
      </c>
      <c r="F84" s="2">
        <f t="shared" si="13"/>
        <v>100</v>
      </c>
      <c r="K84" s="2" t="str">
        <f t="shared" si="24"/>
        <v>cash</v>
      </c>
      <c r="L84" s="2">
        <f t="shared" si="25"/>
        <v>701</v>
      </c>
      <c r="M84" s="2">
        <f t="shared" si="21"/>
        <v>1</v>
      </c>
      <c r="N84" s="2">
        <f t="shared" si="21"/>
        <v>20</v>
      </c>
      <c r="O84" s="2">
        <f t="shared" si="14"/>
        <v>100</v>
      </c>
      <c r="P84" s="2" t="str">
        <f t="shared" si="15"/>
        <v>cash,50</v>
      </c>
      <c r="Q84" s="2" t="str">
        <f t="shared" si="16"/>
        <v>prop,104,3</v>
      </c>
      <c r="R84" s="2" t="str">
        <f t="shared" si="17"/>
        <v>prop,104,3</v>
      </c>
      <c r="S84" s="10">
        <f>VLOOKUP(M84,$Q$27:$R$30,2,0)</f>
        <v>0</v>
      </c>
      <c r="T84" s="10" t="str">
        <f>VLOOKUP(N84,$S$27:$T$30,2,0)</f>
        <v>5,57</v>
      </c>
      <c r="U84" s="2">
        <f t="shared" si="18"/>
        <v>25</v>
      </c>
      <c r="W84" s="2">
        <f t="shared" si="32"/>
        <v>112</v>
      </c>
      <c r="X84" s="2">
        <v>8</v>
      </c>
      <c r="Y84" s="2">
        <f t="shared" si="27"/>
        <v>11208</v>
      </c>
      <c r="Z84" s="2">
        <f t="shared" si="26"/>
        <v>21</v>
      </c>
      <c r="AA84" s="2">
        <f t="shared" si="31"/>
        <v>40</v>
      </c>
      <c r="AB84" s="2">
        <f t="shared" si="28"/>
        <v>1</v>
      </c>
      <c r="AC84" s="2" t="str">
        <f t="shared" si="31"/>
        <v>coin,4500</v>
      </c>
      <c r="AD84" s="2" t="str">
        <f t="shared" si="29"/>
        <v>item,4038</v>
      </c>
      <c r="AE84" s="2" t="str">
        <f t="shared" si="30"/>
        <v>pack,238</v>
      </c>
      <c r="AF84" s="2" t="str">
        <f t="shared" si="31"/>
        <v>5,57</v>
      </c>
      <c r="AG84" s="2" t="str">
        <f t="shared" si="31"/>
        <v>8,86</v>
      </c>
      <c r="AH84" s="2">
        <f t="shared" si="31"/>
        <v>40</v>
      </c>
      <c r="AI84" s="2">
        <v>3</v>
      </c>
    </row>
    <row r="85" spans="1:35">
      <c r="A85" s="2">
        <f t="shared" si="23"/>
        <v>7</v>
      </c>
      <c r="B85" s="2">
        <f t="shared" si="20"/>
        <v>12</v>
      </c>
      <c r="C85" s="2">
        <f t="shared" si="10"/>
        <v>54</v>
      </c>
      <c r="D85" s="2">
        <f t="shared" si="11"/>
        <v>8100</v>
      </c>
      <c r="E85" s="2">
        <f t="shared" si="12"/>
        <v>0.75</v>
      </c>
      <c r="F85" s="2">
        <f t="shared" si="13"/>
        <v>100</v>
      </c>
      <c r="K85" s="2" t="str">
        <f t="shared" si="24"/>
        <v>cash</v>
      </c>
      <c r="L85" s="2">
        <f t="shared" si="25"/>
        <v>702</v>
      </c>
      <c r="M85" s="2">
        <f t="shared" si="21"/>
        <v>21</v>
      </c>
      <c r="N85" s="2">
        <f t="shared" si="21"/>
        <v>40</v>
      </c>
      <c r="O85" s="2">
        <f t="shared" si="14"/>
        <v>100</v>
      </c>
      <c r="P85" s="2" t="str">
        <f t="shared" si="15"/>
        <v>cash,50</v>
      </c>
      <c r="Q85" s="2" t="str">
        <f t="shared" si="16"/>
        <v>prop,104,3</v>
      </c>
      <c r="R85" s="2" t="str">
        <f t="shared" si="17"/>
        <v>prop,104,3</v>
      </c>
      <c r="S85" s="10" t="str">
        <f>VLOOKUP(M85,$Q$27:$R$30,2,0)</f>
        <v>5,57</v>
      </c>
      <c r="T85" s="10" t="str">
        <f>VLOOKUP(N85,$S$27:$T$30,2,0)</f>
        <v>8,86</v>
      </c>
      <c r="U85" s="2">
        <f t="shared" si="18"/>
        <v>25</v>
      </c>
      <c r="W85" s="2">
        <f t="shared" si="32"/>
        <v>112</v>
      </c>
      <c r="X85" s="2">
        <v>9</v>
      </c>
      <c r="Y85" s="2">
        <f t="shared" si="27"/>
        <v>11209</v>
      </c>
      <c r="Z85" s="2">
        <f t="shared" si="26"/>
        <v>21</v>
      </c>
      <c r="AA85" s="2">
        <f t="shared" si="31"/>
        <v>40</v>
      </c>
      <c r="AB85" s="2">
        <f t="shared" si="28"/>
        <v>1</v>
      </c>
      <c r="AC85" s="2" t="str">
        <f t="shared" si="31"/>
        <v>coin,4500</v>
      </c>
      <c r="AD85" s="2" t="str">
        <f t="shared" si="29"/>
        <v>item,4039</v>
      </c>
      <c r="AE85" s="2" t="str">
        <f t="shared" si="30"/>
        <v>pack,243</v>
      </c>
      <c r="AF85" s="2" t="str">
        <f t="shared" si="31"/>
        <v>5,57</v>
      </c>
      <c r="AG85" s="2" t="str">
        <f t="shared" si="31"/>
        <v>8,86</v>
      </c>
      <c r="AH85" s="2">
        <f t="shared" si="31"/>
        <v>40</v>
      </c>
      <c r="AI85" s="2">
        <v>3</v>
      </c>
    </row>
    <row r="86" spans="1:35">
      <c r="A86" s="2">
        <f t="shared" si="23"/>
        <v>7</v>
      </c>
      <c r="B86" s="2">
        <f t="shared" si="20"/>
        <v>14</v>
      </c>
      <c r="C86" s="2">
        <f t="shared" si="10"/>
        <v>54</v>
      </c>
      <c r="D86" s="2">
        <f t="shared" si="11"/>
        <v>8100</v>
      </c>
      <c r="E86" s="2">
        <f t="shared" si="12"/>
        <v>0.75</v>
      </c>
      <c r="F86" s="2">
        <f t="shared" si="13"/>
        <v>100</v>
      </c>
      <c r="K86" s="2" t="str">
        <f t="shared" si="24"/>
        <v>cash</v>
      </c>
      <c r="L86" s="2">
        <f t="shared" si="25"/>
        <v>703</v>
      </c>
      <c r="M86" s="2">
        <f t="shared" si="21"/>
        <v>41</v>
      </c>
      <c r="N86" s="2">
        <f t="shared" si="21"/>
        <v>60</v>
      </c>
      <c r="O86" s="2">
        <f t="shared" si="14"/>
        <v>100</v>
      </c>
      <c r="P86" s="2" t="str">
        <f t="shared" si="15"/>
        <v>cash,50</v>
      </c>
      <c r="Q86" s="2" t="str">
        <f t="shared" si="16"/>
        <v>prop,104,3</v>
      </c>
      <c r="R86" s="2" t="str">
        <f t="shared" si="17"/>
        <v>prop,104,3</v>
      </c>
      <c r="S86" s="10" t="str">
        <f>VLOOKUP(M86,$Q$27:$R$30,2,0)</f>
        <v>8,86</v>
      </c>
      <c r="T86" s="10" t="str">
        <f>VLOOKUP(N86,$S$27:$T$30,2,0)</f>
        <v>11,116</v>
      </c>
      <c r="U86" s="2">
        <f t="shared" si="18"/>
        <v>25</v>
      </c>
      <c r="W86" s="2">
        <f t="shared" si="32"/>
        <v>112</v>
      </c>
      <c r="X86" s="2">
        <v>10</v>
      </c>
      <c r="Y86" s="2">
        <f t="shared" si="27"/>
        <v>11210</v>
      </c>
      <c r="Z86" s="2">
        <f t="shared" si="26"/>
        <v>21</v>
      </c>
      <c r="AA86" s="2">
        <f t="shared" si="31"/>
        <v>40</v>
      </c>
      <c r="AB86" s="2">
        <f t="shared" si="28"/>
        <v>1</v>
      </c>
      <c r="AC86" s="2" t="str">
        <f t="shared" si="31"/>
        <v>coin,4500</v>
      </c>
      <c r="AD86" s="2" t="str">
        <f t="shared" si="29"/>
        <v>item,4040</v>
      </c>
      <c r="AE86" s="2" t="str">
        <f t="shared" si="30"/>
        <v>pack,248</v>
      </c>
      <c r="AF86" s="2" t="str">
        <f t="shared" si="31"/>
        <v>5,57</v>
      </c>
      <c r="AG86" s="2" t="str">
        <f t="shared" si="31"/>
        <v>8,86</v>
      </c>
      <c r="AH86" s="2">
        <f t="shared" si="31"/>
        <v>40</v>
      </c>
      <c r="AI86" s="2">
        <v>3</v>
      </c>
    </row>
    <row r="87" spans="1:35">
      <c r="A87" s="2">
        <f t="shared" si="23"/>
        <v>7</v>
      </c>
      <c r="B87" s="2">
        <f t="shared" si="20"/>
        <v>16</v>
      </c>
      <c r="C87" s="2">
        <f t="shared" si="10"/>
        <v>54</v>
      </c>
      <c r="D87" s="2">
        <f t="shared" si="11"/>
        <v>8100</v>
      </c>
      <c r="E87" s="2">
        <f t="shared" si="12"/>
        <v>0.75</v>
      </c>
      <c r="F87" s="2">
        <f t="shared" si="13"/>
        <v>100</v>
      </c>
      <c r="K87" s="2" t="str">
        <f t="shared" si="24"/>
        <v>cash</v>
      </c>
      <c r="L87" s="2">
        <f t="shared" si="25"/>
        <v>704</v>
      </c>
      <c r="M87" s="2">
        <f t="shared" si="21"/>
        <v>61</v>
      </c>
      <c r="N87" s="2">
        <f t="shared" si="21"/>
        <v>999</v>
      </c>
      <c r="O87" s="2">
        <f t="shared" si="14"/>
        <v>100</v>
      </c>
      <c r="P87" s="2" t="str">
        <f t="shared" si="15"/>
        <v>cash,50</v>
      </c>
      <c r="Q87" s="2" t="str">
        <f t="shared" si="16"/>
        <v>prop,104,3</v>
      </c>
      <c r="R87" s="2" t="str">
        <f t="shared" si="17"/>
        <v>prop,104,3</v>
      </c>
      <c r="S87" s="10" t="str">
        <f>VLOOKUP(M87,$Q$27:$R$30,2,0)</f>
        <v>11,116</v>
      </c>
      <c r="T87" s="10">
        <f>VLOOKUP(N87,$S$27:$T$30,2,0)</f>
        <v>0</v>
      </c>
      <c r="U87" s="2">
        <f t="shared" si="18"/>
        <v>25</v>
      </c>
      <c r="W87" s="2">
        <f t="shared" si="32"/>
        <v>112</v>
      </c>
      <c r="X87" s="2">
        <v>11</v>
      </c>
      <c r="Y87" s="2">
        <f t="shared" si="27"/>
        <v>11211</v>
      </c>
      <c r="Z87" s="2">
        <f t="shared" si="26"/>
        <v>21</v>
      </c>
      <c r="AA87" s="2">
        <f t="shared" si="31"/>
        <v>40</v>
      </c>
      <c r="AB87" s="2">
        <f t="shared" si="28"/>
        <v>1</v>
      </c>
      <c r="AC87" s="2" t="str">
        <f t="shared" si="31"/>
        <v>coin,4500</v>
      </c>
      <c r="AD87" s="2" t="str">
        <f t="shared" si="29"/>
        <v>item,4041</v>
      </c>
      <c r="AE87" s="2" t="str">
        <f t="shared" si="30"/>
        <v>pack,253</v>
      </c>
      <c r="AF87" s="2" t="str">
        <f t="shared" si="31"/>
        <v>5,57</v>
      </c>
      <c r="AG87" s="2" t="str">
        <f t="shared" si="31"/>
        <v>8,86</v>
      </c>
      <c r="AH87" s="2">
        <f t="shared" si="31"/>
        <v>40</v>
      </c>
      <c r="AI87" s="2">
        <v>3</v>
      </c>
    </row>
    <row r="88" spans="1:35">
      <c r="A88" s="2">
        <f t="shared" si="23"/>
        <v>7</v>
      </c>
      <c r="B88" s="2">
        <f t="shared" si="20"/>
        <v>10</v>
      </c>
      <c r="C88" s="2">
        <f t="shared" si="10"/>
        <v>54</v>
      </c>
      <c r="D88" s="2">
        <f t="shared" si="11"/>
        <v>8100</v>
      </c>
      <c r="E88" s="2">
        <f t="shared" si="12"/>
        <v>0.75</v>
      </c>
      <c r="F88" s="2">
        <f t="shared" si="13"/>
        <v>100</v>
      </c>
      <c r="K88" s="2" t="str">
        <f t="shared" si="24"/>
        <v>coin</v>
      </c>
      <c r="L88" s="2">
        <f t="shared" si="25"/>
        <v>711</v>
      </c>
      <c r="M88" s="2">
        <f t="shared" si="21"/>
        <v>1</v>
      </c>
      <c r="N88" s="2">
        <f t="shared" si="21"/>
        <v>20</v>
      </c>
      <c r="O88" s="2">
        <f t="shared" si="14"/>
        <v>10</v>
      </c>
      <c r="P88" s="2" t="str">
        <f t="shared" si="15"/>
        <v>coin,6500</v>
      </c>
      <c r="Q88" s="2" t="str">
        <f t="shared" si="16"/>
        <v>prop,104,3</v>
      </c>
      <c r="R88" s="2" t="str">
        <f t="shared" si="17"/>
        <v>prop,104,3</v>
      </c>
      <c r="S88" s="10">
        <f>VLOOKUP(M88,$Q$27:$R$30,2,0)</f>
        <v>0</v>
      </c>
      <c r="T88" s="10" t="str">
        <f>VLOOKUP(N88,$S$27:$T$30,2,0)</f>
        <v>5,57</v>
      </c>
      <c r="U88" s="2">
        <f t="shared" si="18"/>
        <v>25</v>
      </c>
      <c r="W88" s="2">
        <f t="shared" si="32"/>
        <v>112</v>
      </c>
      <c r="X88" s="2">
        <v>12</v>
      </c>
      <c r="Y88" s="2">
        <f t="shared" si="27"/>
        <v>11212</v>
      </c>
      <c r="Z88" s="2">
        <f t="shared" si="26"/>
        <v>21</v>
      </c>
      <c r="AA88" s="2">
        <f t="shared" si="31"/>
        <v>40</v>
      </c>
      <c r="AB88" s="2">
        <f t="shared" si="28"/>
        <v>1</v>
      </c>
      <c r="AC88" s="2" t="str">
        <f t="shared" si="31"/>
        <v>coin,4500</v>
      </c>
      <c r="AD88" s="2" t="str">
        <f t="shared" si="29"/>
        <v>item,4042</v>
      </c>
      <c r="AE88" s="2" t="str">
        <f t="shared" si="30"/>
        <v>pack,258</v>
      </c>
      <c r="AF88" s="2" t="str">
        <f t="shared" si="31"/>
        <v>5,57</v>
      </c>
      <c r="AG88" s="2" t="str">
        <f t="shared" si="31"/>
        <v>8,86</v>
      </c>
      <c r="AH88" s="2">
        <f t="shared" si="31"/>
        <v>40</v>
      </c>
      <c r="AI88" s="2">
        <v>3</v>
      </c>
    </row>
    <row r="89" spans="1:35">
      <c r="A89" s="2">
        <f t="shared" si="23"/>
        <v>7</v>
      </c>
      <c r="B89" s="2">
        <f t="shared" si="20"/>
        <v>12</v>
      </c>
      <c r="C89" s="2">
        <f t="shared" si="10"/>
        <v>54</v>
      </c>
      <c r="D89" s="2">
        <f t="shared" si="11"/>
        <v>8100</v>
      </c>
      <c r="E89" s="2">
        <f t="shared" si="12"/>
        <v>0.75</v>
      </c>
      <c r="F89" s="2">
        <f t="shared" si="13"/>
        <v>100</v>
      </c>
      <c r="K89" s="2" t="str">
        <f t="shared" si="24"/>
        <v>coin</v>
      </c>
      <c r="L89" s="2">
        <f t="shared" si="25"/>
        <v>712</v>
      </c>
      <c r="M89" s="2">
        <f t="shared" si="21"/>
        <v>21</v>
      </c>
      <c r="N89" s="2">
        <f t="shared" si="21"/>
        <v>40</v>
      </c>
      <c r="O89" s="2">
        <f t="shared" si="14"/>
        <v>10</v>
      </c>
      <c r="P89" s="2" t="str">
        <f t="shared" si="15"/>
        <v>coin,6500</v>
      </c>
      <c r="Q89" s="2" t="str">
        <f t="shared" si="16"/>
        <v>prop,104,3</v>
      </c>
      <c r="R89" s="2" t="str">
        <f t="shared" si="17"/>
        <v>prop,104,3</v>
      </c>
      <c r="S89" s="10" t="str">
        <f>VLOOKUP(M89,$Q$27:$R$30,2,0)</f>
        <v>5,57</v>
      </c>
      <c r="T89" s="10" t="str">
        <f>VLOOKUP(N89,$S$27:$T$30,2,0)</f>
        <v>8,86</v>
      </c>
      <c r="U89" s="2">
        <f t="shared" si="18"/>
        <v>25</v>
      </c>
      <c r="W89" s="2">
        <f t="shared" si="32"/>
        <v>112</v>
      </c>
      <c r="X89" s="2">
        <v>13</v>
      </c>
      <c r="Y89" s="2">
        <f t="shared" si="27"/>
        <v>11213</v>
      </c>
      <c r="Z89" s="2">
        <f t="shared" si="26"/>
        <v>21</v>
      </c>
      <c r="AA89" s="2">
        <f t="shared" si="31"/>
        <v>40</v>
      </c>
      <c r="AB89" s="2">
        <f t="shared" si="28"/>
        <v>1</v>
      </c>
      <c r="AC89" s="2" t="str">
        <f t="shared" si="31"/>
        <v>coin,4500</v>
      </c>
      <c r="AD89" s="2" t="str">
        <f t="shared" si="29"/>
        <v>item,4043</v>
      </c>
      <c r="AE89" s="2" t="str">
        <f t="shared" si="30"/>
        <v>pack,263</v>
      </c>
      <c r="AF89" s="2" t="str">
        <f t="shared" si="31"/>
        <v>5,57</v>
      </c>
      <c r="AG89" s="2" t="str">
        <f t="shared" si="31"/>
        <v>8,86</v>
      </c>
      <c r="AH89" s="2">
        <f t="shared" si="31"/>
        <v>40</v>
      </c>
      <c r="AI89" s="2">
        <v>3</v>
      </c>
    </row>
    <row r="90" spans="1:35">
      <c r="A90" s="2">
        <f t="shared" si="23"/>
        <v>7</v>
      </c>
      <c r="B90" s="2">
        <f t="shared" si="20"/>
        <v>14</v>
      </c>
      <c r="C90" s="2">
        <f t="shared" si="10"/>
        <v>54</v>
      </c>
      <c r="D90" s="2">
        <f t="shared" si="11"/>
        <v>8100</v>
      </c>
      <c r="E90" s="2">
        <f t="shared" si="12"/>
        <v>0.75</v>
      </c>
      <c r="F90" s="2">
        <f t="shared" si="13"/>
        <v>100</v>
      </c>
      <c r="K90" s="2" t="str">
        <f t="shared" si="24"/>
        <v>coin</v>
      </c>
      <c r="L90" s="2">
        <f t="shared" si="25"/>
        <v>713</v>
      </c>
      <c r="M90" s="2">
        <f t="shared" si="21"/>
        <v>41</v>
      </c>
      <c r="N90" s="2">
        <f t="shared" si="21"/>
        <v>60</v>
      </c>
      <c r="O90" s="2">
        <f t="shared" si="14"/>
        <v>10</v>
      </c>
      <c r="P90" s="2" t="str">
        <f t="shared" si="15"/>
        <v>coin,6500</v>
      </c>
      <c r="Q90" s="2" t="str">
        <f t="shared" si="16"/>
        <v>prop,104,3</v>
      </c>
      <c r="R90" s="2" t="str">
        <f t="shared" si="17"/>
        <v>prop,104,3</v>
      </c>
      <c r="S90" s="10" t="str">
        <f>VLOOKUP(M90,$Q$27:$R$30,2,0)</f>
        <v>8,86</v>
      </c>
      <c r="T90" s="10" t="str">
        <f>VLOOKUP(N90,$S$27:$T$30,2,0)</f>
        <v>11,116</v>
      </c>
      <c r="U90" s="2">
        <f t="shared" si="18"/>
        <v>25</v>
      </c>
      <c r="W90" s="2">
        <f t="shared" si="32"/>
        <v>112</v>
      </c>
      <c r="X90" s="2">
        <v>14</v>
      </c>
      <c r="Y90" s="2">
        <f t="shared" si="27"/>
        <v>11214</v>
      </c>
      <c r="Z90" s="2">
        <f t="shared" si="26"/>
        <v>21</v>
      </c>
      <c r="AA90" s="2">
        <f t="shared" si="31"/>
        <v>40</v>
      </c>
      <c r="AB90" s="2">
        <f t="shared" si="28"/>
        <v>1</v>
      </c>
      <c r="AC90" s="2" t="str">
        <f t="shared" si="31"/>
        <v>coin,4500</v>
      </c>
      <c r="AD90" s="2" t="str">
        <f t="shared" si="29"/>
        <v>item,4044</v>
      </c>
      <c r="AE90" s="2" t="str">
        <f t="shared" si="30"/>
        <v>pack,268</v>
      </c>
      <c r="AF90" s="2" t="str">
        <f t="shared" si="31"/>
        <v>5,57</v>
      </c>
      <c r="AG90" s="2" t="str">
        <f t="shared" si="31"/>
        <v>8,86</v>
      </c>
      <c r="AH90" s="2">
        <f t="shared" si="31"/>
        <v>40</v>
      </c>
      <c r="AI90" s="2">
        <v>3</v>
      </c>
    </row>
    <row r="91" spans="1:35">
      <c r="A91" s="2">
        <f t="shared" si="23"/>
        <v>7</v>
      </c>
      <c r="B91" s="2">
        <f t="shared" si="20"/>
        <v>16</v>
      </c>
      <c r="C91" s="2">
        <f t="shared" si="10"/>
        <v>54</v>
      </c>
      <c r="D91" s="2">
        <f t="shared" si="11"/>
        <v>8100</v>
      </c>
      <c r="E91" s="2">
        <f t="shared" si="12"/>
        <v>0.75</v>
      </c>
      <c r="F91" s="2">
        <f t="shared" si="13"/>
        <v>100</v>
      </c>
      <c r="K91" s="2" t="str">
        <f t="shared" si="24"/>
        <v>coin</v>
      </c>
      <c r="L91" s="2">
        <f t="shared" si="25"/>
        <v>714</v>
      </c>
      <c r="M91" s="2">
        <f t="shared" si="21"/>
        <v>61</v>
      </c>
      <c r="N91" s="2">
        <f t="shared" si="21"/>
        <v>999</v>
      </c>
      <c r="O91" s="2">
        <f t="shared" si="14"/>
        <v>10</v>
      </c>
      <c r="P91" s="2" t="str">
        <f t="shared" si="15"/>
        <v>coin,6500</v>
      </c>
      <c r="Q91" s="2" t="str">
        <f t="shared" si="16"/>
        <v>prop,104,3</v>
      </c>
      <c r="R91" s="2" t="str">
        <f t="shared" si="17"/>
        <v>prop,104,3</v>
      </c>
      <c r="S91" s="10" t="str">
        <f>VLOOKUP(M91,$Q$27:$R$30,2,0)</f>
        <v>11,116</v>
      </c>
      <c r="T91" s="10">
        <f>VLOOKUP(N91,$S$27:$T$30,2,0)</f>
        <v>0</v>
      </c>
      <c r="U91" s="2">
        <f t="shared" si="18"/>
        <v>25</v>
      </c>
      <c r="W91" s="2">
        <f t="shared" si="32"/>
        <v>112</v>
      </c>
      <c r="X91" s="2">
        <v>15</v>
      </c>
      <c r="Y91" s="2">
        <f t="shared" si="27"/>
        <v>11215</v>
      </c>
      <c r="Z91" s="2">
        <f t="shared" si="26"/>
        <v>21</v>
      </c>
      <c r="AA91" s="2">
        <f t="shared" si="31"/>
        <v>40</v>
      </c>
      <c r="AB91" s="2">
        <f t="shared" si="28"/>
        <v>1</v>
      </c>
      <c r="AC91" s="2" t="str">
        <f t="shared" si="31"/>
        <v>coin,4500</v>
      </c>
      <c r="AD91" s="2" t="str">
        <f t="shared" si="29"/>
        <v>item,4045</v>
      </c>
      <c r="AE91" s="2" t="str">
        <f t="shared" si="30"/>
        <v>pack,273</v>
      </c>
      <c r="AF91" s="2" t="str">
        <f t="shared" si="31"/>
        <v>5,57</v>
      </c>
      <c r="AG91" s="2" t="str">
        <f t="shared" si="31"/>
        <v>8,86</v>
      </c>
      <c r="AH91" s="2">
        <f t="shared" si="31"/>
        <v>40</v>
      </c>
      <c r="AI91" s="2">
        <v>3</v>
      </c>
    </row>
    <row r="92" spans="1:35">
      <c r="A92" s="2">
        <f t="shared" si="23"/>
        <v>8</v>
      </c>
      <c r="B92" s="2">
        <f t="shared" si="20"/>
        <v>10</v>
      </c>
      <c r="C92" s="2">
        <f t="shared" si="10"/>
        <v>120</v>
      </c>
      <c r="D92" s="2">
        <f t="shared" si="11"/>
        <v>18000</v>
      </c>
      <c r="E92" s="2">
        <f t="shared" si="12"/>
        <v>0.75</v>
      </c>
      <c r="F92" s="2">
        <f t="shared" si="13"/>
        <v>50</v>
      </c>
      <c r="K92" s="2" t="str">
        <f t="shared" si="24"/>
        <v>cash</v>
      </c>
      <c r="L92" s="2">
        <f t="shared" si="25"/>
        <v>801</v>
      </c>
      <c r="M92" s="2">
        <f t="shared" si="21"/>
        <v>1</v>
      </c>
      <c r="N92" s="2">
        <f t="shared" si="21"/>
        <v>20</v>
      </c>
      <c r="O92" s="2">
        <f t="shared" si="14"/>
        <v>50</v>
      </c>
      <c r="P92" s="2" t="str">
        <f t="shared" si="15"/>
        <v>cash,90</v>
      </c>
      <c r="Q92" s="2" t="str">
        <f t="shared" si="16"/>
        <v>prop,105,2</v>
      </c>
      <c r="R92" s="2" t="str">
        <f t="shared" si="17"/>
        <v>prop,105,2</v>
      </c>
      <c r="S92" s="10">
        <f>VLOOKUP(M92,$Q$27:$R$30,2,0)</f>
        <v>0</v>
      </c>
      <c r="T92" s="10" t="str">
        <f>VLOOKUP(N92,$S$27:$T$30,2,0)</f>
        <v>5,57</v>
      </c>
      <c r="U92" s="2">
        <f t="shared" si="18"/>
        <v>25</v>
      </c>
      <c r="W92" s="2">
        <f t="shared" si="32"/>
        <v>113</v>
      </c>
      <c r="X92" s="2">
        <v>1</v>
      </c>
      <c r="Y92" s="2">
        <f t="shared" si="27"/>
        <v>11301</v>
      </c>
      <c r="Z92" s="2">
        <f t="shared" si="26"/>
        <v>41</v>
      </c>
      <c r="AA92" s="2">
        <f t="shared" si="31"/>
        <v>60</v>
      </c>
      <c r="AB92" s="2">
        <f t="shared" si="28"/>
        <v>1</v>
      </c>
      <c r="AC92" s="2" t="str">
        <f t="shared" si="31"/>
        <v>coin,3000</v>
      </c>
      <c r="AD92" s="2" t="str">
        <f t="shared" si="29"/>
        <v>item,4031</v>
      </c>
      <c r="AE92" s="2" t="str">
        <f t="shared" si="30"/>
        <v>pack,203</v>
      </c>
      <c r="AF92" s="2" t="str">
        <f t="shared" si="31"/>
        <v>8,86</v>
      </c>
      <c r="AG92" s="2" t="str">
        <f t="shared" si="31"/>
        <v>11,116</v>
      </c>
      <c r="AH92" s="2">
        <f t="shared" si="31"/>
        <v>60</v>
      </c>
      <c r="AI92" s="2">
        <v>3</v>
      </c>
    </row>
    <row r="93" spans="1:35">
      <c r="A93" s="2">
        <f t="shared" si="23"/>
        <v>8</v>
      </c>
      <c r="B93" s="2">
        <f t="shared" si="20"/>
        <v>12</v>
      </c>
      <c r="C93" s="2">
        <f t="shared" si="10"/>
        <v>120</v>
      </c>
      <c r="D93" s="2">
        <f t="shared" si="11"/>
        <v>18000</v>
      </c>
      <c r="E93" s="2">
        <f t="shared" si="12"/>
        <v>0.75</v>
      </c>
      <c r="F93" s="2">
        <f t="shared" si="13"/>
        <v>75</v>
      </c>
      <c r="K93" s="2" t="str">
        <f t="shared" si="24"/>
        <v>cash</v>
      </c>
      <c r="L93" s="2">
        <f t="shared" si="25"/>
        <v>802</v>
      </c>
      <c r="M93" s="2">
        <f t="shared" si="21"/>
        <v>21</v>
      </c>
      <c r="N93" s="2">
        <f t="shared" si="21"/>
        <v>40</v>
      </c>
      <c r="O93" s="2">
        <f t="shared" si="14"/>
        <v>75</v>
      </c>
      <c r="P93" s="2" t="str">
        <f t="shared" si="15"/>
        <v>cash,90</v>
      </c>
      <c r="Q93" s="2" t="str">
        <f t="shared" si="16"/>
        <v>prop,105,2</v>
      </c>
      <c r="R93" s="2" t="str">
        <f t="shared" si="17"/>
        <v>prop,105,2</v>
      </c>
      <c r="S93" s="10" t="str">
        <f>VLOOKUP(M93,$Q$27:$R$30,2,0)</f>
        <v>5,57</v>
      </c>
      <c r="T93" s="10" t="str">
        <f>VLOOKUP(N93,$S$27:$T$30,2,0)</f>
        <v>8,86</v>
      </c>
      <c r="U93" s="2">
        <f t="shared" si="18"/>
        <v>25</v>
      </c>
      <c r="W93" s="2">
        <f t="shared" si="32"/>
        <v>113</v>
      </c>
      <c r="X93" s="2">
        <v>2</v>
      </c>
      <c r="Y93" s="2">
        <f t="shared" si="27"/>
        <v>11302</v>
      </c>
      <c r="Z93" s="2">
        <f t="shared" si="26"/>
        <v>41</v>
      </c>
      <c r="AA93" s="2">
        <f t="shared" si="31"/>
        <v>60</v>
      </c>
      <c r="AB93" s="2">
        <f t="shared" si="28"/>
        <v>1</v>
      </c>
      <c r="AC93" s="2" t="str">
        <f t="shared" si="31"/>
        <v>coin,3000</v>
      </c>
      <c r="AD93" s="2" t="str">
        <f t="shared" si="29"/>
        <v>item,4032</v>
      </c>
      <c r="AE93" s="2" t="str">
        <f t="shared" si="30"/>
        <v>pack,208</v>
      </c>
      <c r="AF93" s="2" t="str">
        <f t="shared" si="31"/>
        <v>8,86</v>
      </c>
      <c r="AG93" s="2" t="str">
        <f t="shared" si="31"/>
        <v>11,116</v>
      </c>
      <c r="AH93" s="2">
        <f t="shared" si="31"/>
        <v>60</v>
      </c>
      <c r="AI93" s="2">
        <v>3</v>
      </c>
    </row>
    <row r="94" spans="1:35">
      <c r="A94" s="2">
        <f t="shared" si="23"/>
        <v>8</v>
      </c>
      <c r="B94" s="2">
        <f t="shared" si="20"/>
        <v>14</v>
      </c>
      <c r="C94" s="2">
        <f t="shared" si="10"/>
        <v>120</v>
      </c>
      <c r="D94" s="2">
        <f t="shared" si="11"/>
        <v>18000</v>
      </c>
      <c r="E94" s="2">
        <f t="shared" si="12"/>
        <v>0.75</v>
      </c>
      <c r="F94" s="2">
        <f t="shared" si="13"/>
        <v>100</v>
      </c>
      <c r="K94" s="2" t="str">
        <f t="shared" si="24"/>
        <v>cash</v>
      </c>
      <c r="L94" s="2">
        <f t="shared" si="25"/>
        <v>803</v>
      </c>
      <c r="M94" s="2">
        <f t="shared" si="21"/>
        <v>41</v>
      </c>
      <c r="N94" s="2">
        <f t="shared" si="21"/>
        <v>60</v>
      </c>
      <c r="O94" s="2">
        <f t="shared" si="14"/>
        <v>100</v>
      </c>
      <c r="P94" s="2" t="str">
        <f t="shared" si="15"/>
        <v>cash,90</v>
      </c>
      <c r="Q94" s="2" t="str">
        <f t="shared" si="16"/>
        <v>prop,105,2</v>
      </c>
      <c r="R94" s="2" t="str">
        <f t="shared" si="17"/>
        <v>prop,105,2</v>
      </c>
      <c r="S94" s="10" t="str">
        <f>VLOOKUP(M94,$Q$27:$R$30,2,0)</f>
        <v>8,86</v>
      </c>
      <c r="T94" s="10" t="str">
        <f>VLOOKUP(N94,$S$27:$T$30,2,0)</f>
        <v>11,116</v>
      </c>
      <c r="U94" s="2">
        <f t="shared" si="18"/>
        <v>25</v>
      </c>
      <c r="W94" s="2">
        <f t="shared" si="32"/>
        <v>113</v>
      </c>
      <c r="X94" s="2">
        <v>3</v>
      </c>
      <c r="Y94" s="2">
        <f t="shared" si="27"/>
        <v>11303</v>
      </c>
      <c r="Z94" s="2">
        <f t="shared" si="26"/>
        <v>41</v>
      </c>
      <c r="AA94" s="2">
        <f t="shared" si="31"/>
        <v>60</v>
      </c>
      <c r="AB94" s="2">
        <f t="shared" si="28"/>
        <v>1</v>
      </c>
      <c r="AC94" s="2" t="str">
        <f t="shared" si="31"/>
        <v>coin,3000</v>
      </c>
      <c r="AD94" s="2" t="str">
        <f t="shared" si="29"/>
        <v>item,4033</v>
      </c>
      <c r="AE94" s="2" t="str">
        <f t="shared" si="30"/>
        <v>pack,213</v>
      </c>
      <c r="AF94" s="2" t="str">
        <f t="shared" si="31"/>
        <v>8,86</v>
      </c>
      <c r="AG94" s="2" t="str">
        <f t="shared" si="31"/>
        <v>11,116</v>
      </c>
      <c r="AH94" s="2">
        <f t="shared" si="31"/>
        <v>60</v>
      </c>
      <c r="AI94" s="2">
        <v>3</v>
      </c>
    </row>
    <row r="95" spans="1:35">
      <c r="A95" s="2">
        <f t="shared" si="23"/>
        <v>8</v>
      </c>
      <c r="B95" s="2">
        <f t="shared" si="20"/>
        <v>16</v>
      </c>
      <c r="C95" s="2">
        <f t="shared" si="10"/>
        <v>120</v>
      </c>
      <c r="D95" s="2">
        <f t="shared" si="11"/>
        <v>18000</v>
      </c>
      <c r="E95" s="2">
        <f t="shared" si="12"/>
        <v>0.75</v>
      </c>
      <c r="F95" s="2">
        <f t="shared" si="13"/>
        <v>100</v>
      </c>
      <c r="K95" s="2" t="str">
        <f t="shared" si="24"/>
        <v>cash</v>
      </c>
      <c r="L95" s="2">
        <f t="shared" si="25"/>
        <v>804</v>
      </c>
      <c r="M95" s="2">
        <f t="shared" si="21"/>
        <v>61</v>
      </c>
      <c r="N95" s="2">
        <f t="shared" si="21"/>
        <v>999</v>
      </c>
      <c r="O95" s="2">
        <f t="shared" si="14"/>
        <v>100</v>
      </c>
      <c r="P95" s="2" t="str">
        <f t="shared" si="15"/>
        <v>cash,90</v>
      </c>
      <c r="Q95" s="2" t="str">
        <f t="shared" si="16"/>
        <v>prop,105,2</v>
      </c>
      <c r="R95" s="2" t="str">
        <f t="shared" si="17"/>
        <v>prop,105,2</v>
      </c>
      <c r="S95" s="10" t="str">
        <f>VLOOKUP(M95,$Q$27:$R$30,2,0)</f>
        <v>11,116</v>
      </c>
      <c r="T95" s="10">
        <f>VLOOKUP(N95,$S$27:$T$30,2,0)</f>
        <v>0</v>
      </c>
      <c r="U95" s="2">
        <f t="shared" si="18"/>
        <v>25</v>
      </c>
      <c r="W95" s="2">
        <f t="shared" si="32"/>
        <v>113</v>
      </c>
      <c r="X95" s="2">
        <v>4</v>
      </c>
      <c r="Y95" s="2">
        <f t="shared" si="27"/>
        <v>11304</v>
      </c>
      <c r="Z95" s="2">
        <f t="shared" si="26"/>
        <v>41</v>
      </c>
      <c r="AA95" s="2">
        <f t="shared" si="31"/>
        <v>60</v>
      </c>
      <c r="AB95" s="2">
        <f t="shared" si="28"/>
        <v>1</v>
      </c>
      <c r="AC95" s="2" t="str">
        <f t="shared" si="31"/>
        <v>coin,3000</v>
      </c>
      <c r="AD95" s="2" t="str">
        <f t="shared" si="29"/>
        <v>item,4034</v>
      </c>
      <c r="AE95" s="2" t="str">
        <f t="shared" si="30"/>
        <v>pack,218</v>
      </c>
      <c r="AF95" s="2" t="str">
        <f t="shared" si="31"/>
        <v>8,86</v>
      </c>
      <c r="AG95" s="2" t="str">
        <f t="shared" si="31"/>
        <v>11,116</v>
      </c>
      <c r="AH95" s="2">
        <f t="shared" si="31"/>
        <v>60</v>
      </c>
      <c r="AI95" s="2">
        <v>3</v>
      </c>
    </row>
    <row r="96" spans="1:35">
      <c r="A96" s="2">
        <f t="shared" si="23"/>
        <v>8</v>
      </c>
      <c r="B96" s="2">
        <f t="shared" si="20"/>
        <v>10</v>
      </c>
      <c r="C96" s="2">
        <f t="shared" si="10"/>
        <v>120</v>
      </c>
      <c r="D96" s="2">
        <f t="shared" si="11"/>
        <v>18000</v>
      </c>
      <c r="E96" s="2">
        <f t="shared" si="12"/>
        <v>0.75</v>
      </c>
      <c r="F96" s="2">
        <f t="shared" si="13"/>
        <v>50</v>
      </c>
      <c r="K96" s="2" t="str">
        <f t="shared" si="24"/>
        <v>coin</v>
      </c>
      <c r="L96" s="2">
        <f t="shared" si="25"/>
        <v>811</v>
      </c>
      <c r="M96" s="2">
        <f t="shared" si="21"/>
        <v>1</v>
      </c>
      <c r="N96" s="2">
        <f t="shared" si="21"/>
        <v>20</v>
      </c>
      <c r="O96" s="2">
        <f t="shared" si="14"/>
        <v>5</v>
      </c>
      <c r="P96" s="2" t="str">
        <f t="shared" si="15"/>
        <v>coin,13500</v>
      </c>
      <c r="Q96" s="2" t="str">
        <f t="shared" si="16"/>
        <v>prop,105,2</v>
      </c>
      <c r="R96" s="2" t="str">
        <f t="shared" si="17"/>
        <v>prop,105,2</v>
      </c>
      <c r="S96" s="10">
        <f>VLOOKUP(M96,$Q$27:$R$30,2,0)</f>
        <v>0</v>
      </c>
      <c r="T96" s="10" t="str">
        <f>VLOOKUP(N96,$S$27:$T$30,2,0)</f>
        <v>5,57</v>
      </c>
      <c r="U96" s="2">
        <f t="shared" si="18"/>
        <v>25</v>
      </c>
      <c r="W96" s="2">
        <f t="shared" si="32"/>
        <v>113</v>
      </c>
      <c r="X96" s="2">
        <v>5</v>
      </c>
      <c r="Y96" s="2">
        <f t="shared" si="27"/>
        <v>11305</v>
      </c>
      <c r="Z96" s="2">
        <f t="shared" si="26"/>
        <v>41</v>
      </c>
      <c r="AA96" s="2">
        <f t="shared" si="31"/>
        <v>60</v>
      </c>
      <c r="AB96" s="2">
        <f t="shared" si="28"/>
        <v>1</v>
      </c>
      <c r="AC96" s="2" t="str">
        <f t="shared" si="31"/>
        <v>coin,3000</v>
      </c>
      <c r="AD96" s="2" t="str">
        <f t="shared" si="29"/>
        <v>item,4035</v>
      </c>
      <c r="AE96" s="2" t="str">
        <f t="shared" si="30"/>
        <v>pack,223</v>
      </c>
      <c r="AF96" s="2" t="str">
        <f t="shared" si="31"/>
        <v>8,86</v>
      </c>
      <c r="AG96" s="2" t="str">
        <f t="shared" si="31"/>
        <v>11,116</v>
      </c>
      <c r="AH96" s="2">
        <f t="shared" si="31"/>
        <v>60</v>
      </c>
      <c r="AI96" s="2">
        <v>3</v>
      </c>
    </row>
    <row r="97" spans="1:35">
      <c r="A97" s="2">
        <f t="shared" si="23"/>
        <v>8</v>
      </c>
      <c r="B97" s="2">
        <f t="shared" si="20"/>
        <v>12</v>
      </c>
      <c r="C97" s="2">
        <f t="shared" si="10"/>
        <v>120</v>
      </c>
      <c r="D97" s="2">
        <f t="shared" si="11"/>
        <v>18000</v>
      </c>
      <c r="E97" s="2">
        <f t="shared" si="12"/>
        <v>0.75</v>
      </c>
      <c r="F97" s="2">
        <f t="shared" si="13"/>
        <v>75</v>
      </c>
      <c r="K97" s="2" t="str">
        <f t="shared" si="24"/>
        <v>coin</v>
      </c>
      <c r="L97" s="2">
        <f t="shared" si="25"/>
        <v>812</v>
      </c>
      <c r="M97" s="2">
        <f t="shared" si="21"/>
        <v>21</v>
      </c>
      <c r="N97" s="2">
        <f t="shared" si="21"/>
        <v>40</v>
      </c>
      <c r="O97" s="2">
        <f t="shared" si="14"/>
        <v>8</v>
      </c>
      <c r="P97" s="2" t="str">
        <f t="shared" si="15"/>
        <v>coin,13500</v>
      </c>
      <c r="Q97" s="2" t="str">
        <f t="shared" si="16"/>
        <v>prop,105,2</v>
      </c>
      <c r="R97" s="2" t="str">
        <f t="shared" si="17"/>
        <v>prop,105,2</v>
      </c>
      <c r="S97" s="10" t="str">
        <f>VLOOKUP(M97,$Q$27:$R$30,2,0)</f>
        <v>5,57</v>
      </c>
      <c r="T97" s="10" t="str">
        <f>VLOOKUP(N97,$S$27:$T$30,2,0)</f>
        <v>8,86</v>
      </c>
      <c r="U97" s="2">
        <f t="shared" si="18"/>
        <v>25</v>
      </c>
      <c r="W97" s="2">
        <f t="shared" si="32"/>
        <v>113</v>
      </c>
      <c r="X97" s="2">
        <v>6</v>
      </c>
      <c r="Y97" s="2">
        <f t="shared" si="27"/>
        <v>11306</v>
      </c>
      <c r="Z97" s="2">
        <f t="shared" si="26"/>
        <v>41</v>
      </c>
      <c r="AA97" s="2">
        <f t="shared" si="31"/>
        <v>60</v>
      </c>
      <c r="AB97" s="2">
        <f t="shared" si="28"/>
        <v>1</v>
      </c>
      <c r="AC97" s="2" t="str">
        <f t="shared" si="31"/>
        <v>coin,3000</v>
      </c>
      <c r="AD97" s="2" t="str">
        <f t="shared" si="29"/>
        <v>item,4036</v>
      </c>
      <c r="AE97" s="2" t="str">
        <f t="shared" si="30"/>
        <v>pack,228</v>
      </c>
      <c r="AF97" s="2" t="str">
        <f t="shared" si="31"/>
        <v>8,86</v>
      </c>
      <c r="AG97" s="2" t="str">
        <f t="shared" si="31"/>
        <v>11,116</v>
      </c>
      <c r="AH97" s="2">
        <f t="shared" si="31"/>
        <v>60</v>
      </c>
      <c r="AI97" s="2">
        <v>3</v>
      </c>
    </row>
    <row r="98" spans="1:35">
      <c r="A98" s="2">
        <f t="shared" si="23"/>
        <v>8</v>
      </c>
      <c r="B98" s="2">
        <f t="shared" si="20"/>
        <v>14</v>
      </c>
      <c r="C98" s="2">
        <f t="shared" si="10"/>
        <v>120</v>
      </c>
      <c r="D98" s="2">
        <f t="shared" si="11"/>
        <v>18000</v>
      </c>
      <c r="E98" s="2">
        <f t="shared" si="12"/>
        <v>0.75</v>
      </c>
      <c r="F98" s="2">
        <f t="shared" si="13"/>
        <v>100</v>
      </c>
      <c r="K98" s="2" t="str">
        <f t="shared" si="24"/>
        <v>coin</v>
      </c>
      <c r="L98" s="2">
        <f t="shared" si="25"/>
        <v>813</v>
      </c>
      <c r="M98" s="2">
        <f t="shared" si="21"/>
        <v>41</v>
      </c>
      <c r="N98" s="2">
        <f t="shared" si="21"/>
        <v>60</v>
      </c>
      <c r="O98" s="2">
        <f t="shared" si="14"/>
        <v>10</v>
      </c>
      <c r="P98" s="2" t="str">
        <f t="shared" si="15"/>
        <v>coin,13500</v>
      </c>
      <c r="Q98" s="2" t="str">
        <f t="shared" si="16"/>
        <v>prop,105,2</v>
      </c>
      <c r="R98" s="2" t="str">
        <f t="shared" si="17"/>
        <v>prop,105,2</v>
      </c>
      <c r="S98" s="10" t="str">
        <f>VLOOKUP(M98,$Q$27:$R$30,2,0)</f>
        <v>8,86</v>
      </c>
      <c r="T98" s="10" t="str">
        <f>VLOOKUP(N98,$S$27:$T$30,2,0)</f>
        <v>11,116</v>
      </c>
      <c r="U98" s="2">
        <f t="shared" si="18"/>
        <v>25</v>
      </c>
      <c r="W98" s="2">
        <f t="shared" si="32"/>
        <v>113</v>
      </c>
      <c r="X98" s="2">
        <v>7</v>
      </c>
      <c r="Y98" s="2">
        <f t="shared" si="27"/>
        <v>11307</v>
      </c>
      <c r="Z98" s="2">
        <f t="shared" si="26"/>
        <v>41</v>
      </c>
      <c r="AA98" s="2">
        <f t="shared" si="31"/>
        <v>60</v>
      </c>
      <c r="AB98" s="2">
        <f t="shared" si="28"/>
        <v>1</v>
      </c>
      <c r="AC98" s="2" t="str">
        <f t="shared" si="31"/>
        <v>coin,3000</v>
      </c>
      <c r="AD98" s="2" t="str">
        <f t="shared" si="29"/>
        <v>item,4037</v>
      </c>
      <c r="AE98" s="2" t="str">
        <f t="shared" si="30"/>
        <v>pack,233</v>
      </c>
      <c r="AF98" s="2" t="str">
        <f t="shared" si="31"/>
        <v>8,86</v>
      </c>
      <c r="AG98" s="2" t="str">
        <f t="shared" si="31"/>
        <v>11,116</v>
      </c>
      <c r="AH98" s="2">
        <f t="shared" si="31"/>
        <v>60</v>
      </c>
      <c r="AI98" s="2">
        <v>3</v>
      </c>
    </row>
    <row r="99" spans="1:35">
      <c r="A99" s="2">
        <f t="shared" si="23"/>
        <v>8</v>
      </c>
      <c r="B99" s="2">
        <f t="shared" si="20"/>
        <v>16</v>
      </c>
      <c r="C99" s="2">
        <f t="shared" si="10"/>
        <v>120</v>
      </c>
      <c r="D99" s="2">
        <f t="shared" si="11"/>
        <v>18000</v>
      </c>
      <c r="E99" s="2">
        <f t="shared" si="12"/>
        <v>0.75</v>
      </c>
      <c r="F99" s="2">
        <f t="shared" si="13"/>
        <v>100</v>
      </c>
      <c r="K99" s="2" t="str">
        <f t="shared" si="24"/>
        <v>coin</v>
      </c>
      <c r="L99" s="2">
        <f t="shared" si="25"/>
        <v>814</v>
      </c>
      <c r="M99" s="2">
        <f t="shared" si="21"/>
        <v>61</v>
      </c>
      <c r="N99" s="2">
        <f t="shared" si="21"/>
        <v>999</v>
      </c>
      <c r="O99" s="2">
        <f t="shared" si="14"/>
        <v>10</v>
      </c>
      <c r="P99" s="2" t="str">
        <f t="shared" si="15"/>
        <v>coin,13500</v>
      </c>
      <c r="Q99" s="2" t="str">
        <f t="shared" si="16"/>
        <v>prop,105,2</v>
      </c>
      <c r="R99" s="2" t="str">
        <f t="shared" si="17"/>
        <v>prop,105,2</v>
      </c>
      <c r="S99" s="10" t="str">
        <f>VLOOKUP(M99,$Q$27:$R$30,2,0)</f>
        <v>11,116</v>
      </c>
      <c r="T99" s="10">
        <f>VLOOKUP(N99,$S$27:$T$30,2,0)</f>
        <v>0</v>
      </c>
      <c r="U99" s="2">
        <f t="shared" si="18"/>
        <v>25</v>
      </c>
      <c r="W99" s="2">
        <f t="shared" si="32"/>
        <v>113</v>
      </c>
      <c r="X99" s="2">
        <v>8</v>
      </c>
      <c r="Y99" s="2">
        <f t="shared" si="27"/>
        <v>11308</v>
      </c>
      <c r="Z99" s="2">
        <f t="shared" si="26"/>
        <v>41</v>
      </c>
      <c r="AA99" s="2">
        <f t="shared" si="31"/>
        <v>60</v>
      </c>
      <c r="AB99" s="2">
        <f t="shared" si="28"/>
        <v>1</v>
      </c>
      <c r="AC99" s="2" t="str">
        <f t="shared" si="31"/>
        <v>coin,3000</v>
      </c>
      <c r="AD99" s="2" t="str">
        <f t="shared" si="29"/>
        <v>item,4038</v>
      </c>
      <c r="AE99" s="2" t="str">
        <f t="shared" si="30"/>
        <v>pack,238</v>
      </c>
      <c r="AF99" s="2" t="str">
        <f t="shared" si="31"/>
        <v>8,86</v>
      </c>
      <c r="AG99" s="2" t="str">
        <f t="shared" si="31"/>
        <v>11,116</v>
      </c>
      <c r="AH99" s="2">
        <f t="shared" si="31"/>
        <v>60</v>
      </c>
      <c r="AI99" s="2">
        <v>3</v>
      </c>
    </row>
    <row r="100" spans="1:35">
      <c r="A100" s="2">
        <f t="shared" si="23"/>
        <v>9</v>
      </c>
      <c r="B100" s="2">
        <f t="shared" si="20"/>
        <v>10</v>
      </c>
      <c r="C100" s="2">
        <f t="shared" si="10"/>
        <v>180</v>
      </c>
      <c r="D100" s="2">
        <f t="shared" si="11"/>
        <v>27000</v>
      </c>
      <c r="E100" s="2">
        <f t="shared" si="12"/>
        <v>0.75</v>
      </c>
      <c r="F100" s="2">
        <f t="shared" si="13"/>
        <v>0</v>
      </c>
      <c r="K100" s="2" t="str">
        <f t="shared" si="24"/>
        <v>cash</v>
      </c>
      <c r="L100" s="2">
        <f t="shared" si="25"/>
        <v>901</v>
      </c>
      <c r="M100" s="2">
        <f t="shared" si="21"/>
        <v>1</v>
      </c>
      <c r="N100" s="2">
        <f t="shared" si="21"/>
        <v>20</v>
      </c>
      <c r="O100" s="2">
        <f t="shared" si="14"/>
        <v>0</v>
      </c>
      <c r="P100" s="2" t="str">
        <f t="shared" si="15"/>
        <v>cash,140</v>
      </c>
      <c r="Q100" s="2" t="str">
        <f t="shared" si="16"/>
        <v>prop,106,1</v>
      </c>
      <c r="R100" s="2" t="str">
        <f t="shared" si="17"/>
        <v>prop,106,1</v>
      </c>
      <c r="S100" s="10">
        <f>VLOOKUP(M100,$Q$27:$R$30,2,0)</f>
        <v>0</v>
      </c>
      <c r="T100" s="10" t="str">
        <f>VLOOKUP(N100,$S$27:$T$30,2,0)</f>
        <v>5,57</v>
      </c>
      <c r="U100" s="2">
        <f t="shared" si="18"/>
        <v>25</v>
      </c>
      <c r="W100" s="2">
        <f t="shared" si="32"/>
        <v>113</v>
      </c>
      <c r="X100" s="2">
        <v>9</v>
      </c>
      <c r="Y100" s="2">
        <f t="shared" si="27"/>
        <v>11309</v>
      </c>
      <c r="Z100" s="2">
        <f t="shared" si="26"/>
        <v>41</v>
      </c>
      <c r="AA100" s="2">
        <f t="shared" si="31"/>
        <v>60</v>
      </c>
      <c r="AB100" s="2">
        <f t="shared" si="28"/>
        <v>1</v>
      </c>
      <c r="AC100" s="2" t="str">
        <f t="shared" si="31"/>
        <v>coin,3000</v>
      </c>
      <c r="AD100" s="2" t="str">
        <f t="shared" si="29"/>
        <v>item,4039</v>
      </c>
      <c r="AE100" s="2" t="str">
        <f t="shared" si="30"/>
        <v>pack,243</v>
      </c>
      <c r="AF100" s="2" t="str">
        <f t="shared" si="31"/>
        <v>8,86</v>
      </c>
      <c r="AG100" s="2" t="str">
        <f t="shared" si="31"/>
        <v>11,116</v>
      </c>
      <c r="AH100" s="2">
        <f t="shared" si="31"/>
        <v>60</v>
      </c>
      <c r="AI100" s="2">
        <v>3</v>
      </c>
    </row>
    <row r="101" spans="1:35">
      <c r="A101" s="2">
        <f t="shared" si="23"/>
        <v>9</v>
      </c>
      <c r="B101" s="2">
        <f t="shared" si="20"/>
        <v>12</v>
      </c>
      <c r="C101" s="2">
        <f t="shared" ref="C101:C147" si="33">VLOOKUP(A101,$A$2:$T$28,8,0)</f>
        <v>180</v>
      </c>
      <c r="D101" s="2">
        <f t="shared" ref="D101:D164" si="34">C101*150</f>
        <v>27000</v>
      </c>
      <c r="E101" s="2">
        <f t="shared" ref="E101:E164" si="35">VLOOKUP(A101,$A$2:$S$29,VLOOKUP(M101,$H$36:$I$40,2,0),0)</f>
        <v>0.75</v>
      </c>
      <c r="F101" s="2">
        <f t="shared" ref="F101:F147" si="36">VLOOKUP(A101,$A$2:$S$28,VLOOKUP(M101,$H$36:$I$40,2,0)+1,0)</f>
        <v>10</v>
      </c>
      <c r="K101" s="2" t="str">
        <f t="shared" si="24"/>
        <v>cash</v>
      </c>
      <c r="L101" s="2">
        <f t="shared" si="25"/>
        <v>902</v>
      </c>
      <c r="M101" s="2">
        <f t="shared" si="21"/>
        <v>21</v>
      </c>
      <c r="N101" s="2">
        <f t="shared" si="21"/>
        <v>40</v>
      </c>
      <c r="O101" s="2">
        <f t="shared" ref="O101:O147" si="37">IF(K101="cash",F101,CEILING(F101*0.1,1))</f>
        <v>10</v>
      </c>
      <c r="P101" s="2" t="str">
        <f t="shared" ref="P101:P147" si="38">K101&amp;","&amp;IF(K101="cash",CEILING(C101*E101,10),CEILING(D101*E101,500))</f>
        <v>cash,140</v>
      </c>
      <c r="Q101" s="2" t="str">
        <f t="shared" ref="Q101:Q164" si="39">VLOOKUP(A101,$A$2:$S$29,18,0)</f>
        <v>prop,106,1</v>
      </c>
      <c r="R101" s="2" t="str">
        <f t="shared" ref="R101:R147" si="40">VLOOKUP(A101,$A$2:$S$28,19,0)</f>
        <v>prop,106,1</v>
      </c>
      <c r="S101" s="10" t="str">
        <f>VLOOKUP(M101,$Q$27:$R$30,2,0)</f>
        <v>5,57</v>
      </c>
      <c r="T101" s="10" t="str">
        <f>VLOOKUP(N101,$S$27:$T$30,2,0)</f>
        <v>8,86</v>
      </c>
      <c r="U101" s="2">
        <f t="shared" ref="U101:U164" si="41">100-E101*100</f>
        <v>25</v>
      </c>
      <c r="W101" s="2">
        <f t="shared" si="32"/>
        <v>113</v>
      </c>
      <c r="X101" s="2">
        <v>10</v>
      </c>
      <c r="Y101" s="2">
        <f t="shared" si="27"/>
        <v>11310</v>
      </c>
      <c r="Z101" s="2">
        <f t="shared" si="26"/>
        <v>41</v>
      </c>
      <c r="AA101" s="2">
        <f t="shared" si="31"/>
        <v>60</v>
      </c>
      <c r="AB101" s="2">
        <f t="shared" si="28"/>
        <v>1</v>
      </c>
      <c r="AC101" s="2" t="str">
        <f t="shared" si="31"/>
        <v>coin,3000</v>
      </c>
      <c r="AD101" s="2" t="str">
        <f t="shared" si="29"/>
        <v>item,4040</v>
      </c>
      <c r="AE101" s="2" t="str">
        <f t="shared" si="30"/>
        <v>pack,248</v>
      </c>
      <c r="AF101" s="2" t="str">
        <f t="shared" si="31"/>
        <v>8,86</v>
      </c>
      <c r="AG101" s="2" t="str">
        <f t="shared" si="31"/>
        <v>11,116</v>
      </c>
      <c r="AH101" s="2">
        <f t="shared" si="31"/>
        <v>60</v>
      </c>
      <c r="AI101" s="2">
        <v>3</v>
      </c>
    </row>
    <row r="102" spans="1:35">
      <c r="A102" s="2">
        <f t="shared" si="23"/>
        <v>9</v>
      </c>
      <c r="B102" s="2">
        <f t="shared" si="20"/>
        <v>14</v>
      </c>
      <c r="C102" s="2">
        <f t="shared" si="33"/>
        <v>180</v>
      </c>
      <c r="D102" s="2">
        <f t="shared" si="34"/>
        <v>27000</v>
      </c>
      <c r="E102" s="2">
        <f t="shared" si="35"/>
        <v>0.75</v>
      </c>
      <c r="F102" s="2">
        <f t="shared" si="36"/>
        <v>50</v>
      </c>
      <c r="K102" s="2" t="str">
        <f t="shared" si="24"/>
        <v>cash</v>
      </c>
      <c r="L102" s="2">
        <f t="shared" si="25"/>
        <v>903</v>
      </c>
      <c r="M102" s="2">
        <f t="shared" si="21"/>
        <v>41</v>
      </c>
      <c r="N102" s="2">
        <f t="shared" si="21"/>
        <v>60</v>
      </c>
      <c r="O102" s="2">
        <f t="shared" si="37"/>
        <v>50</v>
      </c>
      <c r="P102" s="2" t="str">
        <f t="shared" si="38"/>
        <v>cash,140</v>
      </c>
      <c r="Q102" s="2" t="str">
        <f t="shared" si="39"/>
        <v>prop,106,1</v>
      </c>
      <c r="R102" s="2" t="str">
        <f t="shared" si="40"/>
        <v>prop,106,1</v>
      </c>
      <c r="S102" s="10" t="str">
        <f>VLOOKUP(M102,$Q$27:$R$30,2,0)</f>
        <v>8,86</v>
      </c>
      <c r="T102" s="10" t="str">
        <f>VLOOKUP(N102,$S$27:$T$30,2,0)</f>
        <v>11,116</v>
      </c>
      <c r="U102" s="2">
        <f t="shared" si="41"/>
        <v>25</v>
      </c>
      <c r="W102" s="2">
        <f t="shared" si="32"/>
        <v>113</v>
      </c>
      <c r="X102" s="2">
        <v>11</v>
      </c>
      <c r="Y102" s="2">
        <f t="shared" si="27"/>
        <v>11311</v>
      </c>
      <c r="Z102" s="2">
        <f t="shared" si="26"/>
        <v>41</v>
      </c>
      <c r="AA102" s="2">
        <f t="shared" si="31"/>
        <v>60</v>
      </c>
      <c r="AB102" s="2">
        <f t="shared" si="28"/>
        <v>1</v>
      </c>
      <c r="AC102" s="2" t="str">
        <f t="shared" si="31"/>
        <v>coin,3000</v>
      </c>
      <c r="AD102" s="2" t="str">
        <f t="shared" si="29"/>
        <v>item,4041</v>
      </c>
      <c r="AE102" s="2" t="str">
        <f t="shared" si="30"/>
        <v>pack,253</v>
      </c>
      <c r="AF102" s="2" t="str">
        <f t="shared" si="31"/>
        <v>8,86</v>
      </c>
      <c r="AG102" s="2" t="str">
        <f t="shared" si="31"/>
        <v>11,116</v>
      </c>
      <c r="AH102" s="2">
        <f t="shared" si="31"/>
        <v>60</v>
      </c>
      <c r="AI102" s="2">
        <v>3</v>
      </c>
    </row>
    <row r="103" spans="1:35">
      <c r="A103" s="2">
        <f t="shared" si="23"/>
        <v>9</v>
      </c>
      <c r="B103" s="2">
        <f t="shared" si="20"/>
        <v>16</v>
      </c>
      <c r="C103" s="2">
        <f t="shared" si="33"/>
        <v>180</v>
      </c>
      <c r="D103" s="2">
        <f t="shared" si="34"/>
        <v>27000</v>
      </c>
      <c r="E103" s="2">
        <f t="shared" si="35"/>
        <v>0.75</v>
      </c>
      <c r="F103" s="2">
        <f t="shared" si="36"/>
        <v>100</v>
      </c>
      <c r="K103" s="2" t="str">
        <f t="shared" si="24"/>
        <v>cash</v>
      </c>
      <c r="L103" s="2">
        <f t="shared" si="25"/>
        <v>904</v>
      </c>
      <c r="M103" s="2">
        <f t="shared" si="21"/>
        <v>61</v>
      </c>
      <c r="N103" s="2">
        <f t="shared" si="21"/>
        <v>999</v>
      </c>
      <c r="O103" s="2">
        <f t="shared" si="37"/>
        <v>100</v>
      </c>
      <c r="P103" s="2" t="str">
        <f t="shared" si="38"/>
        <v>cash,140</v>
      </c>
      <c r="Q103" s="2" t="str">
        <f t="shared" si="39"/>
        <v>prop,106,1</v>
      </c>
      <c r="R103" s="2" t="str">
        <f t="shared" si="40"/>
        <v>prop,106,1</v>
      </c>
      <c r="S103" s="10" t="str">
        <f>VLOOKUP(M103,$Q$27:$R$30,2,0)</f>
        <v>11,116</v>
      </c>
      <c r="T103" s="10">
        <f>VLOOKUP(N103,$S$27:$T$30,2,0)</f>
        <v>0</v>
      </c>
      <c r="U103" s="2">
        <f t="shared" si="41"/>
        <v>25</v>
      </c>
      <c r="W103" s="2">
        <f t="shared" si="32"/>
        <v>113</v>
      </c>
      <c r="X103" s="2">
        <v>12</v>
      </c>
      <c r="Y103" s="2">
        <f t="shared" si="27"/>
        <v>11312</v>
      </c>
      <c r="Z103" s="2">
        <f t="shared" si="26"/>
        <v>41</v>
      </c>
      <c r="AA103" s="2">
        <f t="shared" si="31"/>
        <v>60</v>
      </c>
      <c r="AB103" s="2">
        <f t="shared" si="28"/>
        <v>1</v>
      </c>
      <c r="AC103" s="2" t="str">
        <f t="shared" si="31"/>
        <v>coin,3000</v>
      </c>
      <c r="AD103" s="2" t="str">
        <f t="shared" si="29"/>
        <v>item,4042</v>
      </c>
      <c r="AE103" s="2" t="str">
        <f t="shared" si="30"/>
        <v>pack,258</v>
      </c>
      <c r="AF103" s="2" t="str">
        <f t="shared" si="31"/>
        <v>8,86</v>
      </c>
      <c r="AG103" s="2" t="str">
        <f t="shared" si="31"/>
        <v>11,116</v>
      </c>
      <c r="AH103" s="2">
        <f t="shared" si="31"/>
        <v>60</v>
      </c>
      <c r="AI103" s="2">
        <v>3</v>
      </c>
    </row>
    <row r="104" spans="1:35">
      <c r="A104" s="2">
        <f t="shared" si="23"/>
        <v>9</v>
      </c>
      <c r="B104" s="2">
        <f t="shared" si="20"/>
        <v>10</v>
      </c>
      <c r="C104" s="2">
        <f t="shared" si="33"/>
        <v>180</v>
      </c>
      <c r="D104" s="2">
        <f t="shared" si="34"/>
        <v>27000</v>
      </c>
      <c r="E104" s="2">
        <f t="shared" si="35"/>
        <v>0.75</v>
      </c>
      <c r="F104" s="2">
        <f t="shared" si="36"/>
        <v>0</v>
      </c>
      <c r="K104" s="2" t="str">
        <f t="shared" si="24"/>
        <v>coin</v>
      </c>
      <c r="L104" s="2">
        <f t="shared" si="25"/>
        <v>911</v>
      </c>
      <c r="M104" s="2">
        <f t="shared" si="21"/>
        <v>1</v>
      </c>
      <c r="N104" s="2">
        <f t="shared" si="21"/>
        <v>20</v>
      </c>
      <c r="O104" s="2">
        <f t="shared" si="37"/>
        <v>0</v>
      </c>
      <c r="P104" s="2" t="str">
        <f t="shared" si="38"/>
        <v>coin,20500</v>
      </c>
      <c r="Q104" s="2" t="str">
        <f t="shared" si="39"/>
        <v>prop,106,1</v>
      </c>
      <c r="R104" s="2" t="str">
        <f t="shared" si="40"/>
        <v>prop,106,1</v>
      </c>
      <c r="S104" s="10">
        <f>VLOOKUP(M104,$Q$27:$R$30,2,0)</f>
        <v>0</v>
      </c>
      <c r="T104" s="10" t="str">
        <f>VLOOKUP(N104,$S$27:$T$30,2,0)</f>
        <v>5,57</v>
      </c>
      <c r="U104" s="2">
        <f t="shared" si="41"/>
        <v>25</v>
      </c>
      <c r="W104" s="2">
        <f t="shared" si="32"/>
        <v>113</v>
      </c>
      <c r="X104" s="2">
        <v>13</v>
      </c>
      <c r="Y104" s="2">
        <f t="shared" si="27"/>
        <v>11313</v>
      </c>
      <c r="Z104" s="2">
        <f t="shared" si="26"/>
        <v>41</v>
      </c>
      <c r="AA104" s="2">
        <f t="shared" si="31"/>
        <v>60</v>
      </c>
      <c r="AB104" s="2">
        <f t="shared" si="28"/>
        <v>1</v>
      </c>
      <c r="AC104" s="2" t="str">
        <f t="shared" si="31"/>
        <v>coin,3000</v>
      </c>
      <c r="AD104" s="2" t="str">
        <f t="shared" si="29"/>
        <v>item,4043</v>
      </c>
      <c r="AE104" s="2" t="str">
        <f t="shared" si="30"/>
        <v>pack,263</v>
      </c>
      <c r="AF104" s="2" t="str">
        <f t="shared" si="31"/>
        <v>8,86</v>
      </c>
      <c r="AG104" s="2" t="str">
        <f t="shared" si="31"/>
        <v>11,116</v>
      </c>
      <c r="AH104" s="2">
        <f t="shared" si="31"/>
        <v>60</v>
      </c>
      <c r="AI104" s="2">
        <v>3</v>
      </c>
    </row>
    <row r="105" spans="1:35">
      <c r="A105" s="2">
        <f t="shared" si="23"/>
        <v>9</v>
      </c>
      <c r="B105" s="2">
        <f t="shared" ref="B105:B168" si="42">B101</f>
        <v>12</v>
      </c>
      <c r="C105" s="2">
        <f t="shared" si="33"/>
        <v>180</v>
      </c>
      <c r="D105" s="2">
        <f t="shared" si="34"/>
        <v>27000</v>
      </c>
      <c r="E105" s="2">
        <f t="shared" si="35"/>
        <v>0.75</v>
      </c>
      <c r="F105" s="2">
        <f t="shared" si="36"/>
        <v>10</v>
      </c>
      <c r="K105" s="2" t="str">
        <f t="shared" si="24"/>
        <v>coin</v>
      </c>
      <c r="L105" s="2">
        <f t="shared" si="25"/>
        <v>912</v>
      </c>
      <c r="M105" s="2">
        <f t="shared" ref="M105:N168" si="43">M101</f>
        <v>21</v>
      </c>
      <c r="N105" s="2">
        <f t="shared" si="43"/>
        <v>40</v>
      </c>
      <c r="O105" s="2">
        <f t="shared" si="37"/>
        <v>1</v>
      </c>
      <c r="P105" s="2" t="str">
        <f t="shared" si="38"/>
        <v>coin,20500</v>
      </c>
      <c r="Q105" s="2" t="str">
        <f t="shared" si="39"/>
        <v>prop,106,1</v>
      </c>
      <c r="R105" s="2" t="str">
        <f t="shared" si="40"/>
        <v>prop,106,1</v>
      </c>
      <c r="S105" s="10" t="str">
        <f>VLOOKUP(M105,$Q$27:$R$30,2,0)</f>
        <v>5,57</v>
      </c>
      <c r="T105" s="10" t="str">
        <f>VLOOKUP(N105,$S$27:$T$30,2,0)</f>
        <v>8,86</v>
      </c>
      <c r="U105" s="2">
        <f t="shared" si="41"/>
        <v>25</v>
      </c>
      <c r="W105" s="2">
        <f t="shared" si="32"/>
        <v>113</v>
      </c>
      <c r="X105" s="2">
        <v>14</v>
      </c>
      <c r="Y105" s="2">
        <f t="shared" si="27"/>
        <v>11314</v>
      </c>
      <c r="Z105" s="2">
        <f t="shared" si="26"/>
        <v>41</v>
      </c>
      <c r="AA105" s="2">
        <f t="shared" si="31"/>
        <v>60</v>
      </c>
      <c r="AB105" s="2">
        <f t="shared" si="28"/>
        <v>1</v>
      </c>
      <c r="AC105" s="2" t="str">
        <f t="shared" si="31"/>
        <v>coin,3000</v>
      </c>
      <c r="AD105" s="2" t="str">
        <f t="shared" si="29"/>
        <v>item,4044</v>
      </c>
      <c r="AE105" s="2" t="str">
        <f t="shared" si="30"/>
        <v>pack,268</v>
      </c>
      <c r="AF105" s="2" t="str">
        <f t="shared" si="31"/>
        <v>8,86</v>
      </c>
      <c r="AG105" s="2" t="str">
        <f t="shared" si="31"/>
        <v>11,116</v>
      </c>
      <c r="AH105" s="2">
        <f t="shared" si="31"/>
        <v>60</v>
      </c>
      <c r="AI105" s="2">
        <v>3</v>
      </c>
    </row>
    <row r="106" spans="1:35">
      <c r="A106" s="2">
        <f t="shared" si="23"/>
        <v>9</v>
      </c>
      <c r="B106" s="2">
        <f t="shared" si="42"/>
        <v>14</v>
      </c>
      <c r="C106" s="2">
        <f t="shared" si="33"/>
        <v>180</v>
      </c>
      <c r="D106" s="2">
        <f t="shared" si="34"/>
        <v>27000</v>
      </c>
      <c r="E106" s="2">
        <f t="shared" si="35"/>
        <v>0.75</v>
      </c>
      <c r="F106" s="2">
        <f t="shared" si="36"/>
        <v>50</v>
      </c>
      <c r="K106" s="2" t="str">
        <f t="shared" si="24"/>
        <v>coin</v>
      </c>
      <c r="L106" s="2">
        <f t="shared" si="25"/>
        <v>913</v>
      </c>
      <c r="M106" s="2">
        <f t="shared" si="43"/>
        <v>41</v>
      </c>
      <c r="N106" s="2">
        <f t="shared" si="43"/>
        <v>60</v>
      </c>
      <c r="O106" s="2">
        <f t="shared" si="37"/>
        <v>5</v>
      </c>
      <c r="P106" s="2" t="str">
        <f t="shared" si="38"/>
        <v>coin,20500</v>
      </c>
      <c r="Q106" s="2" t="str">
        <f t="shared" si="39"/>
        <v>prop,106,1</v>
      </c>
      <c r="R106" s="2" t="str">
        <f t="shared" si="40"/>
        <v>prop,106,1</v>
      </c>
      <c r="S106" s="10" t="str">
        <f>VLOOKUP(M106,$Q$27:$R$30,2,0)</f>
        <v>8,86</v>
      </c>
      <c r="T106" s="10" t="str">
        <f>VLOOKUP(N106,$S$27:$T$30,2,0)</f>
        <v>11,116</v>
      </c>
      <c r="U106" s="2">
        <f t="shared" si="41"/>
        <v>25</v>
      </c>
      <c r="W106" s="2">
        <f t="shared" si="32"/>
        <v>113</v>
      </c>
      <c r="X106" s="2">
        <v>15</v>
      </c>
      <c r="Y106" s="2">
        <f t="shared" si="27"/>
        <v>11315</v>
      </c>
      <c r="Z106" s="2">
        <f t="shared" si="26"/>
        <v>41</v>
      </c>
      <c r="AA106" s="2">
        <f t="shared" si="31"/>
        <v>60</v>
      </c>
      <c r="AB106" s="2">
        <f t="shared" si="28"/>
        <v>1</v>
      </c>
      <c r="AC106" s="2" t="str">
        <f t="shared" si="31"/>
        <v>coin,3000</v>
      </c>
      <c r="AD106" s="2" t="str">
        <f t="shared" si="29"/>
        <v>item,4045</v>
      </c>
      <c r="AE106" s="2" t="str">
        <f t="shared" si="30"/>
        <v>pack,273</v>
      </c>
      <c r="AF106" s="2" t="str">
        <f t="shared" si="31"/>
        <v>8,86</v>
      </c>
      <c r="AG106" s="2" t="str">
        <f t="shared" si="31"/>
        <v>11,116</v>
      </c>
      <c r="AH106" s="2">
        <f t="shared" si="31"/>
        <v>60</v>
      </c>
      <c r="AI106" s="2">
        <v>3</v>
      </c>
    </row>
    <row r="107" spans="1:35">
      <c r="A107" s="2">
        <f t="shared" si="23"/>
        <v>9</v>
      </c>
      <c r="B107" s="2">
        <f t="shared" si="42"/>
        <v>16</v>
      </c>
      <c r="C107" s="2">
        <f t="shared" si="33"/>
        <v>180</v>
      </c>
      <c r="D107" s="2">
        <f t="shared" si="34"/>
        <v>27000</v>
      </c>
      <c r="E107" s="2">
        <f t="shared" si="35"/>
        <v>0.75</v>
      </c>
      <c r="F107" s="2">
        <f t="shared" si="36"/>
        <v>100</v>
      </c>
      <c r="K107" s="2" t="str">
        <f t="shared" si="24"/>
        <v>coin</v>
      </c>
      <c r="L107" s="2">
        <f t="shared" si="25"/>
        <v>914</v>
      </c>
      <c r="M107" s="2">
        <f t="shared" si="43"/>
        <v>61</v>
      </c>
      <c r="N107" s="2">
        <f t="shared" si="43"/>
        <v>999</v>
      </c>
      <c r="O107" s="2">
        <f t="shared" si="37"/>
        <v>10</v>
      </c>
      <c r="P107" s="2" t="str">
        <f t="shared" si="38"/>
        <v>coin,20500</v>
      </c>
      <c r="Q107" s="2" t="str">
        <f t="shared" si="39"/>
        <v>prop,106,1</v>
      </c>
      <c r="R107" s="2" t="str">
        <f t="shared" si="40"/>
        <v>prop,106,1</v>
      </c>
      <c r="S107" s="10" t="str">
        <f>VLOOKUP(M107,$Q$27:$R$30,2,0)</f>
        <v>11,116</v>
      </c>
      <c r="T107" s="10">
        <f>VLOOKUP(N107,$S$27:$T$30,2,0)</f>
        <v>0</v>
      </c>
      <c r="U107" s="2">
        <f t="shared" si="41"/>
        <v>25</v>
      </c>
      <c r="W107" s="2">
        <f t="shared" si="32"/>
        <v>114</v>
      </c>
      <c r="X107" s="2">
        <v>1</v>
      </c>
      <c r="Y107" s="2">
        <f t="shared" si="27"/>
        <v>11401</v>
      </c>
      <c r="Z107" s="2">
        <f t="shared" si="26"/>
        <v>61</v>
      </c>
      <c r="AA107" s="2">
        <f t="shared" si="31"/>
        <v>999</v>
      </c>
      <c r="AB107" s="2">
        <f t="shared" si="28"/>
        <v>1</v>
      </c>
      <c r="AC107" s="2" t="str">
        <f t="shared" si="31"/>
        <v>coin,1500</v>
      </c>
      <c r="AD107" s="2" t="str">
        <f t="shared" si="29"/>
        <v>item,4031</v>
      </c>
      <c r="AE107" s="2" t="str">
        <f t="shared" si="30"/>
        <v>pack,203</v>
      </c>
      <c r="AF107" s="2" t="str">
        <f t="shared" si="31"/>
        <v>11,116</v>
      </c>
      <c r="AG107" s="2">
        <f t="shared" si="31"/>
        <v>0</v>
      </c>
      <c r="AH107" s="2">
        <f t="shared" si="31"/>
        <v>80</v>
      </c>
      <c r="AI107" s="2">
        <v>3</v>
      </c>
    </row>
    <row r="108" spans="1:35">
      <c r="A108" s="2">
        <f t="shared" si="23"/>
        <v>10</v>
      </c>
      <c r="B108" s="2">
        <f t="shared" si="42"/>
        <v>10</v>
      </c>
      <c r="C108" s="2">
        <f t="shared" si="33"/>
        <v>280</v>
      </c>
      <c r="D108" s="2">
        <f t="shared" si="34"/>
        <v>42000</v>
      </c>
      <c r="E108" s="2">
        <f t="shared" si="35"/>
        <v>0.75</v>
      </c>
      <c r="F108" s="2">
        <f t="shared" si="36"/>
        <v>100</v>
      </c>
      <c r="K108" s="2" t="str">
        <f t="shared" si="24"/>
        <v>cash</v>
      </c>
      <c r="L108" s="2">
        <f t="shared" si="25"/>
        <v>1001</v>
      </c>
      <c r="M108" s="2">
        <f t="shared" si="43"/>
        <v>1</v>
      </c>
      <c r="N108" s="2">
        <f t="shared" si="43"/>
        <v>20</v>
      </c>
      <c r="O108" s="2">
        <f t="shared" si="37"/>
        <v>100</v>
      </c>
      <c r="P108" s="2" t="str">
        <f t="shared" si="38"/>
        <v>cash,210</v>
      </c>
      <c r="Q108" s="2" t="str">
        <f t="shared" si="39"/>
        <v>prop,702,1</v>
      </c>
      <c r="R108" s="2" t="str">
        <f t="shared" si="40"/>
        <v>prop,702,1</v>
      </c>
      <c r="S108" s="10">
        <f>VLOOKUP(M108,$Q$27:$R$30,2,0)</f>
        <v>0</v>
      </c>
      <c r="T108" s="10" t="str">
        <f>VLOOKUP(N108,$S$27:$T$30,2,0)</f>
        <v>5,57</v>
      </c>
      <c r="U108" s="2">
        <f t="shared" si="41"/>
        <v>25</v>
      </c>
      <c r="W108" s="2">
        <f t="shared" si="32"/>
        <v>114</v>
      </c>
      <c r="X108" s="2">
        <v>2</v>
      </c>
      <c r="Y108" s="2">
        <f t="shared" si="27"/>
        <v>11402</v>
      </c>
      <c r="Z108" s="2">
        <f t="shared" si="26"/>
        <v>61</v>
      </c>
      <c r="AA108" s="2">
        <f t="shared" si="31"/>
        <v>999</v>
      </c>
      <c r="AB108" s="2">
        <f t="shared" si="28"/>
        <v>1</v>
      </c>
      <c r="AC108" s="2" t="str">
        <f t="shared" si="31"/>
        <v>coin,1500</v>
      </c>
      <c r="AD108" s="2" t="str">
        <f t="shared" si="29"/>
        <v>item,4032</v>
      </c>
      <c r="AE108" s="2" t="str">
        <f t="shared" si="30"/>
        <v>pack,208</v>
      </c>
      <c r="AF108" s="2" t="str">
        <f t="shared" ref="AA108:AH171" si="44">VLOOKUP($W108,$L$36:$U$59,COLUMN()-COLUMN($X$2),0)</f>
        <v>11,116</v>
      </c>
      <c r="AG108" s="2">
        <f t="shared" si="44"/>
        <v>0</v>
      </c>
      <c r="AH108" s="2">
        <f t="shared" si="44"/>
        <v>80</v>
      </c>
      <c r="AI108" s="2">
        <v>3</v>
      </c>
    </row>
    <row r="109" spans="1:35">
      <c r="A109" s="2">
        <f t="shared" ref="A109:A172" si="45">A101+1</f>
        <v>10</v>
      </c>
      <c r="B109" s="2">
        <f t="shared" si="42"/>
        <v>12</v>
      </c>
      <c r="C109" s="2">
        <f t="shared" si="33"/>
        <v>280</v>
      </c>
      <c r="D109" s="2">
        <f t="shared" si="34"/>
        <v>42000</v>
      </c>
      <c r="E109" s="2">
        <f t="shared" si="35"/>
        <v>0.75</v>
      </c>
      <c r="F109" s="2">
        <f t="shared" si="36"/>
        <v>100</v>
      </c>
      <c r="K109" s="2" t="str">
        <f t="shared" ref="K109:K174" si="46">K101</f>
        <v>cash</v>
      </c>
      <c r="L109" s="2">
        <f t="shared" ref="L109:L172" si="47">L101+100</f>
        <v>1002</v>
      </c>
      <c r="M109" s="2">
        <f t="shared" si="43"/>
        <v>21</v>
      </c>
      <c r="N109" s="2">
        <f t="shared" si="43"/>
        <v>40</v>
      </c>
      <c r="O109" s="2">
        <f t="shared" si="37"/>
        <v>100</v>
      </c>
      <c r="P109" s="2" t="str">
        <f t="shared" si="38"/>
        <v>cash,210</v>
      </c>
      <c r="Q109" s="2" t="str">
        <f t="shared" si="39"/>
        <v>prop,702,1</v>
      </c>
      <c r="R109" s="2" t="str">
        <f t="shared" si="40"/>
        <v>prop,702,1</v>
      </c>
      <c r="S109" s="10" t="str">
        <f>VLOOKUP(M109,$Q$27:$R$30,2,0)</f>
        <v>5,57</v>
      </c>
      <c r="T109" s="10" t="str">
        <f>VLOOKUP(N109,$S$27:$T$30,2,0)</f>
        <v>8,86</v>
      </c>
      <c r="U109" s="2">
        <f t="shared" si="41"/>
        <v>25</v>
      </c>
      <c r="W109" s="2">
        <f t="shared" si="32"/>
        <v>114</v>
      </c>
      <c r="X109" s="2">
        <v>3</v>
      </c>
      <c r="Y109" s="2">
        <f t="shared" si="27"/>
        <v>11403</v>
      </c>
      <c r="Z109" s="2">
        <f t="shared" ref="Z109:Z172" si="48">VLOOKUP($W109,$L$36:$U$59,COLUMN()-COLUMN($X$2),0)</f>
        <v>61</v>
      </c>
      <c r="AA109" s="2">
        <f t="shared" si="44"/>
        <v>999</v>
      </c>
      <c r="AB109" s="2">
        <f t="shared" si="28"/>
        <v>1</v>
      </c>
      <c r="AC109" s="2" t="str">
        <f t="shared" si="44"/>
        <v>coin,1500</v>
      </c>
      <c r="AD109" s="2" t="str">
        <f t="shared" si="29"/>
        <v>item,4033</v>
      </c>
      <c r="AE109" s="2" t="str">
        <f t="shared" si="30"/>
        <v>pack,213</v>
      </c>
      <c r="AF109" s="2" t="str">
        <f t="shared" si="44"/>
        <v>11,116</v>
      </c>
      <c r="AG109" s="2">
        <f t="shared" si="44"/>
        <v>0</v>
      </c>
      <c r="AH109" s="2">
        <f t="shared" si="44"/>
        <v>80</v>
      </c>
      <c r="AI109" s="2">
        <v>3</v>
      </c>
    </row>
    <row r="110" spans="1:35">
      <c r="A110" s="2">
        <f t="shared" si="45"/>
        <v>10</v>
      </c>
      <c r="B110" s="2">
        <f t="shared" si="42"/>
        <v>14</v>
      </c>
      <c r="C110" s="2">
        <f t="shared" si="33"/>
        <v>280</v>
      </c>
      <c r="D110" s="2">
        <f t="shared" si="34"/>
        <v>42000</v>
      </c>
      <c r="E110" s="2">
        <f t="shared" si="35"/>
        <v>0.75</v>
      </c>
      <c r="F110" s="2">
        <f t="shared" si="36"/>
        <v>100</v>
      </c>
      <c r="K110" s="2" t="str">
        <f t="shared" si="46"/>
        <v>cash</v>
      </c>
      <c r="L110" s="2">
        <f t="shared" si="47"/>
        <v>1003</v>
      </c>
      <c r="M110" s="2">
        <f t="shared" si="43"/>
        <v>41</v>
      </c>
      <c r="N110" s="2">
        <f t="shared" si="43"/>
        <v>60</v>
      </c>
      <c r="O110" s="2">
        <f t="shared" si="37"/>
        <v>100</v>
      </c>
      <c r="P110" s="2" t="str">
        <f t="shared" si="38"/>
        <v>cash,210</v>
      </c>
      <c r="Q110" s="2" t="str">
        <f t="shared" si="39"/>
        <v>prop,702,1</v>
      </c>
      <c r="R110" s="2" t="str">
        <f t="shared" si="40"/>
        <v>prop,702,1</v>
      </c>
      <c r="S110" s="10" t="str">
        <f>VLOOKUP(M110,$Q$27:$R$30,2,0)</f>
        <v>8,86</v>
      </c>
      <c r="T110" s="10" t="str">
        <f>VLOOKUP(N110,$S$27:$T$30,2,0)</f>
        <v>11,116</v>
      </c>
      <c r="U110" s="2">
        <f t="shared" si="41"/>
        <v>25</v>
      </c>
      <c r="W110" s="2">
        <f t="shared" si="32"/>
        <v>114</v>
      </c>
      <c r="X110" s="2">
        <v>4</v>
      </c>
      <c r="Y110" s="2">
        <f t="shared" si="27"/>
        <v>11404</v>
      </c>
      <c r="Z110" s="2">
        <f t="shared" si="48"/>
        <v>61</v>
      </c>
      <c r="AA110" s="2">
        <f t="shared" si="44"/>
        <v>999</v>
      </c>
      <c r="AB110" s="2">
        <f t="shared" si="28"/>
        <v>1</v>
      </c>
      <c r="AC110" s="2" t="str">
        <f t="shared" si="44"/>
        <v>coin,1500</v>
      </c>
      <c r="AD110" s="2" t="str">
        <f t="shared" si="29"/>
        <v>item,4034</v>
      </c>
      <c r="AE110" s="2" t="str">
        <f t="shared" si="30"/>
        <v>pack,218</v>
      </c>
      <c r="AF110" s="2" t="str">
        <f t="shared" si="44"/>
        <v>11,116</v>
      </c>
      <c r="AG110" s="2">
        <f t="shared" si="44"/>
        <v>0</v>
      </c>
      <c r="AH110" s="2">
        <f t="shared" si="44"/>
        <v>80</v>
      </c>
      <c r="AI110" s="2">
        <v>3</v>
      </c>
    </row>
    <row r="111" spans="1:35">
      <c r="A111" s="2">
        <f t="shared" si="45"/>
        <v>10</v>
      </c>
      <c r="B111" s="2">
        <f t="shared" si="42"/>
        <v>16</v>
      </c>
      <c r="C111" s="2">
        <f t="shared" si="33"/>
        <v>280</v>
      </c>
      <c r="D111" s="2">
        <f t="shared" si="34"/>
        <v>42000</v>
      </c>
      <c r="E111" s="2">
        <f t="shared" si="35"/>
        <v>0.75</v>
      </c>
      <c r="F111" s="2">
        <f t="shared" si="36"/>
        <v>100</v>
      </c>
      <c r="K111" s="2" t="str">
        <f t="shared" si="46"/>
        <v>cash</v>
      </c>
      <c r="L111" s="2">
        <f t="shared" si="47"/>
        <v>1004</v>
      </c>
      <c r="M111" s="2">
        <f t="shared" si="43"/>
        <v>61</v>
      </c>
      <c r="N111" s="2">
        <f t="shared" si="43"/>
        <v>999</v>
      </c>
      <c r="O111" s="2">
        <f t="shared" si="37"/>
        <v>100</v>
      </c>
      <c r="P111" s="2" t="str">
        <f t="shared" si="38"/>
        <v>cash,210</v>
      </c>
      <c r="Q111" s="2" t="str">
        <f t="shared" si="39"/>
        <v>prop,702,1</v>
      </c>
      <c r="R111" s="2" t="str">
        <f t="shared" si="40"/>
        <v>prop,702,1</v>
      </c>
      <c r="S111" s="10" t="str">
        <f>VLOOKUP(M111,$Q$27:$R$30,2,0)</f>
        <v>11,116</v>
      </c>
      <c r="T111" s="10">
        <f>VLOOKUP(N111,$S$27:$T$30,2,0)</f>
        <v>0</v>
      </c>
      <c r="U111" s="2">
        <f t="shared" si="41"/>
        <v>25</v>
      </c>
      <c r="W111" s="2">
        <f t="shared" si="32"/>
        <v>114</v>
      </c>
      <c r="X111" s="2">
        <v>5</v>
      </c>
      <c r="Y111" s="2">
        <f t="shared" si="27"/>
        <v>11405</v>
      </c>
      <c r="Z111" s="2">
        <f t="shared" si="48"/>
        <v>61</v>
      </c>
      <c r="AA111" s="2">
        <f t="shared" si="44"/>
        <v>999</v>
      </c>
      <c r="AB111" s="2">
        <f t="shared" si="28"/>
        <v>1</v>
      </c>
      <c r="AC111" s="2" t="str">
        <f t="shared" si="44"/>
        <v>coin,1500</v>
      </c>
      <c r="AD111" s="2" t="str">
        <f t="shared" si="29"/>
        <v>item,4035</v>
      </c>
      <c r="AE111" s="2" t="str">
        <f t="shared" si="30"/>
        <v>pack,223</v>
      </c>
      <c r="AF111" s="2" t="str">
        <f t="shared" si="44"/>
        <v>11,116</v>
      </c>
      <c r="AG111" s="2">
        <f t="shared" si="44"/>
        <v>0</v>
      </c>
      <c r="AH111" s="2">
        <f t="shared" si="44"/>
        <v>80</v>
      </c>
      <c r="AI111" s="2">
        <v>3</v>
      </c>
    </row>
    <row r="112" spans="1:35">
      <c r="A112" s="2">
        <f t="shared" si="45"/>
        <v>10</v>
      </c>
      <c r="B112" s="2">
        <f t="shared" si="42"/>
        <v>10</v>
      </c>
      <c r="C112" s="2">
        <f t="shared" si="33"/>
        <v>280</v>
      </c>
      <c r="D112" s="2">
        <f t="shared" si="34"/>
        <v>42000</v>
      </c>
      <c r="E112" s="2">
        <f t="shared" si="35"/>
        <v>0.75</v>
      </c>
      <c r="F112" s="2">
        <f t="shared" si="36"/>
        <v>100</v>
      </c>
      <c r="K112" s="2" t="str">
        <f t="shared" si="46"/>
        <v>coin</v>
      </c>
      <c r="L112" s="2">
        <f t="shared" si="47"/>
        <v>1011</v>
      </c>
      <c r="M112" s="2">
        <f t="shared" si="43"/>
        <v>1</v>
      </c>
      <c r="N112" s="2">
        <f t="shared" si="43"/>
        <v>20</v>
      </c>
      <c r="O112" s="2">
        <f t="shared" si="37"/>
        <v>10</v>
      </c>
      <c r="P112" s="2" t="str">
        <f t="shared" si="38"/>
        <v>coin,31500</v>
      </c>
      <c r="Q112" s="2" t="str">
        <f t="shared" si="39"/>
        <v>prop,702,1</v>
      </c>
      <c r="R112" s="2" t="str">
        <f t="shared" si="40"/>
        <v>prop,702,1</v>
      </c>
      <c r="S112" s="10">
        <f>VLOOKUP(M112,$Q$27:$R$30,2,0)</f>
        <v>0</v>
      </c>
      <c r="T112" s="10" t="str">
        <f>VLOOKUP(N112,$S$27:$T$30,2,0)</f>
        <v>5,57</v>
      </c>
      <c r="U112" s="2">
        <f t="shared" si="41"/>
        <v>25</v>
      </c>
      <c r="W112" s="2">
        <f t="shared" si="32"/>
        <v>114</v>
      </c>
      <c r="X112" s="2">
        <v>6</v>
      </c>
      <c r="Y112" s="2">
        <f t="shared" si="27"/>
        <v>11406</v>
      </c>
      <c r="Z112" s="2">
        <f t="shared" si="48"/>
        <v>61</v>
      </c>
      <c r="AA112" s="2">
        <f t="shared" si="44"/>
        <v>999</v>
      </c>
      <c r="AB112" s="2">
        <f t="shared" si="28"/>
        <v>1</v>
      </c>
      <c r="AC112" s="2" t="str">
        <f t="shared" si="44"/>
        <v>coin,1500</v>
      </c>
      <c r="AD112" s="2" t="str">
        <f t="shared" si="29"/>
        <v>item,4036</v>
      </c>
      <c r="AE112" s="2" t="str">
        <f t="shared" si="30"/>
        <v>pack,228</v>
      </c>
      <c r="AF112" s="2" t="str">
        <f t="shared" si="44"/>
        <v>11,116</v>
      </c>
      <c r="AG112" s="2">
        <f t="shared" si="44"/>
        <v>0</v>
      </c>
      <c r="AH112" s="2">
        <f t="shared" si="44"/>
        <v>80</v>
      </c>
      <c r="AI112" s="2">
        <v>3</v>
      </c>
    </row>
    <row r="113" spans="1:35">
      <c r="A113" s="2">
        <f t="shared" si="45"/>
        <v>10</v>
      </c>
      <c r="B113" s="2">
        <f t="shared" si="42"/>
        <v>12</v>
      </c>
      <c r="C113" s="2">
        <f t="shared" si="33"/>
        <v>280</v>
      </c>
      <c r="D113" s="2">
        <f t="shared" si="34"/>
        <v>42000</v>
      </c>
      <c r="E113" s="2">
        <f t="shared" si="35"/>
        <v>0.75</v>
      </c>
      <c r="F113" s="2">
        <f t="shared" si="36"/>
        <v>100</v>
      </c>
      <c r="K113" s="2" t="str">
        <f t="shared" si="46"/>
        <v>coin</v>
      </c>
      <c r="L113" s="2">
        <f t="shared" si="47"/>
        <v>1012</v>
      </c>
      <c r="M113" s="2">
        <f t="shared" si="43"/>
        <v>21</v>
      </c>
      <c r="N113" s="2">
        <f t="shared" si="43"/>
        <v>40</v>
      </c>
      <c r="O113" s="2">
        <f t="shared" si="37"/>
        <v>10</v>
      </c>
      <c r="P113" s="2" t="str">
        <f t="shared" si="38"/>
        <v>coin,31500</v>
      </c>
      <c r="Q113" s="2" t="str">
        <f t="shared" si="39"/>
        <v>prop,702,1</v>
      </c>
      <c r="R113" s="2" t="str">
        <f t="shared" si="40"/>
        <v>prop,702,1</v>
      </c>
      <c r="S113" s="10" t="str">
        <f>VLOOKUP(M113,$Q$27:$R$30,2,0)</f>
        <v>5,57</v>
      </c>
      <c r="T113" s="10" t="str">
        <f>VLOOKUP(N113,$S$27:$T$30,2,0)</f>
        <v>8,86</v>
      </c>
      <c r="U113" s="2">
        <f t="shared" si="41"/>
        <v>25</v>
      </c>
      <c r="W113" s="2">
        <f t="shared" si="32"/>
        <v>114</v>
      </c>
      <c r="X113" s="2">
        <v>7</v>
      </c>
      <c r="Y113" s="2">
        <f t="shared" si="27"/>
        <v>11407</v>
      </c>
      <c r="Z113" s="2">
        <f t="shared" si="48"/>
        <v>61</v>
      </c>
      <c r="AA113" s="2">
        <f t="shared" si="44"/>
        <v>999</v>
      </c>
      <c r="AB113" s="2">
        <f t="shared" si="28"/>
        <v>1</v>
      </c>
      <c r="AC113" s="2" t="str">
        <f t="shared" si="44"/>
        <v>coin,1500</v>
      </c>
      <c r="AD113" s="2" t="str">
        <f t="shared" si="29"/>
        <v>item,4037</v>
      </c>
      <c r="AE113" s="2" t="str">
        <f t="shared" si="30"/>
        <v>pack,233</v>
      </c>
      <c r="AF113" s="2" t="str">
        <f t="shared" si="44"/>
        <v>11,116</v>
      </c>
      <c r="AG113" s="2">
        <f t="shared" si="44"/>
        <v>0</v>
      </c>
      <c r="AH113" s="2">
        <f t="shared" si="44"/>
        <v>80</v>
      </c>
      <c r="AI113" s="2">
        <v>3</v>
      </c>
    </row>
    <row r="114" spans="1:35">
      <c r="A114" s="2">
        <f t="shared" si="45"/>
        <v>10</v>
      </c>
      <c r="B114" s="2">
        <f t="shared" si="42"/>
        <v>14</v>
      </c>
      <c r="C114" s="2">
        <f t="shared" si="33"/>
        <v>280</v>
      </c>
      <c r="D114" s="2">
        <f t="shared" si="34"/>
        <v>42000</v>
      </c>
      <c r="E114" s="2">
        <f t="shared" si="35"/>
        <v>0.75</v>
      </c>
      <c r="F114" s="2">
        <f t="shared" si="36"/>
        <v>100</v>
      </c>
      <c r="K114" s="2" t="str">
        <f t="shared" si="46"/>
        <v>coin</v>
      </c>
      <c r="L114" s="2">
        <f t="shared" si="47"/>
        <v>1013</v>
      </c>
      <c r="M114" s="2">
        <f t="shared" si="43"/>
        <v>41</v>
      </c>
      <c r="N114" s="2">
        <f t="shared" si="43"/>
        <v>60</v>
      </c>
      <c r="O114" s="2">
        <f t="shared" si="37"/>
        <v>10</v>
      </c>
      <c r="P114" s="2" t="str">
        <f t="shared" si="38"/>
        <v>coin,31500</v>
      </c>
      <c r="Q114" s="2" t="str">
        <f t="shared" si="39"/>
        <v>prop,702,1</v>
      </c>
      <c r="R114" s="2" t="str">
        <f t="shared" si="40"/>
        <v>prop,702,1</v>
      </c>
      <c r="S114" s="10" t="str">
        <f>VLOOKUP(M114,$Q$27:$R$30,2,0)</f>
        <v>8,86</v>
      </c>
      <c r="T114" s="10" t="str">
        <f>VLOOKUP(N114,$S$27:$T$30,2,0)</f>
        <v>11,116</v>
      </c>
      <c r="U114" s="2">
        <f t="shared" si="41"/>
        <v>25</v>
      </c>
      <c r="W114" s="2">
        <f t="shared" si="32"/>
        <v>114</v>
      </c>
      <c r="X114" s="2">
        <v>8</v>
      </c>
      <c r="Y114" s="2">
        <f t="shared" si="27"/>
        <v>11408</v>
      </c>
      <c r="Z114" s="2">
        <f t="shared" si="48"/>
        <v>61</v>
      </c>
      <c r="AA114" s="2">
        <f t="shared" si="44"/>
        <v>999</v>
      </c>
      <c r="AB114" s="2">
        <f t="shared" si="28"/>
        <v>1</v>
      </c>
      <c r="AC114" s="2" t="str">
        <f t="shared" si="44"/>
        <v>coin,1500</v>
      </c>
      <c r="AD114" s="2" t="str">
        <f t="shared" si="29"/>
        <v>item,4038</v>
      </c>
      <c r="AE114" s="2" t="str">
        <f t="shared" si="30"/>
        <v>pack,238</v>
      </c>
      <c r="AF114" s="2" t="str">
        <f t="shared" si="44"/>
        <v>11,116</v>
      </c>
      <c r="AG114" s="2">
        <f t="shared" si="44"/>
        <v>0</v>
      </c>
      <c r="AH114" s="2">
        <f t="shared" si="44"/>
        <v>80</v>
      </c>
      <c r="AI114" s="2">
        <v>3</v>
      </c>
    </row>
    <row r="115" spans="1:35">
      <c r="A115" s="2">
        <f t="shared" si="45"/>
        <v>10</v>
      </c>
      <c r="B115" s="2">
        <f t="shared" si="42"/>
        <v>16</v>
      </c>
      <c r="C115" s="2">
        <f t="shared" si="33"/>
        <v>280</v>
      </c>
      <c r="D115" s="2">
        <f t="shared" si="34"/>
        <v>42000</v>
      </c>
      <c r="E115" s="2">
        <f t="shared" si="35"/>
        <v>0.75</v>
      </c>
      <c r="F115" s="2">
        <f t="shared" si="36"/>
        <v>100</v>
      </c>
      <c r="K115" s="2" t="str">
        <f t="shared" si="46"/>
        <v>coin</v>
      </c>
      <c r="L115" s="2">
        <f t="shared" si="47"/>
        <v>1014</v>
      </c>
      <c r="M115" s="2">
        <f t="shared" si="43"/>
        <v>61</v>
      </c>
      <c r="N115" s="2">
        <f t="shared" si="43"/>
        <v>999</v>
      </c>
      <c r="O115" s="2">
        <f t="shared" si="37"/>
        <v>10</v>
      </c>
      <c r="P115" s="2" t="str">
        <f t="shared" si="38"/>
        <v>coin,31500</v>
      </c>
      <c r="Q115" s="2" t="str">
        <f t="shared" si="39"/>
        <v>prop,702,1</v>
      </c>
      <c r="R115" s="2" t="str">
        <f t="shared" si="40"/>
        <v>prop,702,1</v>
      </c>
      <c r="S115" s="10" t="str">
        <f>VLOOKUP(M115,$Q$27:$R$30,2,0)</f>
        <v>11,116</v>
      </c>
      <c r="T115" s="10">
        <f>VLOOKUP(N115,$S$27:$T$30,2,0)</f>
        <v>0</v>
      </c>
      <c r="U115" s="2">
        <f t="shared" si="41"/>
        <v>25</v>
      </c>
      <c r="W115" s="2">
        <f t="shared" si="32"/>
        <v>114</v>
      </c>
      <c r="X115" s="2">
        <v>9</v>
      </c>
      <c r="Y115" s="2">
        <f t="shared" si="27"/>
        <v>11409</v>
      </c>
      <c r="Z115" s="2">
        <f t="shared" si="48"/>
        <v>61</v>
      </c>
      <c r="AA115" s="2">
        <f t="shared" si="44"/>
        <v>999</v>
      </c>
      <c r="AB115" s="2">
        <f t="shared" si="28"/>
        <v>1</v>
      </c>
      <c r="AC115" s="2" t="str">
        <f t="shared" si="44"/>
        <v>coin,1500</v>
      </c>
      <c r="AD115" s="2" t="str">
        <f t="shared" si="29"/>
        <v>item,4039</v>
      </c>
      <c r="AE115" s="2" t="str">
        <f t="shared" si="30"/>
        <v>pack,243</v>
      </c>
      <c r="AF115" s="2" t="str">
        <f t="shared" si="44"/>
        <v>11,116</v>
      </c>
      <c r="AG115" s="2">
        <f t="shared" si="44"/>
        <v>0</v>
      </c>
      <c r="AH115" s="2">
        <f t="shared" si="44"/>
        <v>80</v>
      </c>
      <c r="AI115" s="2">
        <v>3</v>
      </c>
    </row>
    <row r="116" spans="1:35">
      <c r="A116" s="2">
        <f t="shared" si="45"/>
        <v>11</v>
      </c>
      <c r="B116" s="2">
        <f t="shared" si="42"/>
        <v>10</v>
      </c>
      <c r="C116" s="2">
        <f t="shared" si="33"/>
        <v>1650</v>
      </c>
      <c r="D116" s="2">
        <f t="shared" si="34"/>
        <v>247500</v>
      </c>
      <c r="E116" s="2">
        <f t="shared" si="35"/>
        <v>0.75</v>
      </c>
      <c r="F116" s="2">
        <f t="shared" si="36"/>
        <v>0</v>
      </c>
      <c r="K116" s="2" t="str">
        <f t="shared" si="46"/>
        <v>cash</v>
      </c>
      <c r="L116" s="2">
        <f t="shared" si="47"/>
        <v>1101</v>
      </c>
      <c r="M116" s="2">
        <f t="shared" si="43"/>
        <v>1</v>
      </c>
      <c r="N116" s="2">
        <f t="shared" si="43"/>
        <v>20</v>
      </c>
      <c r="O116" s="2">
        <f t="shared" si="37"/>
        <v>0</v>
      </c>
      <c r="P116" s="2" t="str">
        <f t="shared" si="38"/>
        <v>cash,1240</v>
      </c>
      <c r="Q116" s="2" t="str">
        <f t="shared" si="39"/>
        <v>prop,703,1</v>
      </c>
      <c r="R116" s="2" t="str">
        <f t="shared" si="40"/>
        <v>prop,703,1</v>
      </c>
      <c r="S116" s="10">
        <f>VLOOKUP(M116,$Q$27:$R$30,2,0)</f>
        <v>0</v>
      </c>
      <c r="T116" s="10" t="str">
        <f>VLOOKUP(N116,$S$27:$T$30,2,0)</f>
        <v>5,57</v>
      </c>
      <c r="U116" s="2">
        <f t="shared" si="41"/>
        <v>25</v>
      </c>
      <c r="W116" s="2">
        <f t="shared" si="32"/>
        <v>114</v>
      </c>
      <c r="X116" s="2">
        <v>10</v>
      </c>
      <c r="Y116" s="2">
        <f t="shared" si="27"/>
        <v>11410</v>
      </c>
      <c r="Z116" s="2">
        <f t="shared" si="48"/>
        <v>61</v>
      </c>
      <c r="AA116" s="2">
        <f t="shared" si="44"/>
        <v>999</v>
      </c>
      <c r="AB116" s="2">
        <f t="shared" si="28"/>
        <v>1</v>
      </c>
      <c r="AC116" s="2" t="str">
        <f t="shared" si="44"/>
        <v>coin,1500</v>
      </c>
      <c r="AD116" s="2" t="str">
        <f t="shared" si="29"/>
        <v>item,4040</v>
      </c>
      <c r="AE116" s="2" t="str">
        <f t="shared" si="30"/>
        <v>pack,248</v>
      </c>
      <c r="AF116" s="2" t="str">
        <f t="shared" si="44"/>
        <v>11,116</v>
      </c>
      <c r="AG116" s="2">
        <f t="shared" si="44"/>
        <v>0</v>
      </c>
      <c r="AH116" s="2">
        <f t="shared" si="44"/>
        <v>80</v>
      </c>
      <c r="AI116" s="2">
        <v>3</v>
      </c>
    </row>
    <row r="117" spans="1:35">
      <c r="A117" s="2">
        <f t="shared" si="45"/>
        <v>11</v>
      </c>
      <c r="B117" s="2">
        <f t="shared" si="42"/>
        <v>12</v>
      </c>
      <c r="C117" s="2">
        <f t="shared" si="33"/>
        <v>1650</v>
      </c>
      <c r="D117" s="2">
        <f t="shared" si="34"/>
        <v>247500</v>
      </c>
      <c r="E117" s="2">
        <f t="shared" si="35"/>
        <v>0.75</v>
      </c>
      <c r="F117" s="2">
        <f t="shared" si="36"/>
        <v>0</v>
      </c>
      <c r="K117" s="2" t="str">
        <f t="shared" si="46"/>
        <v>cash</v>
      </c>
      <c r="L117" s="2">
        <f t="shared" si="47"/>
        <v>1102</v>
      </c>
      <c r="M117" s="2">
        <f t="shared" si="43"/>
        <v>21</v>
      </c>
      <c r="N117" s="2">
        <f t="shared" si="43"/>
        <v>40</v>
      </c>
      <c r="O117" s="2">
        <f t="shared" si="37"/>
        <v>0</v>
      </c>
      <c r="P117" s="2" t="str">
        <f t="shared" si="38"/>
        <v>cash,1240</v>
      </c>
      <c r="Q117" s="2" t="str">
        <f t="shared" si="39"/>
        <v>prop,703,1</v>
      </c>
      <c r="R117" s="2" t="str">
        <f t="shared" si="40"/>
        <v>prop,703,1</v>
      </c>
      <c r="S117" s="10" t="str">
        <f>VLOOKUP(M117,$Q$27:$R$30,2,0)</f>
        <v>5,57</v>
      </c>
      <c r="T117" s="10" t="str">
        <f>VLOOKUP(N117,$S$27:$T$30,2,0)</f>
        <v>8,86</v>
      </c>
      <c r="U117" s="2">
        <f t="shared" si="41"/>
        <v>25</v>
      </c>
      <c r="W117" s="2">
        <f t="shared" si="32"/>
        <v>114</v>
      </c>
      <c r="X117" s="2">
        <v>11</v>
      </c>
      <c r="Y117" s="2">
        <f t="shared" si="27"/>
        <v>11411</v>
      </c>
      <c r="Z117" s="2">
        <f t="shared" si="48"/>
        <v>61</v>
      </c>
      <c r="AA117" s="2">
        <f t="shared" si="44"/>
        <v>999</v>
      </c>
      <c r="AB117" s="2">
        <f t="shared" si="28"/>
        <v>1</v>
      </c>
      <c r="AC117" s="2" t="str">
        <f t="shared" si="44"/>
        <v>coin,1500</v>
      </c>
      <c r="AD117" s="2" t="str">
        <f t="shared" si="29"/>
        <v>item,4041</v>
      </c>
      <c r="AE117" s="2" t="str">
        <f t="shared" si="30"/>
        <v>pack,253</v>
      </c>
      <c r="AF117" s="2" t="str">
        <f t="shared" si="44"/>
        <v>11,116</v>
      </c>
      <c r="AG117" s="2">
        <f t="shared" si="44"/>
        <v>0</v>
      </c>
      <c r="AH117" s="2">
        <f t="shared" si="44"/>
        <v>80</v>
      </c>
      <c r="AI117" s="2">
        <v>3</v>
      </c>
    </row>
    <row r="118" spans="1:35">
      <c r="A118" s="2">
        <f t="shared" si="45"/>
        <v>11</v>
      </c>
      <c r="B118" s="2">
        <f t="shared" si="42"/>
        <v>14</v>
      </c>
      <c r="C118" s="2">
        <f t="shared" si="33"/>
        <v>1650</v>
      </c>
      <c r="D118" s="2">
        <f t="shared" si="34"/>
        <v>247500</v>
      </c>
      <c r="E118" s="2">
        <f t="shared" si="35"/>
        <v>0.75</v>
      </c>
      <c r="F118" s="2">
        <f t="shared" si="36"/>
        <v>0</v>
      </c>
      <c r="K118" s="2" t="str">
        <f t="shared" si="46"/>
        <v>cash</v>
      </c>
      <c r="L118" s="2">
        <f t="shared" si="47"/>
        <v>1103</v>
      </c>
      <c r="M118" s="2">
        <f t="shared" si="43"/>
        <v>41</v>
      </c>
      <c r="N118" s="2">
        <f t="shared" si="43"/>
        <v>60</v>
      </c>
      <c r="O118" s="2">
        <f t="shared" si="37"/>
        <v>0</v>
      </c>
      <c r="P118" s="2" t="str">
        <f t="shared" si="38"/>
        <v>cash,1240</v>
      </c>
      <c r="Q118" s="2" t="str">
        <f t="shared" si="39"/>
        <v>prop,703,1</v>
      </c>
      <c r="R118" s="2" t="str">
        <f t="shared" si="40"/>
        <v>prop,703,1</v>
      </c>
      <c r="S118" s="10" t="str">
        <f>VLOOKUP(M118,$Q$27:$R$30,2,0)</f>
        <v>8,86</v>
      </c>
      <c r="T118" s="10" t="str">
        <f>VLOOKUP(N118,$S$27:$T$30,2,0)</f>
        <v>11,116</v>
      </c>
      <c r="U118" s="2">
        <f t="shared" si="41"/>
        <v>25</v>
      </c>
      <c r="W118" s="2">
        <f t="shared" si="32"/>
        <v>114</v>
      </c>
      <c r="X118" s="2">
        <v>12</v>
      </c>
      <c r="Y118" s="2">
        <f t="shared" si="27"/>
        <v>11412</v>
      </c>
      <c r="Z118" s="2">
        <f t="shared" si="48"/>
        <v>61</v>
      </c>
      <c r="AA118" s="2">
        <f t="shared" si="44"/>
        <v>999</v>
      </c>
      <c r="AB118" s="2">
        <f t="shared" si="28"/>
        <v>1</v>
      </c>
      <c r="AC118" s="2" t="str">
        <f t="shared" si="44"/>
        <v>coin,1500</v>
      </c>
      <c r="AD118" s="2" t="str">
        <f t="shared" si="29"/>
        <v>item,4042</v>
      </c>
      <c r="AE118" s="2" t="str">
        <f t="shared" si="30"/>
        <v>pack,258</v>
      </c>
      <c r="AF118" s="2" t="str">
        <f t="shared" si="44"/>
        <v>11,116</v>
      </c>
      <c r="AG118" s="2">
        <f t="shared" si="44"/>
        <v>0</v>
      </c>
      <c r="AH118" s="2">
        <f t="shared" si="44"/>
        <v>80</v>
      </c>
      <c r="AI118" s="2">
        <v>3</v>
      </c>
    </row>
    <row r="119" spans="1:35">
      <c r="A119" s="2">
        <f t="shared" si="45"/>
        <v>11</v>
      </c>
      <c r="B119" s="2">
        <f t="shared" si="42"/>
        <v>16</v>
      </c>
      <c r="C119" s="2">
        <f t="shared" si="33"/>
        <v>1650</v>
      </c>
      <c r="D119" s="2">
        <f t="shared" si="34"/>
        <v>247500</v>
      </c>
      <c r="E119" s="2">
        <f t="shared" si="35"/>
        <v>0.75</v>
      </c>
      <c r="F119" s="2">
        <f t="shared" si="36"/>
        <v>0</v>
      </c>
      <c r="K119" s="2" t="str">
        <f t="shared" si="46"/>
        <v>cash</v>
      </c>
      <c r="L119" s="2">
        <f t="shared" si="47"/>
        <v>1104</v>
      </c>
      <c r="M119" s="2">
        <f t="shared" si="43"/>
        <v>61</v>
      </c>
      <c r="N119" s="2">
        <f t="shared" si="43"/>
        <v>999</v>
      </c>
      <c r="O119" s="2">
        <f t="shared" si="37"/>
        <v>0</v>
      </c>
      <c r="P119" s="2" t="str">
        <f t="shared" si="38"/>
        <v>cash,1240</v>
      </c>
      <c r="Q119" s="2" t="str">
        <f t="shared" si="39"/>
        <v>prop,703,1</v>
      </c>
      <c r="R119" s="2" t="str">
        <f t="shared" si="40"/>
        <v>prop,703,1</v>
      </c>
      <c r="S119" s="10" t="str">
        <f>VLOOKUP(M119,$Q$27:$R$30,2,0)</f>
        <v>11,116</v>
      </c>
      <c r="T119" s="10">
        <f>VLOOKUP(N119,$S$27:$T$30,2,0)</f>
        <v>0</v>
      </c>
      <c r="U119" s="2">
        <f t="shared" si="41"/>
        <v>25</v>
      </c>
      <c r="W119" s="2">
        <f t="shared" si="32"/>
        <v>114</v>
      </c>
      <c r="X119" s="2">
        <v>13</v>
      </c>
      <c r="Y119" s="2">
        <f t="shared" si="27"/>
        <v>11413</v>
      </c>
      <c r="Z119" s="2">
        <f t="shared" si="48"/>
        <v>61</v>
      </c>
      <c r="AA119" s="2">
        <f t="shared" si="44"/>
        <v>999</v>
      </c>
      <c r="AB119" s="2">
        <f t="shared" si="28"/>
        <v>1</v>
      </c>
      <c r="AC119" s="2" t="str">
        <f t="shared" si="44"/>
        <v>coin,1500</v>
      </c>
      <c r="AD119" s="2" t="str">
        <f t="shared" si="29"/>
        <v>item,4043</v>
      </c>
      <c r="AE119" s="2" t="str">
        <f t="shared" si="30"/>
        <v>pack,263</v>
      </c>
      <c r="AF119" s="2" t="str">
        <f t="shared" si="44"/>
        <v>11,116</v>
      </c>
      <c r="AG119" s="2">
        <f t="shared" si="44"/>
        <v>0</v>
      </c>
      <c r="AH119" s="2">
        <f t="shared" si="44"/>
        <v>80</v>
      </c>
      <c r="AI119" s="2">
        <v>3</v>
      </c>
    </row>
    <row r="120" spans="1:35">
      <c r="A120" s="2">
        <f t="shared" si="45"/>
        <v>11</v>
      </c>
      <c r="B120" s="2">
        <f t="shared" si="42"/>
        <v>10</v>
      </c>
      <c r="C120" s="2">
        <f t="shared" si="33"/>
        <v>1650</v>
      </c>
      <c r="D120" s="2">
        <f t="shared" si="34"/>
        <v>247500</v>
      </c>
      <c r="E120" s="2">
        <f t="shared" si="35"/>
        <v>0.75</v>
      </c>
      <c r="F120" s="2">
        <f t="shared" si="36"/>
        <v>0</v>
      </c>
      <c r="K120" s="2" t="str">
        <f t="shared" si="46"/>
        <v>coin</v>
      </c>
      <c r="L120" s="2">
        <f t="shared" si="47"/>
        <v>1111</v>
      </c>
      <c r="M120" s="2">
        <f t="shared" si="43"/>
        <v>1</v>
      </c>
      <c r="N120" s="2">
        <f t="shared" si="43"/>
        <v>20</v>
      </c>
      <c r="O120" s="2">
        <f t="shared" si="37"/>
        <v>0</v>
      </c>
      <c r="P120" s="2" t="str">
        <f t="shared" si="38"/>
        <v>coin,186000</v>
      </c>
      <c r="Q120" s="2" t="str">
        <f t="shared" si="39"/>
        <v>prop,703,1</v>
      </c>
      <c r="R120" s="2" t="str">
        <f t="shared" si="40"/>
        <v>prop,703,1</v>
      </c>
      <c r="S120" s="10">
        <f>VLOOKUP(M120,$Q$27:$R$30,2,0)</f>
        <v>0</v>
      </c>
      <c r="T120" s="10" t="str">
        <f>VLOOKUP(N120,$S$27:$T$30,2,0)</f>
        <v>5,57</v>
      </c>
      <c r="U120" s="2">
        <f t="shared" si="41"/>
        <v>25</v>
      </c>
      <c r="W120" s="2">
        <f t="shared" si="32"/>
        <v>114</v>
      </c>
      <c r="X120" s="2">
        <v>14</v>
      </c>
      <c r="Y120" s="2">
        <f t="shared" si="27"/>
        <v>11414</v>
      </c>
      <c r="Z120" s="2">
        <f t="shared" si="48"/>
        <v>61</v>
      </c>
      <c r="AA120" s="2">
        <f t="shared" si="44"/>
        <v>999</v>
      </c>
      <c r="AB120" s="2">
        <f t="shared" si="28"/>
        <v>1</v>
      </c>
      <c r="AC120" s="2" t="str">
        <f t="shared" si="44"/>
        <v>coin,1500</v>
      </c>
      <c r="AD120" s="2" t="str">
        <f t="shared" si="29"/>
        <v>item,4044</v>
      </c>
      <c r="AE120" s="2" t="str">
        <f t="shared" si="30"/>
        <v>pack,268</v>
      </c>
      <c r="AF120" s="2" t="str">
        <f t="shared" si="44"/>
        <v>11,116</v>
      </c>
      <c r="AG120" s="2">
        <f t="shared" si="44"/>
        <v>0</v>
      </c>
      <c r="AH120" s="2">
        <f t="shared" si="44"/>
        <v>80</v>
      </c>
      <c r="AI120" s="2">
        <v>3</v>
      </c>
    </row>
    <row r="121" spans="1:35">
      <c r="A121" s="2">
        <f t="shared" si="45"/>
        <v>11</v>
      </c>
      <c r="B121" s="2">
        <f t="shared" si="42"/>
        <v>12</v>
      </c>
      <c r="C121" s="2">
        <f t="shared" si="33"/>
        <v>1650</v>
      </c>
      <c r="D121" s="2">
        <f t="shared" si="34"/>
        <v>247500</v>
      </c>
      <c r="E121" s="2">
        <f t="shared" si="35"/>
        <v>0.75</v>
      </c>
      <c r="F121" s="2">
        <f t="shared" si="36"/>
        <v>0</v>
      </c>
      <c r="K121" s="2" t="str">
        <f t="shared" si="46"/>
        <v>coin</v>
      </c>
      <c r="L121" s="2">
        <f t="shared" si="47"/>
        <v>1112</v>
      </c>
      <c r="M121" s="2">
        <f t="shared" si="43"/>
        <v>21</v>
      </c>
      <c r="N121" s="2">
        <f t="shared" si="43"/>
        <v>40</v>
      </c>
      <c r="O121" s="2">
        <f t="shared" si="37"/>
        <v>0</v>
      </c>
      <c r="P121" s="2" t="str">
        <f t="shared" si="38"/>
        <v>coin,186000</v>
      </c>
      <c r="Q121" s="2" t="str">
        <f t="shared" si="39"/>
        <v>prop,703,1</v>
      </c>
      <c r="R121" s="2" t="str">
        <f t="shared" si="40"/>
        <v>prop,703,1</v>
      </c>
      <c r="S121" s="10" t="str">
        <f>VLOOKUP(M121,$Q$27:$R$30,2,0)</f>
        <v>5,57</v>
      </c>
      <c r="T121" s="10" t="str">
        <f>VLOOKUP(N121,$S$27:$T$30,2,0)</f>
        <v>8,86</v>
      </c>
      <c r="U121" s="2">
        <f t="shared" si="41"/>
        <v>25</v>
      </c>
      <c r="W121" s="2">
        <f t="shared" si="32"/>
        <v>114</v>
      </c>
      <c r="X121" s="2">
        <v>15</v>
      </c>
      <c r="Y121" s="2">
        <f t="shared" si="27"/>
        <v>11415</v>
      </c>
      <c r="Z121" s="2">
        <f t="shared" si="48"/>
        <v>61</v>
      </c>
      <c r="AA121" s="2">
        <f t="shared" si="44"/>
        <v>999</v>
      </c>
      <c r="AB121" s="2">
        <f t="shared" si="28"/>
        <v>1</v>
      </c>
      <c r="AC121" s="2" t="str">
        <f t="shared" si="44"/>
        <v>coin,1500</v>
      </c>
      <c r="AD121" s="2" t="str">
        <f t="shared" si="29"/>
        <v>item,4045</v>
      </c>
      <c r="AE121" s="2" t="str">
        <f t="shared" si="30"/>
        <v>pack,273</v>
      </c>
      <c r="AF121" s="2" t="str">
        <f t="shared" si="44"/>
        <v>11,116</v>
      </c>
      <c r="AG121" s="2">
        <f t="shared" si="44"/>
        <v>0</v>
      </c>
      <c r="AH121" s="2">
        <f t="shared" si="44"/>
        <v>80</v>
      </c>
      <c r="AI121" s="2">
        <v>3</v>
      </c>
    </row>
    <row r="122" spans="1:35">
      <c r="A122" s="2">
        <f t="shared" si="45"/>
        <v>11</v>
      </c>
      <c r="B122" s="2">
        <f t="shared" si="42"/>
        <v>14</v>
      </c>
      <c r="C122" s="2">
        <f t="shared" si="33"/>
        <v>1650</v>
      </c>
      <c r="D122" s="2">
        <f t="shared" si="34"/>
        <v>247500</v>
      </c>
      <c r="E122" s="2">
        <f t="shared" si="35"/>
        <v>0.75</v>
      </c>
      <c r="F122" s="2">
        <f t="shared" si="36"/>
        <v>0</v>
      </c>
      <c r="K122" s="2" t="str">
        <f t="shared" si="46"/>
        <v>coin</v>
      </c>
      <c r="L122" s="2">
        <f t="shared" si="47"/>
        <v>1113</v>
      </c>
      <c r="M122" s="2">
        <f t="shared" si="43"/>
        <v>41</v>
      </c>
      <c r="N122" s="2">
        <f t="shared" si="43"/>
        <v>60</v>
      </c>
      <c r="O122" s="2">
        <f t="shared" si="37"/>
        <v>0</v>
      </c>
      <c r="P122" s="2" t="str">
        <f t="shared" si="38"/>
        <v>coin,186000</v>
      </c>
      <c r="Q122" s="2" t="str">
        <f t="shared" si="39"/>
        <v>prop,703,1</v>
      </c>
      <c r="R122" s="2" t="str">
        <f t="shared" si="40"/>
        <v>prop,703,1</v>
      </c>
      <c r="S122" s="10" t="str">
        <f>VLOOKUP(M122,$Q$27:$R$30,2,0)</f>
        <v>8,86</v>
      </c>
      <c r="T122" s="10" t="str">
        <f>VLOOKUP(N122,$S$27:$T$30,2,0)</f>
        <v>11,116</v>
      </c>
      <c r="U122" s="2">
        <f t="shared" si="41"/>
        <v>25</v>
      </c>
      <c r="W122" s="2">
        <f>W2+100</f>
        <v>201</v>
      </c>
      <c r="X122" s="2">
        <v>1</v>
      </c>
      <c r="Y122" s="2">
        <f t="shared" si="27"/>
        <v>20101</v>
      </c>
      <c r="Z122" s="2">
        <f t="shared" si="48"/>
        <v>1</v>
      </c>
      <c r="AA122" s="2">
        <f t="shared" si="44"/>
        <v>20</v>
      </c>
      <c r="AB122" s="2">
        <f t="shared" si="28"/>
        <v>4</v>
      </c>
      <c r="AC122" s="2" t="str">
        <f t="shared" si="44"/>
        <v>cash,480</v>
      </c>
      <c r="AD122" s="2" t="str">
        <f t="shared" si="29"/>
        <v>item,4046</v>
      </c>
      <c r="AE122" s="2" t="str">
        <f t="shared" si="30"/>
        <v>pack,204</v>
      </c>
      <c r="AF122" s="2">
        <f t="shared" si="44"/>
        <v>0</v>
      </c>
      <c r="AG122" s="2" t="str">
        <f t="shared" si="44"/>
        <v>5,57</v>
      </c>
      <c r="AH122" s="2">
        <f t="shared" si="44"/>
        <v>20</v>
      </c>
      <c r="AI122" s="2">
        <v>4</v>
      </c>
    </row>
    <row r="123" spans="1:35">
      <c r="A123" s="2">
        <f t="shared" si="45"/>
        <v>11</v>
      </c>
      <c r="B123" s="2">
        <f t="shared" si="42"/>
        <v>16</v>
      </c>
      <c r="C123" s="2">
        <f t="shared" si="33"/>
        <v>1650</v>
      </c>
      <c r="D123" s="2">
        <f t="shared" si="34"/>
        <v>247500</v>
      </c>
      <c r="E123" s="2">
        <f t="shared" si="35"/>
        <v>0.75</v>
      </c>
      <c r="F123" s="2">
        <f t="shared" si="36"/>
        <v>0</v>
      </c>
      <c r="K123" s="2" t="str">
        <f t="shared" si="46"/>
        <v>coin</v>
      </c>
      <c r="L123" s="2">
        <f t="shared" si="47"/>
        <v>1114</v>
      </c>
      <c r="M123" s="2">
        <f t="shared" si="43"/>
        <v>61</v>
      </c>
      <c r="N123" s="2">
        <f t="shared" si="43"/>
        <v>999</v>
      </c>
      <c r="O123" s="2">
        <f t="shared" si="37"/>
        <v>0</v>
      </c>
      <c r="P123" s="2" t="str">
        <f t="shared" si="38"/>
        <v>coin,186000</v>
      </c>
      <c r="Q123" s="2" t="str">
        <f t="shared" si="39"/>
        <v>prop,703,1</v>
      </c>
      <c r="R123" s="2" t="str">
        <f t="shared" si="40"/>
        <v>prop,703,1</v>
      </c>
      <c r="S123" s="10" t="str">
        <f>VLOOKUP(M123,$Q$27:$R$30,2,0)</f>
        <v>11,116</v>
      </c>
      <c r="T123" s="10">
        <f>VLOOKUP(N123,$S$27:$T$30,2,0)</f>
        <v>0</v>
      </c>
      <c r="U123" s="2">
        <f t="shared" si="41"/>
        <v>25</v>
      </c>
      <c r="W123" s="2">
        <f t="shared" ref="W123:W186" si="49">W3+100</f>
        <v>201</v>
      </c>
      <c r="X123" s="2">
        <v>2</v>
      </c>
      <c r="Y123" s="2">
        <f t="shared" si="27"/>
        <v>20102</v>
      </c>
      <c r="Z123" s="2">
        <f t="shared" si="48"/>
        <v>1</v>
      </c>
      <c r="AA123" s="2">
        <f t="shared" si="44"/>
        <v>20</v>
      </c>
      <c r="AB123" s="2">
        <f t="shared" si="28"/>
        <v>4</v>
      </c>
      <c r="AC123" s="2" t="str">
        <f t="shared" si="44"/>
        <v>cash,480</v>
      </c>
      <c r="AD123" s="2" t="str">
        <f t="shared" si="29"/>
        <v>item,4047</v>
      </c>
      <c r="AE123" s="2" t="str">
        <f t="shared" si="30"/>
        <v>pack,209</v>
      </c>
      <c r="AF123" s="2">
        <f t="shared" si="44"/>
        <v>0</v>
      </c>
      <c r="AG123" s="2" t="str">
        <f t="shared" si="44"/>
        <v>5,57</v>
      </c>
      <c r="AH123" s="2">
        <f t="shared" si="44"/>
        <v>20</v>
      </c>
      <c r="AI123" s="2">
        <v>4</v>
      </c>
    </row>
    <row r="124" spans="1:35">
      <c r="A124" s="2">
        <f t="shared" si="45"/>
        <v>12</v>
      </c>
      <c r="B124" s="2">
        <f t="shared" si="42"/>
        <v>10</v>
      </c>
      <c r="C124" s="2">
        <f t="shared" si="33"/>
        <v>140</v>
      </c>
      <c r="D124" s="2">
        <f t="shared" si="34"/>
        <v>21000</v>
      </c>
      <c r="E124" s="2">
        <f t="shared" si="35"/>
        <v>0.75</v>
      </c>
      <c r="F124" s="2">
        <f t="shared" si="36"/>
        <v>100</v>
      </c>
      <c r="K124" s="2" t="str">
        <f t="shared" si="46"/>
        <v>cash</v>
      </c>
      <c r="L124" s="2">
        <f t="shared" si="47"/>
        <v>1201</v>
      </c>
      <c r="M124" s="2">
        <f t="shared" si="43"/>
        <v>1</v>
      </c>
      <c r="N124" s="2">
        <f t="shared" si="43"/>
        <v>20</v>
      </c>
      <c r="O124" s="2">
        <f t="shared" si="37"/>
        <v>100</v>
      </c>
      <c r="P124" s="2" t="str">
        <f t="shared" si="38"/>
        <v>cash,110</v>
      </c>
      <c r="Q124" s="2" t="str">
        <f t="shared" si="39"/>
        <v>prop,704,10</v>
      </c>
      <c r="R124" s="2" t="str">
        <f t="shared" si="40"/>
        <v>prop,704,10</v>
      </c>
      <c r="S124" s="10">
        <f>VLOOKUP(M124,$Q$27:$R$30,2,0)</f>
        <v>0</v>
      </c>
      <c r="T124" s="10" t="str">
        <f>VLOOKUP(N124,$S$27:$T$30,2,0)</f>
        <v>5,57</v>
      </c>
      <c r="U124" s="2">
        <f t="shared" si="41"/>
        <v>25</v>
      </c>
      <c r="W124" s="2">
        <f t="shared" si="49"/>
        <v>201</v>
      </c>
      <c r="X124" s="2">
        <v>3</v>
      </c>
      <c r="Y124" s="2">
        <f t="shared" si="27"/>
        <v>20103</v>
      </c>
      <c r="Z124" s="2">
        <f t="shared" si="48"/>
        <v>1</v>
      </c>
      <c r="AA124" s="2">
        <f t="shared" si="44"/>
        <v>20</v>
      </c>
      <c r="AB124" s="2">
        <f t="shared" si="28"/>
        <v>4</v>
      </c>
      <c r="AC124" s="2" t="str">
        <f t="shared" si="44"/>
        <v>cash,480</v>
      </c>
      <c r="AD124" s="2" t="str">
        <f t="shared" si="29"/>
        <v>item,4048</v>
      </c>
      <c r="AE124" s="2" t="str">
        <f t="shared" si="30"/>
        <v>pack,214</v>
      </c>
      <c r="AF124" s="2">
        <f t="shared" si="44"/>
        <v>0</v>
      </c>
      <c r="AG124" s="2" t="str">
        <f t="shared" si="44"/>
        <v>5,57</v>
      </c>
      <c r="AH124" s="2">
        <f t="shared" si="44"/>
        <v>20</v>
      </c>
      <c r="AI124" s="2">
        <v>4</v>
      </c>
    </row>
    <row r="125" spans="1:35">
      <c r="A125" s="2">
        <f t="shared" si="45"/>
        <v>12</v>
      </c>
      <c r="B125" s="2">
        <f t="shared" si="42"/>
        <v>12</v>
      </c>
      <c r="C125" s="2">
        <f t="shared" si="33"/>
        <v>140</v>
      </c>
      <c r="D125" s="2">
        <f t="shared" si="34"/>
        <v>21000</v>
      </c>
      <c r="E125" s="2">
        <f t="shared" si="35"/>
        <v>0.75</v>
      </c>
      <c r="F125" s="2">
        <f t="shared" si="36"/>
        <v>100</v>
      </c>
      <c r="K125" s="2" t="str">
        <f t="shared" si="46"/>
        <v>cash</v>
      </c>
      <c r="L125" s="2">
        <f t="shared" si="47"/>
        <v>1202</v>
      </c>
      <c r="M125" s="2">
        <f t="shared" si="43"/>
        <v>21</v>
      </c>
      <c r="N125" s="2">
        <f t="shared" si="43"/>
        <v>40</v>
      </c>
      <c r="O125" s="2">
        <f t="shared" si="37"/>
        <v>100</v>
      </c>
      <c r="P125" s="2" t="str">
        <f t="shared" si="38"/>
        <v>cash,110</v>
      </c>
      <c r="Q125" s="2" t="str">
        <f t="shared" si="39"/>
        <v>prop,704,10</v>
      </c>
      <c r="R125" s="2" t="str">
        <f t="shared" si="40"/>
        <v>prop,704,10</v>
      </c>
      <c r="S125" s="10" t="str">
        <f>VLOOKUP(M125,$Q$27:$R$30,2,0)</f>
        <v>5,57</v>
      </c>
      <c r="T125" s="10" t="str">
        <f>VLOOKUP(N125,$S$27:$T$30,2,0)</f>
        <v>8,86</v>
      </c>
      <c r="U125" s="2">
        <f t="shared" si="41"/>
        <v>25</v>
      </c>
      <c r="W125" s="2">
        <f t="shared" si="49"/>
        <v>201</v>
      </c>
      <c r="X125" s="2">
        <v>4</v>
      </c>
      <c r="Y125" s="2">
        <f t="shared" si="27"/>
        <v>20104</v>
      </c>
      <c r="Z125" s="2">
        <f t="shared" si="48"/>
        <v>1</v>
      </c>
      <c r="AA125" s="2">
        <f t="shared" si="44"/>
        <v>20</v>
      </c>
      <c r="AB125" s="2">
        <f t="shared" si="28"/>
        <v>4</v>
      </c>
      <c r="AC125" s="2" t="str">
        <f t="shared" si="44"/>
        <v>cash,480</v>
      </c>
      <c r="AD125" s="2" t="str">
        <f t="shared" si="29"/>
        <v>item,4049</v>
      </c>
      <c r="AE125" s="2" t="str">
        <f t="shared" si="30"/>
        <v>pack,219</v>
      </c>
      <c r="AF125" s="2">
        <f t="shared" si="44"/>
        <v>0</v>
      </c>
      <c r="AG125" s="2" t="str">
        <f t="shared" si="44"/>
        <v>5,57</v>
      </c>
      <c r="AH125" s="2">
        <f t="shared" si="44"/>
        <v>20</v>
      </c>
      <c r="AI125" s="2">
        <v>4</v>
      </c>
    </row>
    <row r="126" spans="1:35">
      <c r="A126" s="2">
        <f t="shared" si="45"/>
        <v>12</v>
      </c>
      <c r="B126" s="2">
        <f t="shared" si="42"/>
        <v>14</v>
      </c>
      <c r="C126" s="2">
        <f t="shared" si="33"/>
        <v>140</v>
      </c>
      <c r="D126" s="2">
        <f t="shared" si="34"/>
        <v>21000</v>
      </c>
      <c r="E126" s="2">
        <f t="shared" si="35"/>
        <v>0.75</v>
      </c>
      <c r="F126" s="2">
        <f t="shared" si="36"/>
        <v>100</v>
      </c>
      <c r="K126" s="2" t="str">
        <f t="shared" si="46"/>
        <v>cash</v>
      </c>
      <c r="L126" s="2">
        <f t="shared" si="47"/>
        <v>1203</v>
      </c>
      <c r="M126" s="2">
        <f t="shared" si="43"/>
        <v>41</v>
      </c>
      <c r="N126" s="2">
        <f t="shared" si="43"/>
        <v>60</v>
      </c>
      <c r="O126" s="2">
        <f t="shared" si="37"/>
        <v>100</v>
      </c>
      <c r="P126" s="2" t="str">
        <f t="shared" si="38"/>
        <v>cash,110</v>
      </c>
      <c r="Q126" s="2" t="str">
        <f t="shared" si="39"/>
        <v>prop,704,10</v>
      </c>
      <c r="R126" s="2" t="str">
        <f t="shared" si="40"/>
        <v>prop,704,10</v>
      </c>
      <c r="S126" s="10" t="str">
        <f>VLOOKUP(M126,$Q$27:$R$30,2,0)</f>
        <v>8,86</v>
      </c>
      <c r="T126" s="10" t="str">
        <f>VLOOKUP(N126,$S$27:$T$30,2,0)</f>
        <v>11,116</v>
      </c>
      <c r="U126" s="2">
        <f t="shared" si="41"/>
        <v>25</v>
      </c>
      <c r="W126" s="2">
        <f t="shared" si="49"/>
        <v>201</v>
      </c>
      <c r="X126" s="2">
        <v>5</v>
      </c>
      <c r="Y126" s="2">
        <f t="shared" si="27"/>
        <v>20105</v>
      </c>
      <c r="Z126" s="2">
        <f t="shared" si="48"/>
        <v>1</v>
      </c>
      <c r="AA126" s="2">
        <f t="shared" si="44"/>
        <v>20</v>
      </c>
      <c r="AB126" s="2">
        <f t="shared" si="28"/>
        <v>4</v>
      </c>
      <c r="AC126" s="2" t="str">
        <f t="shared" si="44"/>
        <v>cash,480</v>
      </c>
      <c r="AD126" s="2" t="str">
        <f t="shared" si="29"/>
        <v>item,4050</v>
      </c>
      <c r="AE126" s="2" t="str">
        <f t="shared" si="30"/>
        <v>pack,224</v>
      </c>
      <c r="AF126" s="2">
        <f t="shared" si="44"/>
        <v>0</v>
      </c>
      <c r="AG126" s="2" t="str">
        <f t="shared" si="44"/>
        <v>5,57</v>
      </c>
      <c r="AH126" s="2">
        <f t="shared" si="44"/>
        <v>20</v>
      </c>
      <c r="AI126" s="2">
        <v>4</v>
      </c>
    </row>
    <row r="127" spans="1:35">
      <c r="A127" s="2">
        <f t="shared" si="45"/>
        <v>12</v>
      </c>
      <c r="B127" s="2">
        <f t="shared" si="42"/>
        <v>16</v>
      </c>
      <c r="C127" s="2">
        <f t="shared" si="33"/>
        <v>140</v>
      </c>
      <c r="D127" s="2">
        <f t="shared" si="34"/>
        <v>21000</v>
      </c>
      <c r="E127" s="2">
        <f t="shared" si="35"/>
        <v>0.75</v>
      </c>
      <c r="F127" s="2">
        <f t="shared" si="36"/>
        <v>100</v>
      </c>
      <c r="K127" s="2" t="str">
        <f t="shared" si="46"/>
        <v>cash</v>
      </c>
      <c r="L127" s="2">
        <f t="shared" si="47"/>
        <v>1204</v>
      </c>
      <c r="M127" s="2">
        <f t="shared" si="43"/>
        <v>61</v>
      </c>
      <c r="N127" s="2">
        <f t="shared" si="43"/>
        <v>999</v>
      </c>
      <c r="O127" s="2">
        <f t="shared" si="37"/>
        <v>100</v>
      </c>
      <c r="P127" s="2" t="str">
        <f t="shared" si="38"/>
        <v>cash,110</v>
      </c>
      <c r="Q127" s="2" t="str">
        <f t="shared" si="39"/>
        <v>prop,704,10</v>
      </c>
      <c r="R127" s="2" t="str">
        <f t="shared" si="40"/>
        <v>prop,704,10</v>
      </c>
      <c r="S127" s="10" t="str">
        <f>VLOOKUP(M127,$Q$27:$R$30,2,0)</f>
        <v>11,116</v>
      </c>
      <c r="T127" s="10">
        <f>VLOOKUP(N127,$S$27:$T$30,2,0)</f>
        <v>0</v>
      </c>
      <c r="U127" s="2">
        <f t="shared" si="41"/>
        <v>25</v>
      </c>
      <c r="W127" s="2">
        <f t="shared" si="49"/>
        <v>201</v>
      </c>
      <c r="X127" s="2">
        <v>6</v>
      </c>
      <c r="Y127" s="2">
        <f t="shared" si="27"/>
        <v>20106</v>
      </c>
      <c r="Z127" s="2">
        <f t="shared" si="48"/>
        <v>1</v>
      </c>
      <c r="AA127" s="2">
        <f t="shared" si="44"/>
        <v>20</v>
      </c>
      <c r="AB127" s="2">
        <f t="shared" si="28"/>
        <v>4</v>
      </c>
      <c r="AC127" s="2" t="str">
        <f t="shared" si="44"/>
        <v>cash,480</v>
      </c>
      <c r="AD127" s="2" t="str">
        <f t="shared" si="29"/>
        <v>item,4051</v>
      </c>
      <c r="AE127" s="2" t="str">
        <f t="shared" si="30"/>
        <v>pack,229</v>
      </c>
      <c r="AF127" s="2">
        <f t="shared" si="44"/>
        <v>0</v>
      </c>
      <c r="AG127" s="2" t="str">
        <f t="shared" si="44"/>
        <v>5,57</v>
      </c>
      <c r="AH127" s="2">
        <f t="shared" si="44"/>
        <v>20</v>
      </c>
      <c r="AI127" s="2">
        <v>4</v>
      </c>
    </row>
    <row r="128" spans="1:35">
      <c r="A128" s="2">
        <f t="shared" si="45"/>
        <v>12</v>
      </c>
      <c r="B128" s="2">
        <f t="shared" si="42"/>
        <v>10</v>
      </c>
      <c r="C128" s="2">
        <f t="shared" si="33"/>
        <v>140</v>
      </c>
      <c r="D128" s="2">
        <f t="shared" si="34"/>
        <v>21000</v>
      </c>
      <c r="E128" s="2">
        <f t="shared" si="35"/>
        <v>0.75</v>
      </c>
      <c r="F128" s="2">
        <f t="shared" si="36"/>
        <v>100</v>
      </c>
      <c r="K128" s="2" t="str">
        <f t="shared" si="46"/>
        <v>coin</v>
      </c>
      <c r="L128" s="2">
        <f t="shared" si="47"/>
        <v>1211</v>
      </c>
      <c r="M128" s="2">
        <f t="shared" si="43"/>
        <v>1</v>
      </c>
      <c r="N128" s="2">
        <f t="shared" si="43"/>
        <v>20</v>
      </c>
      <c r="O128" s="2">
        <f t="shared" si="37"/>
        <v>10</v>
      </c>
      <c r="P128" s="2" t="str">
        <f t="shared" si="38"/>
        <v>coin,16000</v>
      </c>
      <c r="Q128" s="2" t="str">
        <f t="shared" si="39"/>
        <v>prop,704,10</v>
      </c>
      <c r="R128" s="2" t="str">
        <f t="shared" si="40"/>
        <v>prop,704,10</v>
      </c>
      <c r="S128" s="10">
        <f>VLOOKUP(M128,$Q$27:$R$30,2,0)</f>
        <v>0</v>
      </c>
      <c r="T128" s="10" t="str">
        <f>VLOOKUP(N128,$S$27:$T$30,2,0)</f>
        <v>5,57</v>
      </c>
      <c r="U128" s="2">
        <f t="shared" si="41"/>
        <v>25</v>
      </c>
      <c r="W128" s="2">
        <f t="shared" si="49"/>
        <v>201</v>
      </c>
      <c r="X128" s="2">
        <v>7</v>
      </c>
      <c r="Y128" s="2">
        <f t="shared" si="27"/>
        <v>20107</v>
      </c>
      <c r="Z128" s="2">
        <f t="shared" si="48"/>
        <v>1</v>
      </c>
      <c r="AA128" s="2">
        <f t="shared" si="44"/>
        <v>20</v>
      </c>
      <c r="AB128" s="2">
        <f t="shared" si="28"/>
        <v>4</v>
      </c>
      <c r="AC128" s="2" t="str">
        <f t="shared" si="44"/>
        <v>cash,480</v>
      </c>
      <c r="AD128" s="2" t="str">
        <f t="shared" si="29"/>
        <v>item,4052</v>
      </c>
      <c r="AE128" s="2" t="str">
        <f t="shared" si="30"/>
        <v>pack,234</v>
      </c>
      <c r="AF128" s="2">
        <f t="shared" si="44"/>
        <v>0</v>
      </c>
      <c r="AG128" s="2" t="str">
        <f t="shared" si="44"/>
        <v>5,57</v>
      </c>
      <c r="AH128" s="2">
        <f t="shared" si="44"/>
        <v>20</v>
      </c>
      <c r="AI128" s="2">
        <v>4</v>
      </c>
    </row>
    <row r="129" spans="1:35">
      <c r="A129" s="2">
        <f t="shared" si="45"/>
        <v>12</v>
      </c>
      <c r="B129" s="2">
        <f t="shared" si="42"/>
        <v>12</v>
      </c>
      <c r="C129" s="2">
        <f t="shared" si="33"/>
        <v>140</v>
      </c>
      <c r="D129" s="2">
        <f t="shared" si="34"/>
        <v>21000</v>
      </c>
      <c r="E129" s="2">
        <f t="shared" si="35"/>
        <v>0.75</v>
      </c>
      <c r="F129" s="2">
        <f t="shared" si="36"/>
        <v>100</v>
      </c>
      <c r="K129" s="2" t="str">
        <f t="shared" si="46"/>
        <v>coin</v>
      </c>
      <c r="L129" s="2">
        <f t="shared" si="47"/>
        <v>1212</v>
      </c>
      <c r="M129" s="2">
        <f t="shared" si="43"/>
        <v>21</v>
      </c>
      <c r="N129" s="2">
        <f t="shared" si="43"/>
        <v>40</v>
      </c>
      <c r="O129" s="2">
        <f t="shared" si="37"/>
        <v>10</v>
      </c>
      <c r="P129" s="2" t="str">
        <f t="shared" si="38"/>
        <v>coin,16000</v>
      </c>
      <c r="Q129" s="2" t="str">
        <f t="shared" si="39"/>
        <v>prop,704,10</v>
      </c>
      <c r="R129" s="2" t="str">
        <f t="shared" si="40"/>
        <v>prop,704,10</v>
      </c>
      <c r="S129" s="10" t="str">
        <f>VLOOKUP(M129,$Q$27:$R$30,2,0)</f>
        <v>5,57</v>
      </c>
      <c r="T129" s="10" t="str">
        <f>VLOOKUP(N129,$S$27:$T$30,2,0)</f>
        <v>8,86</v>
      </c>
      <c r="U129" s="2">
        <f t="shared" si="41"/>
        <v>25</v>
      </c>
      <c r="W129" s="2">
        <f t="shared" si="49"/>
        <v>201</v>
      </c>
      <c r="X129" s="2">
        <v>8</v>
      </c>
      <c r="Y129" s="2">
        <f t="shared" si="27"/>
        <v>20108</v>
      </c>
      <c r="Z129" s="2">
        <f t="shared" si="48"/>
        <v>1</v>
      </c>
      <c r="AA129" s="2">
        <f t="shared" si="44"/>
        <v>20</v>
      </c>
      <c r="AB129" s="2">
        <f t="shared" si="28"/>
        <v>4</v>
      </c>
      <c r="AC129" s="2" t="str">
        <f t="shared" si="44"/>
        <v>cash,480</v>
      </c>
      <c r="AD129" s="2" t="str">
        <f t="shared" si="29"/>
        <v>item,4053</v>
      </c>
      <c r="AE129" s="2" t="str">
        <f t="shared" si="30"/>
        <v>pack,239</v>
      </c>
      <c r="AF129" s="2">
        <f t="shared" si="44"/>
        <v>0</v>
      </c>
      <c r="AG129" s="2" t="str">
        <f t="shared" si="44"/>
        <v>5,57</v>
      </c>
      <c r="AH129" s="2">
        <f t="shared" si="44"/>
        <v>20</v>
      </c>
      <c r="AI129" s="2">
        <v>4</v>
      </c>
    </row>
    <row r="130" spans="1:35">
      <c r="A130" s="2">
        <f t="shared" si="45"/>
        <v>12</v>
      </c>
      <c r="B130" s="2">
        <f t="shared" si="42"/>
        <v>14</v>
      </c>
      <c r="C130" s="2">
        <f t="shared" si="33"/>
        <v>140</v>
      </c>
      <c r="D130" s="2">
        <f t="shared" si="34"/>
        <v>21000</v>
      </c>
      <c r="E130" s="2">
        <f t="shared" si="35"/>
        <v>0.75</v>
      </c>
      <c r="F130" s="2">
        <f t="shared" si="36"/>
        <v>100</v>
      </c>
      <c r="K130" s="2" t="str">
        <f t="shared" si="46"/>
        <v>coin</v>
      </c>
      <c r="L130" s="2">
        <f t="shared" si="47"/>
        <v>1213</v>
      </c>
      <c r="M130" s="2">
        <f t="shared" si="43"/>
        <v>41</v>
      </c>
      <c r="N130" s="2">
        <f t="shared" si="43"/>
        <v>60</v>
      </c>
      <c r="O130" s="2">
        <f t="shared" si="37"/>
        <v>10</v>
      </c>
      <c r="P130" s="2" t="str">
        <f t="shared" si="38"/>
        <v>coin,16000</v>
      </c>
      <c r="Q130" s="2" t="str">
        <f t="shared" si="39"/>
        <v>prop,704,10</v>
      </c>
      <c r="R130" s="2" t="str">
        <f t="shared" si="40"/>
        <v>prop,704,10</v>
      </c>
      <c r="S130" s="10" t="str">
        <f>VLOOKUP(M130,$Q$27:$R$30,2,0)</f>
        <v>8,86</v>
      </c>
      <c r="T130" s="10" t="str">
        <f>VLOOKUP(N130,$S$27:$T$30,2,0)</f>
        <v>11,116</v>
      </c>
      <c r="U130" s="2">
        <f t="shared" si="41"/>
        <v>25</v>
      </c>
      <c r="W130" s="2">
        <f t="shared" si="49"/>
        <v>201</v>
      </c>
      <c r="X130" s="2">
        <v>9</v>
      </c>
      <c r="Y130" s="2">
        <f t="shared" si="27"/>
        <v>20109</v>
      </c>
      <c r="Z130" s="2">
        <f t="shared" si="48"/>
        <v>1</v>
      </c>
      <c r="AA130" s="2">
        <f t="shared" si="44"/>
        <v>20</v>
      </c>
      <c r="AB130" s="2">
        <f t="shared" si="28"/>
        <v>4</v>
      </c>
      <c r="AC130" s="2" t="str">
        <f t="shared" si="44"/>
        <v>cash,480</v>
      </c>
      <c r="AD130" s="2" t="str">
        <f t="shared" si="29"/>
        <v>item,4054</v>
      </c>
      <c r="AE130" s="2" t="str">
        <f t="shared" si="30"/>
        <v>pack,244</v>
      </c>
      <c r="AF130" s="2">
        <f t="shared" si="44"/>
        <v>0</v>
      </c>
      <c r="AG130" s="2" t="str">
        <f t="shared" si="44"/>
        <v>5,57</v>
      </c>
      <c r="AH130" s="2">
        <f t="shared" si="44"/>
        <v>20</v>
      </c>
      <c r="AI130" s="2">
        <v>4</v>
      </c>
    </row>
    <row r="131" spans="1:35">
      <c r="A131" s="2">
        <f t="shared" si="45"/>
        <v>12</v>
      </c>
      <c r="B131" s="2">
        <f t="shared" si="42"/>
        <v>16</v>
      </c>
      <c r="C131" s="2">
        <f t="shared" si="33"/>
        <v>140</v>
      </c>
      <c r="D131" s="2">
        <f t="shared" si="34"/>
        <v>21000</v>
      </c>
      <c r="E131" s="2">
        <f t="shared" si="35"/>
        <v>0.75</v>
      </c>
      <c r="F131" s="2">
        <f t="shared" si="36"/>
        <v>100</v>
      </c>
      <c r="K131" s="2" t="str">
        <f t="shared" si="46"/>
        <v>coin</v>
      </c>
      <c r="L131" s="2">
        <f t="shared" si="47"/>
        <v>1214</v>
      </c>
      <c r="M131" s="2">
        <f t="shared" si="43"/>
        <v>61</v>
      </c>
      <c r="N131" s="2">
        <f t="shared" si="43"/>
        <v>999</v>
      </c>
      <c r="O131" s="2">
        <f t="shared" si="37"/>
        <v>10</v>
      </c>
      <c r="P131" s="2" t="str">
        <f t="shared" si="38"/>
        <v>coin,16000</v>
      </c>
      <c r="Q131" s="2" t="str">
        <f t="shared" si="39"/>
        <v>prop,704,10</v>
      </c>
      <c r="R131" s="2" t="str">
        <f t="shared" si="40"/>
        <v>prop,704,10</v>
      </c>
      <c r="S131" s="10" t="str">
        <f>VLOOKUP(M131,$Q$27:$R$30,2,0)</f>
        <v>11,116</v>
      </c>
      <c r="T131" s="10">
        <f>VLOOKUP(N131,$S$27:$T$30,2,0)</f>
        <v>0</v>
      </c>
      <c r="U131" s="2">
        <f t="shared" si="41"/>
        <v>25</v>
      </c>
      <c r="W131" s="2">
        <f t="shared" si="49"/>
        <v>201</v>
      </c>
      <c r="X131" s="2">
        <v>10</v>
      </c>
      <c r="Y131" s="2">
        <f t="shared" ref="Y131:Y194" si="50">W131*100+X131</f>
        <v>20110</v>
      </c>
      <c r="Z131" s="2">
        <f t="shared" si="48"/>
        <v>1</v>
      </c>
      <c r="AA131" s="2">
        <f t="shared" si="44"/>
        <v>20</v>
      </c>
      <c r="AB131" s="2">
        <f t="shared" ref="AB131:AB194" si="51">CEILING(VLOOKUP($W131,$L$36:$U$59,COLUMN()-COLUMN($X$2),0)/15,1)</f>
        <v>4</v>
      </c>
      <c r="AC131" s="2" t="str">
        <f t="shared" si="44"/>
        <v>cash,480</v>
      </c>
      <c r="AD131" s="2" t="str">
        <f t="shared" ref="AD131:AD194" si="52">VLOOKUP(X131,$AJ$1:$AP$15,AI131-1,0)</f>
        <v>item,4055</v>
      </c>
      <c r="AE131" s="2" t="str">
        <f t="shared" ref="AE131:AE194" si="53">VLOOKUP(X131,$AJ$1:$AP$15,AI131+2,0)</f>
        <v>pack,249</v>
      </c>
      <c r="AF131" s="2">
        <f t="shared" si="44"/>
        <v>0</v>
      </c>
      <c r="AG131" s="2" t="str">
        <f t="shared" si="44"/>
        <v>5,57</v>
      </c>
      <c r="AH131" s="2">
        <f t="shared" si="44"/>
        <v>20</v>
      </c>
      <c r="AI131" s="2">
        <v>4</v>
      </c>
    </row>
    <row r="132" spans="1:35">
      <c r="A132" s="2">
        <f t="shared" si="45"/>
        <v>13</v>
      </c>
      <c r="B132" s="2">
        <f t="shared" si="42"/>
        <v>10</v>
      </c>
      <c r="C132" s="2">
        <f t="shared" si="33"/>
        <v>300</v>
      </c>
      <c r="D132" s="2">
        <f t="shared" si="34"/>
        <v>45000</v>
      </c>
      <c r="E132" s="2">
        <f t="shared" si="35"/>
        <v>0.6</v>
      </c>
      <c r="F132" s="2">
        <f t="shared" si="36"/>
        <v>100</v>
      </c>
      <c r="K132" s="2" t="str">
        <f t="shared" si="46"/>
        <v>cash</v>
      </c>
      <c r="L132" s="2">
        <f t="shared" si="47"/>
        <v>1301</v>
      </c>
      <c r="M132" s="2">
        <f t="shared" si="43"/>
        <v>1</v>
      </c>
      <c r="N132" s="2">
        <f t="shared" si="43"/>
        <v>20</v>
      </c>
      <c r="O132" s="2">
        <f t="shared" si="37"/>
        <v>100</v>
      </c>
      <c r="P132" s="2" t="str">
        <f t="shared" si="38"/>
        <v>cash,180</v>
      </c>
      <c r="Q132" s="2" t="str">
        <f t="shared" si="39"/>
        <v>prop,803,5</v>
      </c>
      <c r="R132" s="2" t="str">
        <f t="shared" si="40"/>
        <v>prop,803,5</v>
      </c>
      <c r="S132" s="10">
        <f>VLOOKUP(M132,$Q$27:$R$30,2,0)</f>
        <v>0</v>
      </c>
      <c r="T132" s="10" t="str">
        <f>VLOOKUP(N132,$S$27:$T$30,2,0)</f>
        <v>5,57</v>
      </c>
      <c r="U132" s="2">
        <f t="shared" si="41"/>
        <v>40</v>
      </c>
      <c r="W132" s="2">
        <f t="shared" si="49"/>
        <v>201</v>
      </c>
      <c r="X132" s="2">
        <v>11</v>
      </c>
      <c r="Y132" s="2">
        <f t="shared" si="50"/>
        <v>20111</v>
      </c>
      <c r="Z132" s="2">
        <f t="shared" si="48"/>
        <v>1</v>
      </c>
      <c r="AA132" s="2">
        <f t="shared" si="44"/>
        <v>20</v>
      </c>
      <c r="AB132" s="2">
        <f t="shared" si="51"/>
        <v>4</v>
      </c>
      <c r="AC132" s="2" t="str">
        <f t="shared" si="44"/>
        <v>cash,480</v>
      </c>
      <c r="AD132" s="2" t="str">
        <f t="shared" si="52"/>
        <v>item,4056</v>
      </c>
      <c r="AE132" s="2" t="str">
        <f t="shared" si="53"/>
        <v>pack,254</v>
      </c>
      <c r="AF132" s="2">
        <f t="shared" si="44"/>
        <v>0</v>
      </c>
      <c r="AG132" s="2" t="str">
        <f t="shared" si="44"/>
        <v>5,57</v>
      </c>
      <c r="AH132" s="2">
        <f t="shared" si="44"/>
        <v>20</v>
      </c>
      <c r="AI132" s="2">
        <v>4</v>
      </c>
    </row>
    <row r="133" spans="1:35">
      <c r="A133" s="2">
        <f t="shared" si="45"/>
        <v>13</v>
      </c>
      <c r="B133" s="2">
        <f t="shared" si="42"/>
        <v>12</v>
      </c>
      <c r="C133" s="2">
        <f t="shared" si="33"/>
        <v>300</v>
      </c>
      <c r="D133" s="2">
        <f t="shared" si="34"/>
        <v>45000</v>
      </c>
      <c r="E133" s="2">
        <f t="shared" si="35"/>
        <v>0.6</v>
      </c>
      <c r="F133" s="2">
        <f t="shared" si="36"/>
        <v>100</v>
      </c>
      <c r="K133" s="2" t="str">
        <f t="shared" si="46"/>
        <v>cash</v>
      </c>
      <c r="L133" s="2">
        <f t="shared" si="47"/>
        <v>1302</v>
      </c>
      <c r="M133" s="2">
        <f t="shared" si="43"/>
        <v>21</v>
      </c>
      <c r="N133" s="2">
        <f t="shared" si="43"/>
        <v>40</v>
      </c>
      <c r="O133" s="2">
        <f t="shared" si="37"/>
        <v>100</v>
      </c>
      <c r="P133" s="2" t="str">
        <f t="shared" si="38"/>
        <v>cash,180</v>
      </c>
      <c r="Q133" s="2" t="str">
        <f t="shared" si="39"/>
        <v>prop,803,5</v>
      </c>
      <c r="R133" s="2" t="str">
        <f t="shared" si="40"/>
        <v>prop,803,5</v>
      </c>
      <c r="S133" s="10" t="str">
        <f>VLOOKUP(M133,$Q$27:$R$30,2,0)</f>
        <v>5,57</v>
      </c>
      <c r="T133" s="10" t="str">
        <f>VLOOKUP(N133,$S$27:$T$30,2,0)</f>
        <v>8,86</v>
      </c>
      <c r="U133" s="2">
        <f t="shared" si="41"/>
        <v>40</v>
      </c>
      <c r="W133" s="2">
        <f t="shared" si="49"/>
        <v>201</v>
      </c>
      <c r="X133" s="2">
        <v>12</v>
      </c>
      <c r="Y133" s="2">
        <f t="shared" si="50"/>
        <v>20112</v>
      </c>
      <c r="Z133" s="2">
        <f t="shared" si="48"/>
        <v>1</v>
      </c>
      <c r="AA133" s="2">
        <f t="shared" si="44"/>
        <v>20</v>
      </c>
      <c r="AB133" s="2">
        <f t="shared" si="51"/>
        <v>4</v>
      </c>
      <c r="AC133" s="2" t="str">
        <f t="shared" si="44"/>
        <v>cash,480</v>
      </c>
      <c r="AD133" s="2" t="str">
        <f t="shared" si="52"/>
        <v>item,4057</v>
      </c>
      <c r="AE133" s="2" t="str">
        <f t="shared" si="53"/>
        <v>pack,259</v>
      </c>
      <c r="AF133" s="2">
        <f t="shared" si="44"/>
        <v>0</v>
      </c>
      <c r="AG133" s="2" t="str">
        <f t="shared" si="44"/>
        <v>5,57</v>
      </c>
      <c r="AH133" s="2">
        <f t="shared" si="44"/>
        <v>20</v>
      </c>
      <c r="AI133" s="2">
        <v>4</v>
      </c>
    </row>
    <row r="134" spans="1:35">
      <c r="A134" s="2">
        <f t="shared" si="45"/>
        <v>13</v>
      </c>
      <c r="B134" s="2">
        <f t="shared" si="42"/>
        <v>14</v>
      </c>
      <c r="C134" s="2">
        <f t="shared" si="33"/>
        <v>300</v>
      </c>
      <c r="D134" s="2">
        <f t="shared" si="34"/>
        <v>45000</v>
      </c>
      <c r="E134" s="2">
        <f t="shared" si="35"/>
        <v>0.6</v>
      </c>
      <c r="F134" s="2">
        <f t="shared" si="36"/>
        <v>100</v>
      </c>
      <c r="K134" s="2" t="str">
        <f t="shared" si="46"/>
        <v>cash</v>
      </c>
      <c r="L134" s="2">
        <f t="shared" si="47"/>
        <v>1303</v>
      </c>
      <c r="M134" s="2">
        <f t="shared" si="43"/>
        <v>41</v>
      </c>
      <c r="N134" s="2">
        <f t="shared" si="43"/>
        <v>60</v>
      </c>
      <c r="O134" s="2">
        <f t="shared" si="37"/>
        <v>100</v>
      </c>
      <c r="P134" s="2" t="str">
        <f t="shared" si="38"/>
        <v>cash,180</v>
      </c>
      <c r="Q134" s="2" t="str">
        <f t="shared" si="39"/>
        <v>prop,803,5</v>
      </c>
      <c r="R134" s="2" t="str">
        <f t="shared" si="40"/>
        <v>prop,803,5</v>
      </c>
      <c r="S134" s="10" t="str">
        <f>VLOOKUP(M134,$Q$27:$R$30,2,0)</f>
        <v>8,86</v>
      </c>
      <c r="T134" s="10" t="str">
        <f>VLOOKUP(N134,$S$27:$T$30,2,0)</f>
        <v>11,116</v>
      </c>
      <c r="U134" s="2">
        <f t="shared" si="41"/>
        <v>40</v>
      </c>
      <c r="W134" s="2">
        <f t="shared" si="49"/>
        <v>201</v>
      </c>
      <c r="X134" s="2">
        <v>13</v>
      </c>
      <c r="Y134" s="2">
        <f t="shared" si="50"/>
        <v>20113</v>
      </c>
      <c r="Z134" s="2">
        <f t="shared" si="48"/>
        <v>1</v>
      </c>
      <c r="AA134" s="2">
        <f t="shared" si="44"/>
        <v>20</v>
      </c>
      <c r="AB134" s="2">
        <f t="shared" si="51"/>
        <v>4</v>
      </c>
      <c r="AC134" s="2" t="str">
        <f t="shared" si="44"/>
        <v>cash,480</v>
      </c>
      <c r="AD134" s="2" t="str">
        <f t="shared" si="52"/>
        <v>item,4058</v>
      </c>
      <c r="AE134" s="2" t="str">
        <f t="shared" si="53"/>
        <v>pack,264</v>
      </c>
      <c r="AF134" s="2">
        <f t="shared" si="44"/>
        <v>0</v>
      </c>
      <c r="AG134" s="2" t="str">
        <f t="shared" si="44"/>
        <v>5,57</v>
      </c>
      <c r="AH134" s="2">
        <f t="shared" si="44"/>
        <v>20</v>
      </c>
      <c r="AI134" s="2">
        <v>4</v>
      </c>
    </row>
    <row r="135" spans="1:35">
      <c r="A135" s="2">
        <f t="shared" si="45"/>
        <v>13</v>
      </c>
      <c r="B135" s="2">
        <f t="shared" si="42"/>
        <v>16</v>
      </c>
      <c r="C135" s="2">
        <f t="shared" si="33"/>
        <v>300</v>
      </c>
      <c r="D135" s="2">
        <f t="shared" si="34"/>
        <v>45000</v>
      </c>
      <c r="E135" s="2">
        <f t="shared" si="35"/>
        <v>0.6</v>
      </c>
      <c r="F135" s="2">
        <f t="shared" si="36"/>
        <v>100</v>
      </c>
      <c r="K135" s="2" t="str">
        <f t="shared" si="46"/>
        <v>cash</v>
      </c>
      <c r="L135" s="2">
        <f t="shared" si="47"/>
        <v>1304</v>
      </c>
      <c r="M135" s="2">
        <f t="shared" si="43"/>
        <v>61</v>
      </c>
      <c r="N135" s="2">
        <f t="shared" si="43"/>
        <v>999</v>
      </c>
      <c r="O135" s="2">
        <f t="shared" si="37"/>
        <v>100</v>
      </c>
      <c r="P135" s="2" t="str">
        <f t="shared" si="38"/>
        <v>cash,180</v>
      </c>
      <c r="Q135" s="2" t="str">
        <f t="shared" si="39"/>
        <v>prop,803,5</v>
      </c>
      <c r="R135" s="2" t="str">
        <f t="shared" si="40"/>
        <v>prop,803,5</v>
      </c>
      <c r="S135" s="10" t="str">
        <f>VLOOKUP(M135,$Q$27:$R$30,2,0)</f>
        <v>11,116</v>
      </c>
      <c r="T135" s="10">
        <f>VLOOKUP(N135,$S$27:$T$30,2,0)</f>
        <v>0</v>
      </c>
      <c r="U135" s="2">
        <f t="shared" si="41"/>
        <v>40</v>
      </c>
      <c r="W135" s="2">
        <f t="shared" si="49"/>
        <v>201</v>
      </c>
      <c r="X135" s="2">
        <v>14</v>
      </c>
      <c r="Y135" s="2">
        <f t="shared" si="50"/>
        <v>20114</v>
      </c>
      <c r="Z135" s="2">
        <f t="shared" si="48"/>
        <v>1</v>
      </c>
      <c r="AA135" s="2">
        <f t="shared" si="44"/>
        <v>20</v>
      </c>
      <c r="AB135" s="2">
        <f t="shared" si="51"/>
        <v>4</v>
      </c>
      <c r="AC135" s="2" t="str">
        <f t="shared" si="44"/>
        <v>cash,480</v>
      </c>
      <c r="AD135" s="2" t="str">
        <f t="shared" si="52"/>
        <v>item,4059</v>
      </c>
      <c r="AE135" s="2" t="str">
        <f t="shared" si="53"/>
        <v>pack,269</v>
      </c>
      <c r="AF135" s="2">
        <f t="shared" si="44"/>
        <v>0</v>
      </c>
      <c r="AG135" s="2" t="str">
        <f t="shared" si="44"/>
        <v>5,57</v>
      </c>
      <c r="AH135" s="2">
        <f t="shared" si="44"/>
        <v>20</v>
      </c>
      <c r="AI135" s="2">
        <v>4</v>
      </c>
    </row>
    <row r="136" spans="1:35">
      <c r="A136" s="2">
        <f t="shared" si="45"/>
        <v>13</v>
      </c>
      <c r="B136" s="2">
        <f t="shared" si="42"/>
        <v>10</v>
      </c>
      <c r="C136" s="2">
        <f t="shared" si="33"/>
        <v>300</v>
      </c>
      <c r="D136" s="2">
        <f t="shared" si="34"/>
        <v>45000</v>
      </c>
      <c r="E136" s="2">
        <f t="shared" si="35"/>
        <v>0.6</v>
      </c>
      <c r="F136" s="2">
        <f t="shared" si="36"/>
        <v>100</v>
      </c>
      <c r="K136" s="2" t="str">
        <f t="shared" si="46"/>
        <v>coin</v>
      </c>
      <c r="L136" s="2">
        <f t="shared" si="47"/>
        <v>1311</v>
      </c>
      <c r="M136" s="2">
        <f t="shared" si="43"/>
        <v>1</v>
      </c>
      <c r="N136" s="2">
        <f t="shared" si="43"/>
        <v>20</v>
      </c>
      <c r="O136" s="2">
        <f t="shared" si="37"/>
        <v>10</v>
      </c>
      <c r="P136" s="2" t="str">
        <f t="shared" si="38"/>
        <v>coin,27000</v>
      </c>
      <c r="Q136" s="2" t="str">
        <f t="shared" si="39"/>
        <v>prop,803,5</v>
      </c>
      <c r="R136" s="2" t="str">
        <f t="shared" si="40"/>
        <v>prop,803,5</v>
      </c>
      <c r="S136" s="10">
        <f>VLOOKUP(M136,$Q$27:$R$30,2,0)</f>
        <v>0</v>
      </c>
      <c r="T136" s="10" t="str">
        <f>VLOOKUP(N136,$S$27:$T$30,2,0)</f>
        <v>5,57</v>
      </c>
      <c r="U136" s="2">
        <f t="shared" si="41"/>
        <v>40</v>
      </c>
      <c r="W136" s="2">
        <f t="shared" si="49"/>
        <v>201</v>
      </c>
      <c r="X136" s="2">
        <v>15</v>
      </c>
      <c r="Y136" s="2">
        <f t="shared" si="50"/>
        <v>20115</v>
      </c>
      <c r="Z136" s="2">
        <f t="shared" si="48"/>
        <v>1</v>
      </c>
      <c r="AA136" s="2">
        <f t="shared" si="44"/>
        <v>20</v>
      </c>
      <c r="AB136" s="2">
        <f t="shared" si="51"/>
        <v>4</v>
      </c>
      <c r="AC136" s="2" t="str">
        <f t="shared" si="44"/>
        <v>cash,480</v>
      </c>
      <c r="AD136" s="2" t="str">
        <f t="shared" si="52"/>
        <v>item,4060</v>
      </c>
      <c r="AE136" s="2" t="str">
        <f t="shared" si="53"/>
        <v>pack,274</v>
      </c>
      <c r="AF136" s="2">
        <f t="shared" si="44"/>
        <v>0</v>
      </c>
      <c r="AG136" s="2" t="str">
        <f t="shared" si="44"/>
        <v>5,57</v>
      </c>
      <c r="AH136" s="2">
        <f t="shared" si="44"/>
        <v>20</v>
      </c>
      <c r="AI136" s="2">
        <v>4</v>
      </c>
    </row>
    <row r="137" spans="1:35">
      <c r="A137" s="2">
        <f t="shared" si="45"/>
        <v>13</v>
      </c>
      <c r="B137" s="2">
        <f t="shared" si="42"/>
        <v>12</v>
      </c>
      <c r="C137" s="2">
        <f t="shared" si="33"/>
        <v>300</v>
      </c>
      <c r="D137" s="2">
        <f t="shared" si="34"/>
        <v>45000</v>
      </c>
      <c r="E137" s="2">
        <f t="shared" si="35"/>
        <v>0.6</v>
      </c>
      <c r="F137" s="2">
        <f t="shared" si="36"/>
        <v>100</v>
      </c>
      <c r="K137" s="2" t="str">
        <f t="shared" si="46"/>
        <v>coin</v>
      </c>
      <c r="L137" s="2">
        <f t="shared" si="47"/>
        <v>1312</v>
      </c>
      <c r="M137" s="2">
        <f t="shared" si="43"/>
        <v>21</v>
      </c>
      <c r="N137" s="2">
        <f t="shared" si="43"/>
        <v>40</v>
      </c>
      <c r="O137" s="2">
        <f t="shared" si="37"/>
        <v>10</v>
      </c>
      <c r="P137" s="2" t="str">
        <f t="shared" si="38"/>
        <v>coin,27000</v>
      </c>
      <c r="Q137" s="2" t="str">
        <f t="shared" si="39"/>
        <v>prop,803,5</v>
      </c>
      <c r="R137" s="2" t="str">
        <f t="shared" si="40"/>
        <v>prop,803,5</v>
      </c>
      <c r="S137" s="10" t="str">
        <f>VLOOKUP(M137,$Q$27:$R$30,2,0)</f>
        <v>5,57</v>
      </c>
      <c r="T137" s="10" t="str">
        <f>VLOOKUP(N137,$S$27:$T$30,2,0)</f>
        <v>8,86</v>
      </c>
      <c r="U137" s="2">
        <f t="shared" si="41"/>
        <v>40</v>
      </c>
      <c r="W137" s="2">
        <f t="shared" si="49"/>
        <v>202</v>
      </c>
      <c r="X137" s="2">
        <v>1</v>
      </c>
      <c r="Y137" s="2">
        <f t="shared" si="50"/>
        <v>20201</v>
      </c>
      <c r="Z137" s="2">
        <f t="shared" si="48"/>
        <v>21</v>
      </c>
      <c r="AA137" s="2">
        <f t="shared" si="44"/>
        <v>40</v>
      </c>
      <c r="AB137" s="2">
        <f t="shared" si="51"/>
        <v>7</v>
      </c>
      <c r="AC137" s="2" t="str">
        <f t="shared" si="44"/>
        <v>cash,480</v>
      </c>
      <c r="AD137" s="2" t="str">
        <f t="shared" si="52"/>
        <v>item,4046</v>
      </c>
      <c r="AE137" s="2" t="str">
        <f t="shared" si="53"/>
        <v>pack,204</v>
      </c>
      <c r="AF137" s="2" t="str">
        <f t="shared" si="44"/>
        <v>5,57</v>
      </c>
      <c r="AG137" s="2" t="str">
        <f t="shared" si="44"/>
        <v>8,86</v>
      </c>
      <c r="AH137" s="2">
        <f t="shared" si="44"/>
        <v>20</v>
      </c>
      <c r="AI137" s="2">
        <v>4</v>
      </c>
    </row>
    <row r="138" spans="1:35">
      <c r="A138" s="2">
        <f t="shared" si="45"/>
        <v>13</v>
      </c>
      <c r="B138" s="2">
        <f t="shared" si="42"/>
        <v>14</v>
      </c>
      <c r="C138" s="2">
        <f t="shared" si="33"/>
        <v>300</v>
      </c>
      <c r="D138" s="2">
        <f t="shared" si="34"/>
        <v>45000</v>
      </c>
      <c r="E138" s="2">
        <f t="shared" si="35"/>
        <v>0.6</v>
      </c>
      <c r="F138" s="2">
        <f t="shared" si="36"/>
        <v>100</v>
      </c>
      <c r="K138" s="2" t="str">
        <f t="shared" si="46"/>
        <v>coin</v>
      </c>
      <c r="L138" s="2">
        <f t="shared" si="47"/>
        <v>1313</v>
      </c>
      <c r="M138" s="2">
        <f t="shared" si="43"/>
        <v>41</v>
      </c>
      <c r="N138" s="2">
        <f t="shared" si="43"/>
        <v>60</v>
      </c>
      <c r="O138" s="2">
        <f t="shared" si="37"/>
        <v>10</v>
      </c>
      <c r="P138" s="2" t="str">
        <f t="shared" si="38"/>
        <v>coin,27000</v>
      </c>
      <c r="Q138" s="2" t="str">
        <f t="shared" si="39"/>
        <v>prop,803,5</v>
      </c>
      <c r="R138" s="2" t="str">
        <f t="shared" si="40"/>
        <v>prop,803,5</v>
      </c>
      <c r="S138" s="10" t="str">
        <f>VLOOKUP(M138,$Q$27:$R$30,2,0)</f>
        <v>8,86</v>
      </c>
      <c r="T138" s="10" t="str">
        <f>VLOOKUP(N138,$S$27:$T$30,2,0)</f>
        <v>11,116</v>
      </c>
      <c r="U138" s="2">
        <f t="shared" si="41"/>
        <v>40</v>
      </c>
      <c r="W138" s="2">
        <f t="shared" si="49"/>
        <v>202</v>
      </c>
      <c r="X138" s="2">
        <v>2</v>
      </c>
      <c r="Y138" s="2">
        <f t="shared" si="50"/>
        <v>20202</v>
      </c>
      <c r="Z138" s="2">
        <f t="shared" si="48"/>
        <v>21</v>
      </c>
      <c r="AA138" s="2">
        <f t="shared" si="44"/>
        <v>40</v>
      </c>
      <c r="AB138" s="2">
        <f t="shared" si="51"/>
        <v>7</v>
      </c>
      <c r="AC138" s="2" t="str">
        <f t="shared" si="44"/>
        <v>cash,480</v>
      </c>
      <c r="AD138" s="2" t="str">
        <f t="shared" si="52"/>
        <v>item,4047</v>
      </c>
      <c r="AE138" s="2" t="str">
        <f t="shared" si="53"/>
        <v>pack,209</v>
      </c>
      <c r="AF138" s="2" t="str">
        <f t="shared" si="44"/>
        <v>5,57</v>
      </c>
      <c r="AG138" s="2" t="str">
        <f t="shared" si="44"/>
        <v>8,86</v>
      </c>
      <c r="AH138" s="2">
        <f t="shared" si="44"/>
        <v>20</v>
      </c>
      <c r="AI138" s="2">
        <v>4</v>
      </c>
    </row>
    <row r="139" spans="1:35">
      <c r="A139" s="2">
        <f t="shared" si="45"/>
        <v>13</v>
      </c>
      <c r="B139" s="2">
        <f t="shared" si="42"/>
        <v>16</v>
      </c>
      <c r="C139" s="2">
        <f t="shared" si="33"/>
        <v>300</v>
      </c>
      <c r="D139" s="2">
        <f t="shared" si="34"/>
        <v>45000</v>
      </c>
      <c r="E139" s="2">
        <f t="shared" si="35"/>
        <v>0.6</v>
      </c>
      <c r="F139" s="2">
        <f t="shared" si="36"/>
        <v>100</v>
      </c>
      <c r="K139" s="2" t="str">
        <f t="shared" si="46"/>
        <v>coin</v>
      </c>
      <c r="L139" s="2">
        <f t="shared" si="47"/>
        <v>1314</v>
      </c>
      <c r="M139" s="2">
        <f t="shared" si="43"/>
        <v>61</v>
      </c>
      <c r="N139" s="2">
        <f t="shared" si="43"/>
        <v>999</v>
      </c>
      <c r="O139" s="2">
        <f t="shared" si="37"/>
        <v>10</v>
      </c>
      <c r="P139" s="2" t="str">
        <f t="shared" si="38"/>
        <v>coin,27000</v>
      </c>
      <c r="Q139" s="2" t="str">
        <f t="shared" si="39"/>
        <v>prop,803,5</v>
      </c>
      <c r="R139" s="2" t="str">
        <f t="shared" si="40"/>
        <v>prop,803,5</v>
      </c>
      <c r="S139" s="10" t="str">
        <f>VLOOKUP(M139,$Q$27:$R$30,2,0)</f>
        <v>11,116</v>
      </c>
      <c r="T139" s="10">
        <f>VLOOKUP(N139,$S$27:$T$30,2,0)</f>
        <v>0</v>
      </c>
      <c r="U139" s="2">
        <f t="shared" si="41"/>
        <v>40</v>
      </c>
      <c r="W139" s="2">
        <f t="shared" si="49"/>
        <v>202</v>
      </c>
      <c r="X139" s="2">
        <v>3</v>
      </c>
      <c r="Y139" s="2">
        <f t="shared" si="50"/>
        <v>20203</v>
      </c>
      <c r="Z139" s="2">
        <f t="shared" si="48"/>
        <v>21</v>
      </c>
      <c r="AA139" s="2">
        <f t="shared" si="44"/>
        <v>40</v>
      </c>
      <c r="AB139" s="2">
        <f t="shared" si="51"/>
        <v>7</v>
      </c>
      <c r="AC139" s="2" t="str">
        <f t="shared" si="44"/>
        <v>cash,480</v>
      </c>
      <c r="AD139" s="2" t="str">
        <f t="shared" si="52"/>
        <v>item,4048</v>
      </c>
      <c r="AE139" s="2" t="str">
        <f t="shared" si="53"/>
        <v>pack,214</v>
      </c>
      <c r="AF139" s="2" t="str">
        <f t="shared" si="44"/>
        <v>5,57</v>
      </c>
      <c r="AG139" s="2" t="str">
        <f t="shared" si="44"/>
        <v>8,86</v>
      </c>
      <c r="AH139" s="2">
        <f t="shared" si="44"/>
        <v>20</v>
      </c>
      <c r="AI139" s="2">
        <v>4</v>
      </c>
    </row>
    <row r="140" spans="1:35">
      <c r="A140" s="2">
        <f t="shared" si="45"/>
        <v>14</v>
      </c>
      <c r="B140" s="2">
        <f t="shared" si="42"/>
        <v>10</v>
      </c>
      <c r="C140" s="2">
        <f t="shared" si="33"/>
        <v>300</v>
      </c>
      <c r="D140" s="2">
        <f t="shared" si="34"/>
        <v>45000</v>
      </c>
      <c r="E140" s="2">
        <f t="shared" si="35"/>
        <v>0.6</v>
      </c>
      <c r="F140" s="2">
        <f t="shared" si="36"/>
        <v>100</v>
      </c>
      <c r="K140" s="2" t="str">
        <f t="shared" si="46"/>
        <v>cash</v>
      </c>
      <c r="L140" s="2">
        <f t="shared" si="47"/>
        <v>1401</v>
      </c>
      <c r="M140" s="2">
        <f t="shared" si="43"/>
        <v>1</v>
      </c>
      <c r="N140" s="2">
        <f t="shared" si="43"/>
        <v>20</v>
      </c>
      <c r="O140" s="2">
        <f t="shared" si="37"/>
        <v>100</v>
      </c>
      <c r="P140" s="2" t="str">
        <f t="shared" si="38"/>
        <v>cash,180</v>
      </c>
      <c r="Q140" s="2" t="str">
        <f t="shared" si="39"/>
        <v>prop,804,5</v>
      </c>
      <c r="R140" s="2" t="str">
        <f t="shared" si="40"/>
        <v>prop,804,5</v>
      </c>
      <c r="S140" s="10">
        <f>VLOOKUP(M140,$Q$27:$R$30,2,0)</f>
        <v>0</v>
      </c>
      <c r="T140" s="10" t="str">
        <f>VLOOKUP(N140,$S$27:$T$30,2,0)</f>
        <v>5,57</v>
      </c>
      <c r="U140" s="2">
        <f t="shared" si="41"/>
        <v>40</v>
      </c>
      <c r="W140" s="2">
        <f t="shared" si="49"/>
        <v>202</v>
      </c>
      <c r="X140" s="2">
        <v>4</v>
      </c>
      <c r="Y140" s="2">
        <f t="shared" si="50"/>
        <v>20204</v>
      </c>
      <c r="Z140" s="2">
        <f t="shared" si="48"/>
        <v>21</v>
      </c>
      <c r="AA140" s="2">
        <f t="shared" si="44"/>
        <v>40</v>
      </c>
      <c r="AB140" s="2">
        <f t="shared" si="51"/>
        <v>7</v>
      </c>
      <c r="AC140" s="2" t="str">
        <f t="shared" ref="AA140:AH203" si="54">VLOOKUP($W140,$L$36:$U$59,COLUMN()-COLUMN($X$2),0)</f>
        <v>cash,480</v>
      </c>
      <c r="AD140" s="2" t="str">
        <f t="shared" si="52"/>
        <v>item,4049</v>
      </c>
      <c r="AE140" s="2" t="str">
        <f t="shared" si="53"/>
        <v>pack,219</v>
      </c>
      <c r="AF140" s="2" t="str">
        <f t="shared" si="54"/>
        <v>5,57</v>
      </c>
      <c r="AG140" s="2" t="str">
        <f t="shared" si="54"/>
        <v>8,86</v>
      </c>
      <c r="AH140" s="2">
        <f t="shared" si="54"/>
        <v>20</v>
      </c>
      <c r="AI140" s="2">
        <v>4</v>
      </c>
    </row>
    <row r="141" spans="1:35">
      <c r="A141" s="2">
        <f t="shared" si="45"/>
        <v>14</v>
      </c>
      <c r="B141" s="2">
        <f t="shared" si="42"/>
        <v>12</v>
      </c>
      <c r="C141" s="2">
        <f t="shared" si="33"/>
        <v>300</v>
      </c>
      <c r="D141" s="2">
        <f t="shared" si="34"/>
        <v>45000</v>
      </c>
      <c r="E141" s="2">
        <f t="shared" si="35"/>
        <v>0.6</v>
      </c>
      <c r="F141" s="2">
        <f t="shared" si="36"/>
        <v>100</v>
      </c>
      <c r="K141" s="2" t="str">
        <f t="shared" si="46"/>
        <v>cash</v>
      </c>
      <c r="L141" s="2">
        <f t="shared" si="47"/>
        <v>1402</v>
      </c>
      <c r="M141" s="2">
        <f t="shared" si="43"/>
        <v>21</v>
      </c>
      <c r="N141" s="2">
        <f t="shared" si="43"/>
        <v>40</v>
      </c>
      <c r="O141" s="2">
        <f t="shared" si="37"/>
        <v>100</v>
      </c>
      <c r="P141" s="2" t="str">
        <f t="shared" si="38"/>
        <v>cash,180</v>
      </c>
      <c r="Q141" s="2" t="str">
        <f t="shared" si="39"/>
        <v>prop,804,5</v>
      </c>
      <c r="R141" s="2" t="str">
        <f t="shared" si="40"/>
        <v>prop,804,5</v>
      </c>
      <c r="S141" s="10" t="str">
        <f>VLOOKUP(M141,$Q$27:$R$30,2,0)</f>
        <v>5,57</v>
      </c>
      <c r="T141" s="10" t="str">
        <f>VLOOKUP(N141,$S$27:$T$30,2,0)</f>
        <v>8,86</v>
      </c>
      <c r="U141" s="2">
        <f t="shared" si="41"/>
        <v>40</v>
      </c>
      <c r="W141" s="2">
        <f t="shared" si="49"/>
        <v>202</v>
      </c>
      <c r="X141" s="2">
        <v>5</v>
      </c>
      <c r="Y141" s="2">
        <f t="shared" si="50"/>
        <v>20205</v>
      </c>
      <c r="Z141" s="2">
        <f t="shared" si="48"/>
        <v>21</v>
      </c>
      <c r="AA141" s="2">
        <f t="shared" si="54"/>
        <v>40</v>
      </c>
      <c r="AB141" s="2">
        <f t="shared" si="51"/>
        <v>7</v>
      </c>
      <c r="AC141" s="2" t="str">
        <f t="shared" si="54"/>
        <v>cash,480</v>
      </c>
      <c r="AD141" s="2" t="str">
        <f t="shared" si="52"/>
        <v>item,4050</v>
      </c>
      <c r="AE141" s="2" t="str">
        <f t="shared" si="53"/>
        <v>pack,224</v>
      </c>
      <c r="AF141" s="2" t="str">
        <f t="shared" si="54"/>
        <v>5,57</v>
      </c>
      <c r="AG141" s="2" t="str">
        <f t="shared" si="54"/>
        <v>8,86</v>
      </c>
      <c r="AH141" s="2">
        <f t="shared" si="54"/>
        <v>20</v>
      </c>
      <c r="AI141" s="2">
        <v>4</v>
      </c>
    </row>
    <row r="142" spans="1:35">
      <c r="A142" s="2">
        <f t="shared" si="45"/>
        <v>14</v>
      </c>
      <c r="B142" s="2">
        <f t="shared" si="42"/>
        <v>14</v>
      </c>
      <c r="C142" s="2">
        <f t="shared" si="33"/>
        <v>300</v>
      </c>
      <c r="D142" s="2">
        <f t="shared" si="34"/>
        <v>45000</v>
      </c>
      <c r="E142" s="2">
        <f t="shared" si="35"/>
        <v>0.6</v>
      </c>
      <c r="F142" s="2">
        <f t="shared" si="36"/>
        <v>100</v>
      </c>
      <c r="K142" s="2" t="str">
        <f t="shared" si="46"/>
        <v>cash</v>
      </c>
      <c r="L142" s="2">
        <f t="shared" si="47"/>
        <v>1403</v>
      </c>
      <c r="M142" s="2">
        <f t="shared" si="43"/>
        <v>41</v>
      </c>
      <c r="N142" s="2">
        <f t="shared" si="43"/>
        <v>60</v>
      </c>
      <c r="O142" s="2">
        <f t="shared" si="37"/>
        <v>100</v>
      </c>
      <c r="P142" s="2" t="str">
        <f t="shared" si="38"/>
        <v>cash,180</v>
      </c>
      <c r="Q142" s="2" t="str">
        <f t="shared" si="39"/>
        <v>prop,804,5</v>
      </c>
      <c r="R142" s="2" t="str">
        <f t="shared" si="40"/>
        <v>prop,804,5</v>
      </c>
      <c r="S142" s="10" t="str">
        <f>VLOOKUP(M142,$Q$27:$R$30,2,0)</f>
        <v>8,86</v>
      </c>
      <c r="T142" s="10" t="str">
        <f>VLOOKUP(N142,$S$27:$T$30,2,0)</f>
        <v>11,116</v>
      </c>
      <c r="U142" s="2">
        <f t="shared" si="41"/>
        <v>40</v>
      </c>
      <c r="W142" s="2">
        <f t="shared" si="49"/>
        <v>202</v>
      </c>
      <c r="X142" s="2">
        <v>6</v>
      </c>
      <c r="Y142" s="2">
        <f t="shared" si="50"/>
        <v>20206</v>
      </c>
      <c r="Z142" s="2">
        <f t="shared" si="48"/>
        <v>21</v>
      </c>
      <c r="AA142" s="2">
        <f t="shared" si="54"/>
        <v>40</v>
      </c>
      <c r="AB142" s="2">
        <f t="shared" si="51"/>
        <v>7</v>
      </c>
      <c r="AC142" s="2" t="str">
        <f t="shared" si="54"/>
        <v>cash,480</v>
      </c>
      <c r="AD142" s="2" t="str">
        <f t="shared" si="52"/>
        <v>item,4051</v>
      </c>
      <c r="AE142" s="2" t="str">
        <f t="shared" si="53"/>
        <v>pack,229</v>
      </c>
      <c r="AF142" s="2" t="str">
        <f t="shared" si="54"/>
        <v>5,57</v>
      </c>
      <c r="AG142" s="2" t="str">
        <f t="shared" si="54"/>
        <v>8,86</v>
      </c>
      <c r="AH142" s="2">
        <f t="shared" si="54"/>
        <v>20</v>
      </c>
      <c r="AI142" s="2">
        <v>4</v>
      </c>
    </row>
    <row r="143" spans="1:35">
      <c r="A143" s="2">
        <f t="shared" si="45"/>
        <v>14</v>
      </c>
      <c r="B143" s="2">
        <f t="shared" si="42"/>
        <v>16</v>
      </c>
      <c r="C143" s="2">
        <f t="shared" si="33"/>
        <v>300</v>
      </c>
      <c r="D143" s="2">
        <f t="shared" si="34"/>
        <v>45000</v>
      </c>
      <c r="E143" s="2">
        <f t="shared" si="35"/>
        <v>0.6</v>
      </c>
      <c r="F143" s="2">
        <f t="shared" si="36"/>
        <v>100</v>
      </c>
      <c r="K143" s="2" t="str">
        <f t="shared" si="46"/>
        <v>cash</v>
      </c>
      <c r="L143" s="2">
        <f t="shared" si="47"/>
        <v>1404</v>
      </c>
      <c r="M143" s="2">
        <f t="shared" si="43"/>
        <v>61</v>
      </c>
      <c r="N143" s="2">
        <f t="shared" si="43"/>
        <v>999</v>
      </c>
      <c r="O143" s="2">
        <f t="shared" si="37"/>
        <v>100</v>
      </c>
      <c r="P143" s="2" t="str">
        <f t="shared" si="38"/>
        <v>cash,180</v>
      </c>
      <c r="Q143" s="2" t="str">
        <f t="shared" si="39"/>
        <v>prop,804,5</v>
      </c>
      <c r="R143" s="2" t="str">
        <f t="shared" si="40"/>
        <v>prop,804,5</v>
      </c>
      <c r="S143" s="10" t="str">
        <f>VLOOKUP(M143,$Q$27:$R$30,2,0)</f>
        <v>11,116</v>
      </c>
      <c r="T143" s="10">
        <f>VLOOKUP(N143,$S$27:$T$30,2,0)</f>
        <v>0</v>
      </c>
      <c r="U143" s="2">
        <f t="shared" si="41"/>
        <v>40</v>
      </c>
      <c r="W143" s="2">
        <f t="shared" si="49"/>
        <v>202</v>
      </c>
      <c r="X143" s="2">
        <v>7</v>
      </c>
      <c r="Y143" s="2">
        <f t="shared" si="50"/>
        <v>20207</v>
      </c>
      <c r="Z143" s="2">
        <f t="shared" si="48"/>
        <v>21</v>
      </c>
      <c r="AA143" s="2">
        <f t="shared" si="54"/>
        <v>40</v>
      </c>
      <c r="AB143" s="2">
        <f t="shared" si="51"/>
        <v>7</v>
      </c>
      <c r="AC143" s="2" t="str">
        <f t="shared" si="54"/>
        <v>cash,480</v>
      </c>
      <c r="AD143" s="2" t="str">
        <f t="shared" si="52"/>
        <v>item,4052</v>
      </c>
      <c r="AE143" s="2" t="str">
        <f t="shared" si="53"/>
        <v>pack,234</v>
      </c>
      <c r="AF143" s="2" t="str">
        <f t="shared" si="54"/>
        <v>5,57</v>
      </c>
      <c r="AG143" s="2" t="str">
        <f t="shared" si="54"/>
        <v>8,86</v>
      </c>
      <c r="AH143" s="2">
        <f t="shared" si="54"/>
        <v>20</v>
      </c>
      <c r="AI143" s="2">
        <v>4</v>
      </c>
    </row>
    <row r="144" spans="1:35">
      <c r="A144" s="2">
        <f t="shared" si="45"/>
        <v>14</v>
      </c>
      <c r="B144" s="2">
        <f t="shared" si="42"/>
        <v>10</v>
      </c>
      <c r="C144" s="2">
        <f t="shared" si="33"/>
        <v>300</v>
      </c>
      <c r="D144" s="2">
        <f t="shared" si="34"/>
        <v>45000</v>
      </c>
      <c r="E144" s="2">
        <f t="shared" si="35"/>
        <v>0.6</v>
      </c>
      <c r="F144" s="2">
        <f t="shared" si="36"/>
        <v>100</v>
      </c>
      <c r="K144" s="2" t="str">
        <f t="shared" si="46"/>
        <v>coin</v>
      </c>
      <c r="L144" s="2">
        <f t="shared" si="47"/>
        <v>1411</v>
      </c>
      <c r="M144" s="2">
        <f t="shared" si="43"/>
        <v>1</v>
      </c>
      <c r="N144" s="2">
        <f t="shared" si="43"/>
        <v>20</v>
      </c>
      <c r="O144" s="2">
        <f t="shared" si="37"/>
        <v>10</v>
      </c>
      <c r="P144" s="2" t="str">
        <f t="shared" si="38"/>
        <v>coin,27000</v>
      </c>
      <c r="Q144" s="2" t="str">
        <f t="shared" si="39"/>
        <v>prop,804,5</v>
      </c>
      <c r="R144" s="2" t="str">
        <f t="shared" si="40"/>
        <v>prop,804,5</v>
      </c>
      <c r="S144" s="10">
        <f>VLOOKUP(M144,$Q$27:$R$30,2,0)</f>
        <v>0</v>
      </c>
      <c r="T144" s="10" t="str">
        <f>VLOOKUP(N144,$S$27:$T$30,2,0)</f>
        <v>5,57</v>
      </c>
      <c r="U144" s="2">
        <f t="shared" si="41"/>
        <v>40</v>
      </c>
      <c r="W144" s="2">
        <f t="shared" si="49"/>
        <v>202</v>
      </c>
      <c r="X144" s="2">
        <v>8</v>
      </c>
      <c r="Y144" s="2">
        <f t="shared" si="50"/>
        <v>20208</v>
      </c>
      <c r="Z144" s="2">
        <f t="shared" si="48"/>
        <v>21</v>
      </c>
      <c r="AA144" s="2">
        <f t="shared" si="54"/>
        <v>40</v>
      </c>
      <c r="AB144" s="2">
        <f t="shared" si="51"/>
        <v>7</v>
      </c>
      <c r="AC144" s="2" t="str">
        <f t="shared" si="54"/>
        <v>cash,480</v>
      </c>
      <c r="AD144" s="2" t="str">
        <f t="shared" si="52"/>
        <v>item,4053</v>
      </c>
      <c r="AE144" s="2" t="str">
        <f t="shared" si="53"/>
        <v>pack,239</v>
      </c>
      <c r="AF144" s="2" t="str">
        <f t="shared" si="54"/>
        <v>5,57</v>
      </c>
      <c r="AG144" s="2" t="str">
        <f t="shared" si="54"/>
        <v>8,86</v>
      </c>
      <c r="AH144" s="2">
        <f t="shared" si="54"/>
        <v>20</v>
      </c>
      <c r="AI144" s="2">
        <v>4</v>
      </c>
    </row>
    <row r="145" spans="1:35">
      <c r="A145" s="2">
        <f t="shared" si="45"/>
        <v>14</v>
      </c>
      <c r="B145" s="2">
        <f t="shared" si="42"/>
        <v>12</v>
      </c>
      <c r="C145" s="2">
        <f t="shared" si="33"/>
        <v>300</v>
      </c>
      <c r="D145" s="2">
        <f t="shared" si="34"/>
        <v>45000</v>
      </c>
      <c r="E145" s="2">
        <f t="shared" si="35"/>
        <v>0.6</v>
      </c>
      <c r="F145" s="2">
        <f t="shared" si="36"/>
        <v>100</v>
      </c>
      <c r="K145" s="2" t="str">
        <f t="shared" si="46"/>
        <v>coin</v>
      </c>
      <c r="L145" s="2">
        <f t="shared" si="47"/>
        <v>1412</v>
      </c>
      <c r="M145" s="2">
        <f t="shared" si="43"/>
        <v>21</v>
      </c>
      <c r="N145" s="2">
        <f t="shared" si="43"/>
        <v>40</v>
      </c>
      <c r="O145" s="2">
        <f t="shared" si="37"/>
        <v>10</v>
      </c>
      <c r="P145" s="2" t="str">
        <f t="shared" si="38"/>
        <v>coin,27000</v>
      </c>
      <c r="Q145" s="2" t="str">
        <f t="shared" si="39"/>
        <v>prop,804,5</v>
      </c>
      <c r="R145" s="2" t="str">
        <f t="shared" si="40"/>
        <v>prop,804,5</v>
      </c>
      <c r="S145" s="10" t="str">
        <f>VLOOKUP(M145,$Q$27:$R$30,2,0)</f>
        <v>5,57</v>
      </c>
      <c r="T145" s="10" t="str">
        <f>VLOOKUP(N145,$S$27:$T$30,2,0)</f>
        <v>8,86</v>
      </c>
      <c r="U145" s="2">
        <f t="shared" si="41"/>
        <v>40</v>
      </c>
      <c r="W145" s="2">
        <f t="shared" si="49"/>
        <v>202</v>
      </c>
      <c r="X145" s="2">
        <v>9</v>
      </c>
      <c r="Y145" s="2">
        <f t="shared" si="50"/>
        <v>20209</v>
      </c>
      <c r="Z145" s="2">
        <f t="shared" si="48"/>
        <v>21</v>
      </c>
      <c r="AA145" s="2">
        <f t="shared" si="54"/>
        <v>40</v>
      </c>
      <c r="AB145" s="2">
        <f t="shared" si="51"/>
        <v>7</v>
      </c>
      <c r="AC145" s="2" t="str">
        <f t="shared" si="54"/>
        <v>cash,480</v>
      </c>
      <c r="AD145" s="2" t="str">
        <f t="shared" si="52"/>
        <v>item,4054</v>
      </c>
      <c r="AE145" s="2" t="str">
        <f t="shared" si="53"/>
        <v>pack,244</v>
      </c>
      <c r="AF145" s="2" t="str">
        <f t="shared" si="54"/>
        <v>5,57</v>
      </c>
      <c r="AG145" s="2" t="str">
        <f t="shared" si="54"/>
        <v>8,86</v>
      </c>
      <c r="AH145" s="2">
        <f t="shared" si="54"/>
        <v>20</v>
      </c>
      <c r="AI145" s="2">
        <v>4</v>
      </c>
    </row>
    <row r="146" spans="1:35">
      <c r="A146" s="2">
        <f t="shared" si="45"/>
        <v>14</v>
      </c>
      <c r="B146" s="2">
        <f t="shared" si="42"/>
        <v>14</v>
      </c>
      <c r="C146" s="2">
        <f t="shared" si="33"/>
        <v>300</v>
      </c>
      <c r="D146" s="2">
        <f t="shared" si="34"/>
        <v>45000</v>
      </c>
      <c r="E146" s="2">
        <f t="shared" si="35"/>
        <v>0.6</v>
      </c>
      <c r="F146" s="2">
        <f t="shared" si="36"/>
        <v>100</v>
      </c>
      <c r="K146" s="2" t="str">
        <f t="shared" si="46"/>
        <v>coin</v>
      </c>
      <c r="L146" s="2">
        <f t="shared" si="47"/>
        <v>1413</v>
      </c>
      <c r="M146" s="2">
        <f t="shared" si="43"/>
        <v>41</v>
      </c>
      <c r="N146" s="2">
        <f t="shared" si="43"/>
        <v>60</v>
      </c>
      <c r="O146" s="2">
        <f t="shared" si="37"/>
        <v>10</v>
      </c>
      <c r="P146" s="2" t="str">
        <f t="shared" si="38"/>
        <v>coin,27000</v>
      </c>
      <c r="Q146" s="2" t="str">
        <f t="shared" si="39"/>
        <v>prop,804,5</v>
      </c>
      <c r="R146" s="2" t="str">
        <f t="shared" si="40"/>
        <v>prop,804,5</v>
      </c>
      <c r="S146" s="10" t="str">
        <f>VLOOKUP(M146,$Q$27:$R$30,2,0)</f>
        <v>8,86</v>
      </c>
      <c r="T146" s="10" t="str">
        <f>VLOOKUP(N146,$S$27:$T$30,2,0)</f>
        <v>11,116</v>
      </c>
      <c r="U146" s="2">
        <f t="shared" si="41"/>
        <v>40</v>
      </c>
      <c r="W146" s="2">
        <f t="shared" si="49"/>
        <v>202</v>
      </c>
      <c r="X146" s="2">
        <v>10</v>
      </c>
      <c r="Y146" s="2">
        <f t="shared" si="50"/>
        <v>20210</v>
      </c>
      <c r="Z146" s="2">
        <f t="shared" si="48"/>
        <v>21</v>
      </c>
      <c r="AA146" s="2">
        <f t="shared" si="54"/>
        <v>40</v>
      </c>
      <c r="AB146" s="2">
        <f t="shared" si="51"/>
        <v>7</v>
      </c>
      <c r="AC146" s="2" t="str">
        <f t="shared" si="54"/>
        <v>cash,480</v>
      </c>
      <c r="AD146" s="2" t="str">
        <f t="shared" si="52"/>
        <v>item,4055</v>
      </c>
      <c r="AE146" s="2" t="str">
        <f t="shared" si="53"/>
        <v>pack,249</v>
      </c>
      <c r="AF146" s="2" t="str">
        <f t="shared" si="54"/>
        <v>5,57</v>
      </c>
      <c r="AG146" s="2" t="str">
        <f t="shared" si="54"/>
        <v>8,86</v>
      </c>
      <c r="AH146" s="2">
        <f t="shared" si="54"/>
        <v>20</v>
      </c>
      <c r="AI146" s="2">
        <v>4</v>
      </c>
    </row>
    <row r="147" spans="1:35">
      <c r="A147" s="2">
        <f t="shared" si="45"/>
        <v>14</v>
      </c>
      <c r="B147" s="2">
        <f t="shared" si="42"/>
        <v>16</v>
      </c>
      <c r="C147" s="2">
        <f t="shared" si="33"/>
        <v>300</v>
      </c>
      <c r="D147" s="2">
        <f t="shared" si="34"/>
        <v>45000</v>
      </c>
      <c r="E147" s="2">
        <f t="shared" si="35"/>
        <v>0.6</v>
      </c>
      <c r="F147" s="2">
        <f t="shared" si="36"/>
        <v>100</v>
      </c>
      <c r="K147" s="2" t="str">
        <f t="shared" si="46"/>
        <v>coin</v>
      </c>
      <c r="L147" s="2">
        <f t="shared" si="47"/>
        <v>1414</v>
      </c>
      <c r="M147" s="2">
        <f t="shared" si="43"/>
        <v>61</v>
      </c>
      <c r="N147" s="2">
        <f t="shared" si="43"/>
        <v>999</v>
      </c>
      <c r="O147" s="2">
        <f t="shared" si="37"/>
        <v>10</v>
      </c>
      <c r="P147" s="2" t="str">
        <f t="shared" si="38"/>
        <v>coin,27000</v>
      </c>
      <c r="Q147" s="2" t="str">
        <f t="shared" si="39"/>
        <v>prop,804,5</v>
      </c>
      <c r="R147" s="2" t="str">
        <f t="shared" si="40"/>
        <v>prop,804,5</v>
      </c>
      <c r="S147" s="10" t="str">
        <f>VLOOKUP(M147,$Q$27:$R$30,2,0)</f>
        <v>11,116</v>
      </c>
      <c r="T147" s="10">
        <f>VLOOKUP(N147,$S$27:$T$30,2,0)</f>
        <v>0</v>
      </c>
      <c r="U147" s="2">
        <f t="shared" si="41"/>
        <v>40</v>
      </c>
      <c r="W147" s="2">
        <f t="shared" si="49"/>
        <v>202</v>
      </c>
      <c r="X147" s="2">
        <v>11</v>
      </c>
      <c r="Y147" s="2">
        <f t="shared" si="50"/>
        <v>20211</v>
      </c>
      <c r="Z147" s="2">
        <f t="shared" si="48"/>
        <v>21</v>
      </c>
      <c r="AA147" s="2">
        <f t="shared" si="54"/>
        <v>40</v>
      </c>
      <c r="AB147" s="2">
        <f t="shared" si="51"/>
        <v>7</v>
      </c>
      <c r="AC147" s="2" t="str">
        <f t="shared" si="54"/>
        <v>cash,480</v>
      </c>
      <c r="AD147" s="2" t="str">
        <f t="shared" si="52"/>
        <v>item,4056</v>
      </c>
      <c r="AE147" s="2" t="str">
        <f t="shared" si="53"/>
        <v>pack,254</v>
      </c>
      <c r="AF147" s="2" t="str">
        <f t="shared" si="54"/>
        <v>5,57</v>
      </c>
      <c r="AG147" s="2" t="str">
        <f t="shared" si="54"/>
        <v>8,86</v>
      </c>
      <c r="AH147" s="2">
        <f t="shared" si="54"/>
        <v>20</v>
      </c>
      <c r="AI147" s="2">
        <v>4</v>
      </c>
    </row>
    <row r="148" spans="1:35">
      <c r="A148" s="2">
        <f t="shared" si="45"/>
        <v>15</v>
      </c>
      <c r="B148" s="2">
        <f t="shared" si="42"/>
        <v>10</v>
      </c>
      <c r="C148" s="2">
        <f t="shared" ref="C148:C211" si="55">VLOOKUP(A148,$A$2:$T$28,8,0)</f>
        <v>1500</v>
      </c>
      <c r="D148" s="2">
        <f t="shared" si="34"/>
        <v>225000</v>
      </c>
      <c r="E148" s="2">
        <f t="shared" si="35"/>
        <v>0.8</v>
      </c>
      <c r="F148" s="2">
        <f>VLOOKUP(A148,$A$2:$S$28,VLOOKUP(M148,$H$36:$I$40,2,0)+1,0)</f>
        <v>100</v>
      </c>
      <c r="K148" s="2" t="str">
        <f t="shared" si="46"/>
        <v>cash</v>
      </c>
      <c r="L148" s="2">
        <f t="shared" si="47"/>
        <v>1501</v>
      </c>
      <c r="M148" s="2">
        <f t="shared" si="43"/>
        <v>1</v>
      </c>
      <c r="N148" s="2">
        <f t="shared" si="43"/>
        <v>20</v>
      </c>
      <c r="O148" s="2">
        <f>IF(K148="cash",F148,CEILING(F148*0.1,1))</f>
        <v>100</v>
      </c>
      <c r="P148" s="2" t="str">
        <f>K148&amp;","&amp;IF(K148="cash",CEILING(C148*E148,10),CEILING(D148*E148,500))</f>
        <v>cash,1200</v>
      </c>
      <c r="Q148" s="2" t="str">
        <f t="shared" si="39"/>
        <v>prop,313,5</v>
      </c>
      <c r="R148" s="2" t="str">
        <f>VLOOKUP(A148,$A$2:$S$28,19,0)</f>
        <v>prop,313,5</v>
      </c>
      <c r="S148" s="10">
        <f>VLOOKUP(M148,$Q$27:$R$30,2,0)</f>
        <v>0</v>
      </c>
      <c r="T148" s="10" t="str">
        <f>VLOOKUP(N148,$S$27:$T$30,2,0)</f>
        <v>5,57</v>
      </c>
      <c r="U148" s="2">
        <f t="shared" si="41"/>
        <v>20</v>
      </c>
      <c r="W148" s="2">
        <f t="shared" si="49"/>
        <v>202</v>
      </c>
      <c r="X148" s="2">
        <v>12</v>
      </c>
      <c r="Y148" s="2">
        <f t="shared" si="50"/>
        <v>20212</v>
      </c>
      <c r="Z148" s="2">
        <f t="shared" si="48"/>
        <v>21</v>
      </c>
      <c r="AA148" s="2">
        <f t="shared" si="54"/>
        <v>40</v>
      </c>
      <c r="AB148" s="2">
        <f t="shared" si="51"/>
        <v>7</v>
      </c>
      <c r="AC148" s="2" t="str">
        <f t="shared" si="54"/>
        <v>cash,480</v>
      </c>
      <c r="AD148" s="2" t="str">
        <f t="shared" si="52"/>
        <v>item,4057</v>
      </c>
      <c r="AE148" s="2" t="str">
        <f t="shared" si="53"/>
        <v>pack,259</v>
      </c>
      <c r="AF148" s="2" t="str">
        <f t="shared" si="54"/>
        <v>5,57</v>
      </c>
      <c r="AG148" s="2" t="str">
        <f t="shared" si="54"/>
        <v>8,86</v>
      </c>
      <c r="AH148" s="2">
        <f t="shared" si="54"/>
        <v>20</v>
      </c>
      <c r="AI148" s="2">
        <v>4</v>
      </c>
    </row>
    <row r="149" spans="1:35">
      <c r="A149" s="2">
        <f t="shared" si="45"/>
        <v>15</v>
      </c>
      <c r="B149" s="2">
        <f t="shared" si="42"/>
        <v>12</v>
      </c>
      <c r="C149" s="2">
        <f t="shared" si="55"/>
        <v>1500</v>
      </c>
      <c r="D149" s="2">
        <f t="shared" si="34"/>
        <v>225000</v>
      </c>
      <c r="E149" s="2">
        <f t="shared" si="35"/>
        <v>0.6</v>
      </c>
      <c r="F149" s="2">
        <f t="shared" ref="F149:F212" si="56">VLOOKUP(A149,$A$2:$S$28,VLOOKUP(M149,$H$36:$I$40,2,0)+1,0)</f>
        <v>100</v>
      </c>
      <c r="K149" s="2" t="str">
        <f t="shared" si="46"/>
        <v>cash</v>
      </c>
      <c r="L149" s="2">
        <f t="shared" si="47"/>
        <v>1502</v>
      </c>
      <c r="M149" s="2">
        <f t="shared" si="43"/>
        <v>21</v>
      </c>
      <c r="N149" s="2">
        <f t="shared" si="43"/>
        <v>40</v>
      </c>
      <c r="O149" s="2">
        <f t="shared" ref="O149:O212" si="57">IF(K149="cash",F149,CEILING(F149*0.1,1))</f>
        <v>100</v>
      </c>
      <c r="P149" s="2" t="str">
        <f t="shared" ref="P149:P212" si="58">K149&amp;","&amp;IF(K149="cash",CEILING(C149*E149,10),CEILING(D149*E149,500))</f>
        <v>cash,900</v>
      </c>
      <c r="Q149" s="2" t="str">
        <f t="shared" si="39"/>
        <v>prop,313,5</v>
      </c>
      <c r="R149" s="2" t="str">
        <f t="shared" ref="R149:R212" si="59">VLOOKUP(A149,$A$2:$S$28,19,0)</f>
        <v>prop,313,5</v>
      </c>
      <c r="S149" s="10" t="str">
        <f>VLOOKUP(M149,$Q$27:$R$30,2,0)</f>
        <v>5,57</v>
      </c>
      <c r="T149" s="10" t="str">
        <f>VLOOKUP(N149,$S$27:$T$30,2,0)</f>
        <v>8,86</v>
      </c>
      <c r="U149" s="2">
        <f t="shared" si="41"/>
        <v>40</v>
      </c>
      <c r="W149" s="2">
        <f t="shared" si="49"/>
        <v>202</v>
      </c>
      <c r="X149" s="2">
        <v>13</v>
      </c>
      <c r="Y149" s="2">
        <f t="shared" si="50"/>
        <v>20213</v>
      </c>
      <c r="Z149" s="2">
        <f t="shared" si="48"/>
        <v>21</v>
      </c>
      <c r="AA149" s="2">
        <f t="shared" si="54"/>
        <v>40</v>
      </c>
      <c r="AB149" s="2">
        <f t="shared" si="51"/>
        <v>7</v>
      </c>
      <c r="AC149" s="2" t="str">
        <f t="shared" si="54"/>
        <v>cash,480</v>
      </c>
      <c r="AD149" s="2" t="str">
        <f t="shared" si="52"/>
        <v>item,4058</v>
      </c>
      <c r="AE149" s="2" t="str">
        <f t="shared" si="53"/>
        <v>pack,264</v>
      </c>
      <c r="AF149" s="2" t="str">
        <f t="shared" si="54"/>
        <v>5,57</v>
      </c>
      <c r="AG149" s="2" t="str">
        <f t="shared" si="54"/>
        <v>8,86</v>
      </c>
      <c r="AH149" s="2">
        <f t="shared" si="54"/>
        <v>20</v>
      </c>
      <c r="AI149" s="2">
        <v>4</v>
      </c>
    </row>
    <row r="150" spans="1:35">
      <c r="A150" s="2">
        <f t="shared" si="45"/>
        <v>15</v>
      </c>
      <c r="B150" s="2">
        <f t="shared" si="42"/>
        <v>14</v>
      </c>
      <c r="C150" s="2">
        <f t="shared" si="55"/>
        <v>1500</v>
      </c>
      <c r="D150" s="2">
        <f t="shared" si="34"/>
        <v>225000</v>
      </c>
      <c r="E150" s="2">
        <f t="shared" si="35"/>
        <v>0.6</v>
      </c>
      <c r="F150" s="2">
        <f t="shared" si="56"/>
        <v>100</v>
      </c>
      <c r="K150" s="2" t="str">
        <f t="shared" si="46"/>
        <v>cash</v>
      </c>
      <c r="L150" s="2">
        <f t="shared" si="47"/>
        <v>1503</v>
      </c>
      <c r="M150" s="2">
        <f t="shared" si="43"/>
        <v>41</v>
      </c>
      <c r="N150" s="2">
        <f t="shared" si="43"/>
        <v>60</v>
      </c>
      <c r="O150" s="2">
        <f t="shared" si="57"/>
        <v>100</v>
      </c>
      <c r="P150" s="2" t="str">
        <f t="shared" si="58"/>
        <v>cash,900</v>
      </c>
      <c r="Q150" s="2" t="str">
        <f t="shared" si="39"/>
        <v>prop,313,5</v>
      </c>
      <c r="R150" s="2" t="str">
        <f t="shared" si="59"/>
        <v>prop,313,5</v>
      </c>
      <c r="S150" s="10" t="str">
        <f>VLOOKUP(M150,$Q$27:$R$30,2,0)</f>
        <v>8,86</v>
      </c>
      <c r="T150" s="10" t="str">
        <f>VLOOKUP(N150,$S$27:$T$30,2,0)</f>
        <v>11,116</v>
      </c>
      <c r="U150" s="2">
        <f t="shared" si="41"/>
        <v>40</v>
      </c>
      <c r="W150" s="2">
        <f t="shared" si="49"/>
        <v>202</v>
      </c>
      <c r="X150" s="2">
        <v>14</v>
      </c>
      <c r="Y150" s="2">
        <f t="shared" si="50"/>
        <v>20214</v>
      </c>
      <c r="Z150" s="2">
        <f t="shared" si="48"/>
        <v>21</v>
      </c>
      <c r="AA150" s="2">
        <f t="shared" si="54"/>
        <v>40</v>
      </c>
      <c r="AB150" s="2">
        <f t="shared" si="51"/>
        <v>7</v>
      </c>
      <c r="AC150" s="2" t="str">
        <f t="shared" si="54"/>
        <v>cash,480</v>
      </c>
      <c r="AD150" s="2" t="str">
        <f t="shared" si="52"/>
        <v>item,4059</v>
      </c>
      <c r="AE150" s="2" t="str">
        <f t="shared" si="53"/>
        <v>pack,269</v>
      </c>
      <c r="AF150" s="2" t="str">
        <f t="shared" si="54"/>
        <v>5,57</v>
      </c>
      <c r="AG150" s="2" t="str">
        <f t="shared" si="54"/>
        <v>8,86</v>
      </c>
      <c r="AH150" s="2">
        <f t="shared" si="54"/>
        <v>20</v>
      </c>
      <c r="AI150" s="2">
        <v>4</v>
      </c>
    </row>
    <row r="151" spans="1:35">
      <c r="A151" s="2">
        <f t="shared" si="45"/>
        <v>15</v>
      </c>
      <c r="B151" s="2">
        <f t="shared" si="42"/>
        <v>16</v>
      </c>
      <c r="C151" s="2">
        <f t="shared" si="55"/>
        <v>1500</v>
      </c>
      <c r="D151" s="2">
        <f t="shared" si="34"/>
        <v>225000</v>
      </c>
      <c r="E151" s="2">
        <f t="shared" si="35"/>
        <v>0.6</v>
      </c>
      <c r="F151" s="2">
        <f t="shared" si="56"/>
        <v>25</v>
      </c>
      <c r="K151" s="2" t="str">
        <f t="shared" si="46"/>
        <v>cash</v>
      </c>
      <c r="L151" s="2">
        <f t="shared" si="47"/>
        <v>1504</v>
      </c>
      <c r="M151" s="2">
        <f t="shared" si="43"/>
        <v>61</v>
      </c>
      <c r="N151" s="2">
        <f t="shared" si="43"/>
        <v>999</v>
      </c>
      <c r="O151" s="2">
        <f t="shared" si="57"/>
        <v>25</v>
      </c>
      <c r="P151" s="2" t="str">
        <f t="shared" si="58"/>
        <v>cash,900</v>
      </c>
      <c r="Q151" s="2" t="str">
        <f t="shared" si="39"/>
        <v>prop,313,5</v>
      </c>
      <c r="R151" s="2" t="str">
        <f t="shared" si="59"/>
        <v>prop,313,5</v>
      </c>
      <c r="S151" s="10" t="str">
        <f>VLOOKUP(M151,$Q$27:$R$30,2,0)</f>
        <v>11,116</v>
      </c>
      <c r="T151" s="10">
        <f>VLOOKUP(N151,$S$27:$T$30,2,0)</f>
        <v>0</v>
      </c>
      <c r="U151" s="2">
        <f t="shared" si="41"/>
        <v>40</v>
      </c>
      <c r="W151" s="2">
        <f t="shared" si="49"/>
        <v>202</v>
      </c>
      <c r="X151" s="2">
        <v>15</v>
      </c>
      <c r="Y151" s="2">
        <f t="shared" si="50"/>
        <v>20215</v>
      </c>
      <c r="Z151" s="2">
        <f t="shared" si="48"/>
        <v>21</v>
      </c>
      <c r="AA151" s="2">
        <f t="shared" si="54"/>
        <v>40</v>
      </c>
      <c r="AB151" s="2">
        <f t="shared" si="51"/>
        <v>7</v>
      </c>
      <c r="AC151" s="2" t="str">
        <f t="shared" si="54"/>
        <v>cash,480</v>
      </c>
      <c r="AD151" s="2" t="str">
        <f t="shared" si="52"/>
        <v>item,4060</v>
      </c>
      <c r="AE151" s="2" t="str">
        <f t="shared" si="53"/>
        <v>pack,274</v>
      </c>
      <c r="AF151" s="2" t="str">
        <f t="shared" si="54"/>
        <v>5,57</v>
      </c>
      <c r="AG151" s="2" t="str">
        <f t="shared" si="54"/>
        <v>8,86</v>
      </c>
      <c r="AH151" s="2">
        <f t="shared" si="54"/>
        <v>20</v>
      </c>
      <c r="AI151" s="2">
        <v>4</v>
      </c>
    </row>
    <row r="152" spans="1:35">
      <c r="A152" s="2">
        <f t="shared" si="45"/>
        <v>15</v>
      </c>
      <c r="B152" s="2">
        <f t="shared" si="42"/>
        <v>10</v>
      </c>
      <c r="C152" s="2">
        <f t="shared" si="55"/>
        <v>1500</v>
      </c>
      <c r="D152" s="2">
        <f t="shared" si="34"/>
        <v>225000</v>
      </c>
      <c r="E152" s="2">
        <f t="shared" si="35"/>
        <v>0.8</v>
      </c>
      <c r="F152" s="2">
        <f t="shared" si="56"/>
        <v>100</v>
      </c>
      <c r="K152" s="2" t="str">
        <f t="shared" si="46"/>
        <v>coin</v>
      </c>
      <c r="L152" s="2">
        <f t="shared" si="47"/>
        <v>1511</v>
      </c>
      <c r="M152" s="2">
        <f t="shared" si="43"/>
        <v>1</v>
      </c>
      <c r="N152" s="2">
        <f t="shared" si="43"/>
        <v>20</v>
      </c>
      <c r="O152" s="2">
        <f t="shared" si="57"/>
        <v>10</v>
      </c>
      <c r="P152" s="2" t="str">
        <f t="shared" si="58"/>
        <v>coin,180000</v>
      </c>
      <c r="Q152" s="2" t="str">
        <f t="shared" si="39"/>
        <v>prop,313,5</v>
      </c>
      <c r="R152" s="2" t="str">
        <f t="shared" si="59"/>
        <v>prop,313,5</v>
      </c>
      <c r="S152" s="10">
        <f>VLOOKUP(M152,$Q$27:$R$30,2,0)</f>
        <v>0</v>
      </c>
      <c r="T152" s="10" t="str">
        <f>VLOOKUP(N152,$S$27:$T$30,2,0)</f>
        <v>5,57</v>
      </c>
      <c r="U152" s="2">
        <f t="shared" si="41"/>
        <v>20</v>
      </c>
      <c r="W152" s="2">
        <f t="shared" si="49"/>
        <v>203</v>
      </c>
      <c r="X152" s="2">
        <v>1</v>
      </c>
      <c r="Y152" s="2">
        <f t="shared" si="50"/>
        <v>20301</v>
      </c>
      <c r="Z152" s="2">
        <f t="shared" si="48"/>
        <v>41</v>
      </c>
      <c r="AA152" s="2">
        <f t="shared" si="54"/>
        <v>60</v>
      </c>
      <c r="AB152" s="2">
        <f t="shared" si="51"/>
        <v>4</v>
      </c>
      <c r="AC152" s="2" t="str">
        <f t="shared" si="54"/>
        <v>cash,360</v>
      </c>
      <c r="AD152" s="2" t="str">
        <f t="shared" si="52"/>
        <v>item,4046</v>
      </c>
      <c r="AE152" s="2" t="str">
        <f t="shared" si="53"/>
        <v>pack,204</v>
      </c>
      <c r="AF152" s="2" t="str">
        <f t="shared" si="54"/>
        <v>8,86</v>
      </c>
      <c r="AG152" s="2" t="str">
        <f t="shared" si="54"/>
        <v>11,116</v>
      </c>
      <c r="AH152" s="2">
        <f t="shared" si="54"/>
        <v>40</v>
      </c>
      <c r="AI152" s="2">
        <v>4</v>
      </c>
    </row>
    <row r="153" spans="1:35">
      <c r="A153" s="2">
        <f t="shared" si="45"/>
        <v>15</v>
      </c>
      <c r="B153" s="2">
        <f t="shared" si="42"/>
        <v>12</v>
      </c>
      <c r="C153" s="2">
        <f t="shared" si="55"/>
        <v>1500</v>
      </c>
      <c r="D153" s="2">
        <f t="shared" si="34"/>
        <v>225000</v>
      </c>
      <c r="E153" s="2">
        <f t="shared" si="35"/>
        <v>0.6</v>
      </c>
      <c r="F153" s="2">
        <f t="shared" si="56"/>
        <v>100</v>
      </c>
      <c r="K153" s="2" t="str">
        <f t="shared" si="46"/>
        <v>coin</v>
      </c>
      <c r="L153" s="2">
        <f t="shared" si="47"/>
        <v>1512</v>
      </c>
      <c r="M153" s="2">
        <f t="shared" si="43"/>
        <v>21</v>
      </c>
      <c r="N153" s="2">
        <f t="shared" si="43"/>
        <v>40</v>
      </c>
      <c r="O153" s="2">
        <f t="shared" si="57"/>
        <v>10</v>
      </c>
      <c r="P153" s="2" t="str">
        <f t="shared" si="58"/>
        <v>coin,135000</v>
      </c>
      <c r="Q153" s="2" t="str">
        <f t="shared" si="39"/>
        <v>prop,313,5</v>
      </c>
      <c r="R153" s="2" t="str">
        <f t="shared" si="59"/>
        <v>prop,313,5</v>
      </c>
      <c r="S153" s="10" t="str">
        <f>VLOOKUP(M153,$Q$27:$R$30,2,0)</f>
        <v>5,57</v>
      </c>
      <c r="T153" s="10" t="str">
        <f>VLOOKUP(N153,$S$27:$T$30,2,0)</f>
        <v>8,86</v>
      </c>
      <c r="U153" s="2">
        <f t="shared" si="41"/>
        <v>40</v>
      </c>
      <c r="W153" s="2">
        <f t="shared" si="49"/>
        <v>203</v>
      </c>
      <c r="X153" s="2">
        <v>2</v>
      </c>
      <c r="Y153" s="2">
        <f t="shared" si="50"/>
        <v>20302</v>
      </c>
      <c r="Z153" s="2">
        <f t="shared" si="48"/>
        <v>41</v>
      </c>
      <c r="AA153" s="2">
        <f t="shared" si="54"/>
        <v>60</v>
      </c>
      <c r="AB153" s="2">
        <f t="shared" si="51"/>
        <v>4</v>
      </c>
      <c r="AC153" s="2" t="str">
        <f t="shared" si="54"/>
        <v>cash,360</v>
      </c>
      <c r="AD153" s="2" t="str">
        <f t="shared" si="52"/>
        <v>item,4047</v>
      </c>
      <c r="AE153" s="2" t="str">
        <f t="shared" si="53"/>
        <v>pack,209</v>
      </c>
      <c r="AF153" s="2" t="str">
        <f t="shared" si="54"/>
        <v>8,86</v>
      </c>
      <c r="AG153" s="2" t="str">
        <f t="shared" si="54"/>
        <v>11,116</v>
      </c>
      <c r="AH153" s="2">
        <f t="shared" si="54"/>
        <v>40</v>
      </c>
      <c r="AI153" s="2">
        <v>4</v>
      </c>
    </row>
    <row r="154" spans="1:35">
      <c r="A154" s="2">
        <f t="shared" si="45"/>
        <v>15</v>
      </c>
      <c r="B154" s="2">
        <f t="shared" si="42"/>
        <v>14</v>
      </c>
      <c r="C154" s="2">
        <f t="shared" si="55"/>
        <v>1500</v>
      </c>
      <c r="D154" s="2">
        <f t="shared" si="34"/>
        <v>225000</v>
      </c>
      <c r="E154" s="2">
        <f t="shared" si="35"/>
        <v>0.6</v>
      </c>
      <c r="F154" s="2">
        <f t="shared" si="56"/>
        <v>100</v>
      </c>
      <c r="K154" s="2" t="str">
        <f t="shared" si="46"/>
        <v>coin</v>
      </c>
      <c r="L154" s="2">
        <f t="shared" si="47"/>
        <v>1513</v>
      </c>
      <c r="M154" s="2">
        <f t="shared" si="43"/>
        <v>41</v>
      </c>
      <c r="N154" s="2">
        <f t="shared" si="43"/>
        <v>60</v>
      </c>
      <c r="O154" s="2">
        <f t="shared" si="57"/>
        <v>10</v>
      </c>
      <c r="P154" s="2" t="str">
        <f t="shared" si="58"/>
        <v>coin,135000</v>
      </c>
      <c r="Q154" s="2" t="str">
        <f t="shared" si="39"/>
        <v>prop,313,5</v>
      </c>
      <c r="R154" s="2" t="str">
        <f t="shared" si="59"/>
        <v>prop,313,5</v>
      </c>
      <c r="S154" s="10" t="str">
        <f>VLOOKUP(M154,$Q$27:$R$30,2,0)</f>
        <v>8,86</v>
      </c>
      <c r="T154" s="10" t="str">
        <f>VLOOKUP(N154,$S$27:$T$30,2,0)</f>
        <v>11,116</v>
      </c>
      <c r="U154" s="2">
        <f t="shared" si="41"/>
        <v>40</v>
      </c>
      <c r="W154" s="2">
        <f t="shared" si="49"/>
        <v>203</v>
      </c>
      <c r="X154" s="2">
        <v>3</v>
      </c>
      <c r="Y154" s="2">
        <f t="shared" si="50"/>
        <v>20303</v>
      </c>
      <c r="Z154" s="2">
        <f t="shared" si="48"/>
        <v>41</v>
      </c>
      <c r="AA154" s="2">
        <f t="shared" si="54"/>
        <v>60</v>
      </c>
      <c r="AB154" s="2">
        <f t="shared" si="51"/>
        <v>4</v>
      </c>
      <c r="AC154" s="2" t="str">
        <f t="shared" si="54"/>
        <v>cash,360</v>
      </c>
      <c r="AD154" s="2" t="str">
        <f t="shared" si="52"/>
        <v>item,4048</v>
      </c>
      <c r="AE154" s="2" t="str">
        <f t="shared" si="53"/>
        <v>pack,214</v>
      </c>
      <c r="AF154" s="2" t="str">
        <f t="shared" si="54"/>
        <v>8,86</v>
      </c>
      <c r="AG154" s="2" t="str">
        <f t="shared" si="54"/>
        <v>11,116</v>
      </c>
      <c r="AH154" s="2">
        <f t="shared" si="54"/>
        <v>40</v>
      </c>
      <c r="AI154" s="2">
        <v>4</v>
      </c>
    </row>
    <row r="155" spans="1:35">
      <c r="A155" s="2">
        <f t="shared" si="45"/>
        <v>15</v>
      </c>
      <c r="B155" s="2">
        <f t="shared" si="42"/>
        <v>16</v>
      </c>
      <c r="C155" s="2">
        <f t="shared" si="55"/>
        <v>1500</v>
      </c>
      <c r="D155" s="2">
        <f t="shared" si="34"/>
        <v>225000</v>
      </c>
      <c r="E155" s="2">
        <f t="shared" si="35"/>
        <v>0.6</v>
      </c>
      <c r="F155" s="2">
        <f t="shared" si="56"/>
        <v>25</v>
      </c>
      <c r="K155" s="2" t="str">
        <f t="shared" si="46"/>
        <v>coin</v>
      </c>
      <c r="L155" s="2">
        <f t="shared" si="47"/>
        <v>1514</v>
      </c>
      <c r="M155" s="2">
        <f t="shared" si="43"/>
        <v>61</v>
      </c>
      <c r="N155" s="2">
        <f t="shared" si="43"/>
        <v>999</v>
      </c>
      <c r="O155" s="2">
        <f t="shared" si="57"/>
        <v>3</v>
      </c>
      <c r="P155" s="2" t="str">
        <f t="shared" si="58"/>
        <v>coin,135000</v>
      </c>
      <c r="Q155" s="2" t="str">
        <f t="shared" si="39"/>
        <v>prop,313,5</v>
      </c>
      <c r="R155" s="2" t="str">
        <f t="shared" si="59"/>
        <v>prop,313,5</v>
      </c>
      <c r="S155" s="10" t="str">
        <f>VLOOKUP(M155,$Q$27:$R$30,2,0)</f>
        <v>11,116</v>
      </c>
      <c r="T155" s="10">
        <f>VLOOKUP(N155,$S$27:$T$30,2,0)</f>
        <v>0</v>
      </c>
      <c r="U155" s="2">
        <f t="shared" si="41"/>
        <v>40</v>
      </c>
      <c r="W155" s="2">
        <f t="shared" si="49"/>
        <v>203</v>
      </c>
      <c r="X155" s="2">
        <v>4</v>
      </c>
      <c r="Y155" s="2">
        <f t="shared" si="50"/>
        <v>20304</v>
      </c>
      <c r="Z155" s="2">
        <f t="shared" si="48"/>
        <v>41</v>
      </c>
      <c r="AA155" s="2">
        <f t="shared" si="54"/>
        <v>60</v>
      </c>
      <c r="AB155" s="2">
        <f t="shared" si="51"/>
        <v>4</v>
      </c>
      <c r="AC155" s="2" t="str">
        <f t="shared" si="54"/>
        <v>cash,360</v>
      </c>
      <c r="AD155" s="2" t="str">
        <f t="shared" si="52"/>
        <v>item,4049</v>
      </c>
      <c r="AE155" s="2" t="str">
        <f t="shared" si="53"/>
        <v>pack,219</v>
      </c>
      <c r="AF155" s="2" t="str">
        <f t="shared" si="54"/>
        <v>8,86</v>
      </c>
      <c r="AG155" s="2" t="str">
        <f t="shared" si="54"/>
        <v>11,116</v>
      </c>
      <c r="AH155" s="2">
        <f t="shared" si="54"/>
        <v>40</v>
      </c>
      <c r="AI155" s="2">
        <v>4</v>
      </c>
    </row>
    <row r="156" spans="1:35">
      <c r="A156" s="2">
        <f t="shared" si="45"/>
        <v>16</v>
      </c>
      <c r="B156" s="2">
        <f t="shared" si="42"/>
        <v>10</v>
      </c>
      <c r="C156" s="2">
        <f t="shared" si="55"/>
        <v>3000</v>
      </c>
      <c r="D156" s="2">
        <f t="shared" si="34"/>
        <v>450000</v>
      </c>
      <c r="E156" s="2">
        <f t="shared" si="35"/>
        <v>0.8</v>
      </c>
      <c r="F156" s="2">
        <f t="shared" si="56"/>
        <v>50</v>
      </c>
      <c r="K156" s="2" t="str">
        <f t="shared" si="46"/>
        <v>cash</v>
      </c>
      <c r="L156" s="2">
        <f t="shared" si="47"/>
        <v>1601</v>
      </c>
      <c r="M156" s="2">
        <f t="shared" si="43"/>
        <v>1</v>
      </c>
      <c r="N156" s="2">
        <f t="shared" si="43"/>
        <v>20</v>
      </c>
      <c r="O156" s="2">
        <f t="shared" si="57"/>
        <v>50</v>
      </c>
      <c r="P156" s="2" t="str">
        <f t="shared" si="58"/>
        <v>cash,2400</v>
      </c>
      <c r="Q156" s="2" t="str">
        <f t="shared" si="39"/>
        <v>prop,314,5</v>
      </c>
      <c r="R156" s="2" t="str">
        <f t="shared" si="59"/>
        <v>prop,314,5</v>
      </c>
      <c r="S156" s="10">
        <f>VLOOKUP(M156,$Q$27:$R$30,2,0)</f>
        <v>0</v>
      </c>
      <c r="T156" s="10" t="str">
        <f>VLOOKUP(N156,$S$27:$T$30,2,0)</f>
        <v>5,57</v>
      </c>
      <c r="U156" s="2">
        <f t="shared" si="41"/>
        <v>20</v>
      </c>
      <c r="W156" s="2">
        <f t="shared" si="49"/>
        <v>203</v>
      </c>
      <c r="X156" s="2">
        <v>5</v>
      </c>
      <c r="Y156" s="2">
        <f t="shared" si="50"/>
        <v>20305</v>
      </c>
      <c r="Z156" s="2">
        <f t="shared" si="48"/>
        <v>41</v>
      </c>
      <c r="AA156" s="2">
        <f t="shared" si="54"/>
        <v>60</v>
      </c>
      <c r="AB156" s="2">
        <f t="shared" si="51"/>
        <v>4</v>
      </c>
      <c r="AC156" s="2" t="str">
        <f t="shared" si="54"/>
        <v>cash,360</v>
      </c>
      <c r="AD156" s="2" t="str">
        <f t="shared" si="52"/>
        <v>item,4050</v>
      </c>
      <c r="AE156" s="2" t="str">
        <f t="shared" si="53"/>
        <v>pack,224</v>
      </c>
      <c r="AF156" s="2" t="str">
        <f t="shared" si="54"/>
        <v>8,86</v>
      </c>
      <c r="AG156" s="2" t="str">
        <f t="shared" si="54"/>
        <v>11,116</v>
      </c>
      <c r="AH156" s="2">
        <f t="shared" si="54"/>
        <v>40</v>
      </c>
      <c r="AI156" s="2">
        <v>4</v>
      </c>
    </row>
    <row r="157" spans="1:35">
      <c r="A157" s="2">
        <f t="shared" si="45"/>
        <v>16</v>
      </c>
      <c r="B157" s="2">
        <f t="shared" si="42"/>
        <v>12</v>
      </c>
      <c r="C157" s="2">
        <f t="shared" si="55"/>
        <v>3000</v>
      </c>
      <c r="D157" s="2">
        <f t="shared" si="34"/>
        <v>450000</v>
      </c>
      <c r="E157" s="2">
        <f t="shared" si="35"/>
        <v>0.8</v>
      </c>
      <c r="F157" s="2">
        <f t="shared" si="56"/>
        <v>100</v>
      </c>
      <c r="K157" s="2" t="str">
        <f t="shared" si="46"/>
        <v>cash</v>
      </c>
      <c r="L157" s="2">
        <f t="shared" si="47"/>
        <v>1602</v>
      </c>
      <c r="M157" s="2">
        <f t="shared" si="43"/>
        <v>21</v>
      </c>
      <c r="N157" s="2">
        <f t="shared" si="43"/>
        <v>40</v>
      </c>
      <c r="O157" s="2">
        <f t="shared" si="57"/>
        <v>100</v>
      </c>
      <c r="P157" s="2" t="str">
        <f t="shared" si="58"/>
        <v>cash,2400</v>
      </c>
      <c r="Q157" s="2" t="str">
        <f t="shared" si="39"/>
        <v>prop,314,5</v>
      </c>
      <c r="R157" s="2" t="str">
        <f t="shared" si="59"/>
        <v>prop,314,5</v>
      </c>
      <c r="S157" s="10" t="str">
        <f>VLOOKUP(M157,$Q$27:$R$30,2,0)</f>
        <v>5,57</v>
      </c>
      <c r="T157" s="10" t="str">
        <f>VLOOKUP(N157,$S$27:$T$30,2,0)</f>
        <v>8,86</v>
      </c>
      <c r="U157" s="2">
        <f t="shared" si="41"/>
        <v>20</v>
      </c>
      <c r="W157" s="2">
        <f t="shared" si="49"/>
        <v>203</v>
      </c>
      <c r="X157" s="2">
        <v>6</v>
      </c>
      <c r="Y157" s="2">
        <f t="shared" si="50"/>
        <v>20306</v>
      </c>
      <c r="Z157" s="2">
        <f t="shared" si="48"/>
        <v>41</v>
      </c>
      <c r="AA157" s="2">
        <f t="shared" si="54"/>
        <v>60</v>
      </c>
      <c r="AB157" s="2">
        <f t="shared" si="51"/>
        <v>4</v>
      </c>
      <c r="AC157" s="2" t="str">
        <f t="shared" si="54"/>
        <v>cash,360</v>
      </c>
      <c r="AD157" s="2" t="str">
        <f t="shared" si="52"/>
        <v>item,4051</v>
      </c>
      <c r="AE157" s="2" t="str">
        <f t="shared" si="53"/>
        <v>pack,229</v>
      </c>
      <c r="AF157" s="2" t="str">
        <f t="shared" si="54"/>
        <v>8,86</v>
      </c>
      <c r="AG157" s="2" t="str">
        <f t="shared" si="54"/>
        <v>11,116</v>
      </c>
      <c r="AH157" s="2">
        <f t="shared" si="54"/>
        <v>40</v>
      </c>
      <c r="AI157" s="2">
        <v>4</v>
      </c>
    </row>
    <row r="158" spans="1:35">
      <c r="A158" s="2">
        <f t="shared" si="45"/>
        <v>16</v>
      </c>
      <c r="B158" s="2">
        <f t="shared" si="42"/>
        <v>14</v>
      </c>
      <c r="C158" s="2">
        <f t="shared" si="55"/>
        <v>3000</v>
      </c>
      <c r="D158" s="2">
        <f t="shared" si="34"/>
        <v>450000</v>
      </c>
      <c r="E158" s="2">
        <f t="shared" si="35"/>
        <v>0.6</v>
      </c>
      <c r="F158" s="2">
        <f t="shared" si="56"/>
        <v>100</v>
      </c>
      <c r="K158" s="2" t="str">
        <f t="shared" si="46"/>
        <v>cash</v>
      </c>
      <c r="L158" s="2">
        <f t="shared" si="47"/>
        <v>1603</v>
      </c>
      <c r="M158" s="2">
        <f t="shared" si="43"/>
        <v>41</v>
      </c>
      <c r="N158" s="2">
        <f t="shared" si="43"/>
        <v>60</v>
      </c>
      <c r="O158" s="2">
        <f t="shared" si="57"/>
        <v>100</v>
      </c>
      <c r="P158" s="2" t="str">
        <f t="shared" si="58"/>
        <v>cash,1800</v>
      </c>
      <c r="Q158" s="2" t="str">
        <f t="shared" si="39"/>
        <v>prop,314,5</v>
      </c>
      <c r="R158" s="2" t="str">
        <f t="shared" si="59"/>
        <v>prop,314,5</v>
      </c>
      <c r="S158" s="10" t="str">
        <f>VLOOKUP(M158,$Q$27:$R$30,2,0)</f>
        <v>8,86</v>
      </c>
      <c r="T158" s="10" t="str">
        <f>VLOOKUP(N158,$S$27:$T$30,2,0)</f>
        <v>11,116</v>
      </c>
      <c r="U158" s="2">
        <f t="shared" si="41"/>
        <v>40</v>
      </c>
      <c r="W158" s="2">
        <f t="shared" si="49"/>
        <v>203</v>
      </c>
      <c r="X158" s="2">
        <v>7</v>
      </c>
      <c r="Y158" s="2">
        <f t="shared" si="50"/>
        <v>20307</v>
      </c>
      <c r="Z158" s="2">
        <f t="shared" si="48"/>
        <v>41</v>
      </c>
      <c r="AA158" s="2">
        <f t="shared" si="54"/>
        <v>60</v>
      </c>
      <c r="AB158" s="2">
        <f t="shared" si="51"/>
        <v>4</v>
      </c>
      <c r="AC158" s="2" t="str">
        <f t="shared" si="54"/>
        <v>cash,360</v>
      </c>
      <c r="AD158" s="2" t="str">
        <f t="shared" si="52"/>
        <v>item,4052</v>
      </c>
      <c r="AE158" s="2" t="str">
        <f t="shared" si="53"/>
        <v>pack,234</v>
      </c>
      <c r="AF158" s="2" t="str">
        <f t="shared" si="54"/>
        <v>8,86</v>
      </c>
      <c r="AG158" s="2" t="str">
        <f t="shared" si="54"/>
        <v>11,116</v>
      </c>
      <c r="AH158" s="2">
        <f t="shared" si="54"/>
        <v>40</v>
      </c>
      <c r="AI158" s="2">
        <v>4</v>
      </c>
    </row>
    <row r="159" spans="1:35">
      <c r="A159" s="2">
        <f t="shared" si="45"/>
        <v>16</v>
      </c>
      <c r="B159" s="2">
        <f t="shared" si="42"/>
        <v>16</v>
      </c>
      <c r="C159" s="2">
        <f t="shared" si="55"/>
        <v>3000</v>
      </c>
      <c r="D159" s="2">
        <f t="shared" si="34"/>
        <v>450000</v>
      </c>
      <c r="E159" s="2">
        <f t="shared" si="35"/>
        <v>0.6</v>
      </c>
      <c r="F159" s="2">
        <f t="shared" si="56"/>
        <v>50</v>
      </c>
      <c r="K159" s="2" t="str">
        <f t="shared" si="46"/>
        <v>cash</v>
      </c>
      <c r="L159" s="2">
        <f t="shared" si="47"/>
        <v>1604</v>
      </c>
      <c r="M159" s="2">
        <f t="shared" si="43"/>
        <v>61</v>
      </c>
      <c r="N159" s="2">
        <f t="shared" si="43"/>
        <v>999</v>
      </c>
      <c r="O159" s="2">
        <f t="shared" si="57"/>
        <v>50</v>
      </c>
      <c r="P159" s="2" t="str">
        <f t="shared" si="58"/>
        <v>cash,1800</v>
      </c>
      <c r="Q159" s="2" t="str">
        <f t="shared" si="39"/>
        <v>prop,314,5</v>
      </c>
      <c r="R159" s="2" t="str">
        <f t="shared" si="59"/>
        <v>prop,314,5</v>
      </c>
      <c r="S159" s="10" t="str">
        <f>VLOOKUP(M159,$Q$27:$R$30,2,0)</f>
        <v>11,116</v>
      </c>
      <c r="T159" s="10">
        <f>VLOOKUP(N159,$S$27:$T$30,2,0)</f>
        <v>0</v>
      </c>
      <c r="U159" s="2">
        <f t="shared" si="41"/>
        <v>40</v>
      </c>
      <c r="W159" s="2">
        <f t="shared" si="49"/>
        <v>203</v>
      </c>
      <c r="X159" s="2">
        <v>8</v>
      </c>
      <c r="Y159" s="2">
        <f t="shared" si="50"/>
        <v>20308</v>
      </c>
      <c r="Z159" s="2">
        <f t="shared" si="48"/>
        <v>41</v>
      </c>
      <c r="AA159" s="2">
        <f t="shared" si="54"/>
        <v>60</v>
      </c>
      <c r="AB159" s="2">
        <f t="shared" si="51"/>
        <v>4</v>
      </c>
      <c r="AC159" s="2" t="str">
        <f t="shared" si="54"/>
        <v>cash,360</v>
      </c>
      <c r="AD159" s="2" t="str">
        <f t="shared" si="52"/>
        <v>item,4053</v>
      </c>
      <c r="AE159" s="2" t="str">
        <f t="shared" si="53"/>
        <v>pack,239</v>
      </c>
      <c r="AF159" s="2" t="str">
        <f t="shared" si="54"/>
        <v>8,86</v>
      </c>
      <c r="AG159" s="2" t="str">
        <f t="shared" si="54"/>
        <v>11,116</v>
      </c>
      <c r="AH159" s="2">
        <f t="shared" si="54"/>
        <v>40</v>
      </c>
      <c r="AI159" s="2">
        <v>4</v>
      </c>
    </row>
    <row r="160" spans="1:35">
      <c r="A160" s="2">
        <f t="shared" si="45"/>
        <v>16</v>
      </c>
      <c r="B160" s="2">
        <f t="shared" si="42"/>
        <v>10</v>
      </c>
      <c r="C160" s="2">
        <f t="shared" si="55"/>
        <v>3000</v>
      </c>
      <c r="D160" s="2">
        <f t="shared" si="34"/>
        <v>450000</v>
      </c>
      <c r="E160" s="2">
        <f t="shared" si="35"/>
        <v>0.8</v>
      </c>
      <c r="F160" s="2">
        <f t="shared" si="56"/>
        <v>50</v>
      </c>
      <c r="K160" s="2" t="str">
        <f t="shared" si="46"/>
        <v>coin</v>
      </c>
      <c r="L160" s="2">
        <f t="shared" si="47"/>
        <v>1611</v>
      </c>
      <c r="M160" s="2">
        <f t="shared" si="43"/>
        <v>1</v>
      </c>
      <c r="N160" s="2">
        <f t="shared" si="43"/>
        <v>20</v>
      </c>
      <c r="O160" s="2">
        <f t="shared" si="57"/>
        <v>5</v>
      </c>
      <c r="P160" s="2" t="str">
        <f t="shared" si="58"/>
        <v>coin,360000</v>
      </c>
      <c r="Q160" s="2" t="str">
        <f t="shared" si="39"/>
        <v>prop,314,5</v>
      </c>
      <c r="R160" s="2" t="str">
        <f t="shared" si="59"/>
        <v>prop,314,5</v>
      </c>
      <c r="S160" s="10">
        <f>VLOOKUP(M160,$Q$27:$R$30,2,0)</f>
        <v>0</v>
      </c>
      <c r="T160" s="10" t="str">
        <f>VLOOKUP(N160,$S$27:$T$30,2,0)</f>
        <v>5,57</v>
      </c>
      <c r="U160" s="2">
        <f t="shared" si="41"/>
        <v>20</v>
      </c>
      <c r="W160" s="2">
        <f t="shared" si="49"/>
        <v>203</v>
      </c>
      <c r="X160" s="2">
        <v>9</v>
      </c>
      <c r="Y160" s="2">
        <f t="shared" si="50"/>
        <v>20309</v>
      </c>
      <c r="Z160" s="2">
        <f t="shared" si="48"/>
        <v>41</v>
      </c>
      <c r="AA160" s="2">
        <f t="shared" si="54"/>
        <v>60</v>
      </c>
      <c r="AB160" s="2">
        <f t="shared" si="51"/>
        <v>4</v>
      </c>
      <c r="AC160" s="2" t="str">
        <f t="shared" si="54"/>
        <v>cash,360</v>
      </c>
      <c r="AD160" s="2" t="str">
        <f t="shared" si="52"/>
        <v>item,4054</v>
      </c>
      <c r="AE160" s="2" t="str">
        <f t="shared" si="53"/>
        <v>pack,244</v>
      </c>
      <c r="AF160" s="2" t="str">
        <f t="shared" si="54"/>
        <v>8,86</v>
      </c>
      <c r="AG160" s="2" t="str">
        <f t="shared" si="54"/>
        <v>11,116</v>
      </c>
      <c r="AH160" s="2">
        <f t="shared" si="54"/>
        <v>40</v>
      </c>
      <c r="AI160" s="2">
        <v>4</v>
      </c>
    </row>
    <row r="161" spans="1:35">
      <c r="A161" s="2">
        <f t="shared" si="45"/>
        <v>16</v>
      </c>
      <c r="B161" s="2">
        <f t="shared" si="42"/>
        <v>12</v>
      </c>
      <c r="C161" s="2">
        <f t="shared" si="55"/>
        <v>3000</v>
      </c>
      <c r="D161" s="2">
        <f t="shared" si="34"/>
        <v>450000</v>
      </c>
      <c r="E161" s="2">
        <f t="shared" si="35"/>
        <v>0.8</v>
      </c>
      <c r="F161" s="2">
        <f t="shared" si="56"/>
        <v>100</v>
      </c>
      <c r="K161" s="2" t="str">
        <f t="shared" si="46"/>
        <v>coin</v>
      </c>
      <c r="L161" s="2">
        <f t="shared" si="47"/>
        <v>1612</v>
      </c>
      <c r="M161" s="2">
        <f t="shared" si="43"/>
        <v>21</v>
      </c>
      <c r="N161" s="2">
        <f t="shared" si="43"/>
        <v>40</v>
      </c>
      <c r="O161" s="2">
        <f t="shared" si="57"/>
        <v>10</v>
      </c>
      <c r="P161" s="2" t="str">
        <f t="shared" si="58"/>
        <v>coin,360000</v>
      </c>
      <c r="Q161" s="2" t="str">
        <f t="shared" si="39"/>
        <v>prop,314,5</v>
      </c>
      <c r="R161" s="2" t="str">
        <f t="shared" si="59"/>
        <v>prop,314,5</v>
      </c>
      <c r="S161" s="10" t="str">
        <f>VLOOKUP(M161,$Q$27:$R$30,2,0)</f>
        <v>5,57</v>
      </c>
      <c r="T161" s="10" t="str">
        <f>VLOOKUP(N161,$S$27:$T$30,2,0)</f>
        <v>8,86</v>
      </c>
      <c r="U161" s="2">
        <f t="shared" si="41"/>
        <v>20</v>
      </c>
      <c r="W161" s="2">
        <f t="shared" si="49"/>
        <v>203</v>
      </c>
      <c r="X161" s="2">
        <v>10</v>
      </c>
      <c r="Y161" s="2">
        <f t="shared" si="50"/>
        <v>20310</v>
      </c>
      <c r="Z161" s="2">
        <f t="shared" si="48"/>
        <v>41</v>
      </c>
      <c r="AA161" s="2">
        <f t="shared" si="54"/>
        <v>60</v>
      </c>
      <c r="AB161" s="2">
        <f t="shared" si="51"/>
        <v>4</v>
      </c>
      <c r="AC161" s="2" t="str">
        <f t="shared" si="54"/>
        <v>cash,360</v>
      </c>
      <c r="AD161" s="2" t="str">
        <f t="shared" si="52"/>
        <v>item,4055</v>
      </c>
      <c r="AE161" s="2" t="str">
        <f t="shared" si="53"/>
        <v>pack,249</v>
      </c>
      <c r="AF161" s="2" t="str">
        <f t="shared" si="54"/>
        <v>8,86</v>
      </c>
      <c r="AG161" s="2" t="str">
        <f t="shared" si="54"/>
        <v>11,116</v>
      </c>
      <c r="AH161" s="2">
        <f t="shared" si="54"/>
        <v>40</v>
      </c>
      <c r="AI161" s="2">
        <v>4</v>
      </c>
    </row>
    <row r="162" spans="1:35">
      <c r="A162" s="2">
        <f t="shared" si="45"/>
        <v>16</v>
      </c>
      <c r="B162" s="2">
        <f t="shared" si="42"/>
        <v>14</v>
      </c>
      <c r="C162" s="2">
        <f t="shared" si="55"/>
        <v>3000</v>
      </c>
      <c r="D162" s="2">
        <f t="shared" si="34"/>
        <v>450000</v>
      </c>
      <c r="E162" s="2">
        <f t="shared" si="35"/>
        <v>0.6</v>
      </c>
      <c r="F162" s="2">
        <f t="shared" si="56"/>
        <v>100</v>
      </c>
      <c r="K162" s="2" t="str">
        <f t="shared" si="46"/>
        <v>coin</v>
      </c>
      <c r="L162" s="2">
        <f t="shared" si="47"/>
        <v>1613</v>
      </c>
      <c r="M162" s="2">
        <f t="shared" si="43"/>
        <v>41</v>
      </c>
      <c r="N162" s="2">
        <f t="shared" si="43"/>
        <v>60</v>
      </c>
      <c r="O162" s="2">
        <f t="shared" si="57"/>
        <v>10</v>
      </c>
      <c r="P162" s="2" t="str">
        <f t="shared" si="58"/>
        <v>coin,270000</v>
      </c>
      <c r="Q162" s="2" t="str">
        <f t="shared" si="39"/>
        <v>prop,314,5</v>
      </c>
      <c r="R162" s="2" t="str">
        <f t="shared" si="59"/>
        <v>prop,314,5</v>
      </c>
      <c r="S162" s="10" t="str">
        <f>VLOOKUP(M162,$Q$27:$R$30,2,0)</f>
        <v>8,86</v>
      </c>
      <c r="T162" s="10" t="str">
        <f>VLOOKUP(N162,$S$27:$T$30,2,0)</f>
        <v>11,116</v>
      </c>
      <c r="U162" s="2">
        <f t="shared" si="41"/>
        <v>40</v>
      </c>
      <c r="W162" s="2">
        <f t="shared" si="49"/>
        <v>203</v>
      </c>
      <c r="X162" s="2">
        <v>11</v>
      </c>
      <c r="Y162" s="2">
        <f t="shared" si="50"/>
        <v>20311</v>
      </c>
      <c r="Z162" s="2">
        <f t="shared" si="48"/>
        <v>41</v>
      </c>
      <c r="AA162" s="2">
        <f t="shared" si="54"/>
        <v>60</v>
      </c>
      <c r="AB162" s="2">
        <f t="shared" si="51"/>
        <v>4</v>
      </c>
      <c r="AC162" s="2" t="str">
        <f t="shared" si="54"/>
        <v>cash,360</v>
      </c>
      <c r="AD162" s="2" t="str">
        <f t="shared" si="52"/>
        <v>item,4056</v>
      </c>
      <c r="AE162" s="2" t="str">
        <f t="shared" si="53"/>
        <v>pack,254</v>
      </c>
      <c r="AF162" s="2" t="str">
        <f t="shared" si="54"/>
        <v>8,86</v>
      </c>
      <c r="AG162" s="2" t="str">
        <f t="shared" si="54"/>
        <v>11,116</v>
      </c>
      <c r="AH162" s="2">
        <f t="shared" si="54"/>
        <v>40</v>
      </c>
      <c r="AI162" s="2">
        <v>4</v>
      </c>
    </row>
    <row r="163" spans="1:35">
      <c r="A163" s="2">
        <f t="shared" si="45"/>
        <v>16</v>
      </c>
      <c r="B163" s="2">
        <f t="shared" si="42"/>
        <v>16</v>
      </c>
      <c r="C163" s="2">
        <f t="shared" si="55"/>
        <v>3000</v>
      </c>
      <c r="D163" s="2">
        <f t="shared" si="34"/>
        <v>450000</v>
      </c>
      <c r="E163" s="2">
        <f t="shared" si="35"/>
        <v>0.6</v>
      </c>
      <c r="F163" s="2">
        <f t="shared" si="56"/>
        <v>50</v>
      </c>
      <c r="K163" s="2" t="str">
        <f t="shared" si="46"/>
        <v>coin</v>
      </c>
      <c r="L163" s="2">
        <f t="shared" si="47"/>
        <v>1614</v>
      </c>
      <c r="M163" s="2">
        <f t="shared" si="43"/>
        <v>61</v>
      </c>
      <c r="N163" s="2">
        <f t="shared" si="43"/>
        <v>999</v>
      </c>
      <c r="O163" s="2">
        <f t="shared" si="57"/>
        <v>5</v>
      </c>
      <c r="P163" s="2" t="str">
        <f t="shared" si="58"/>
        <v>coin,270000</v>
      </c>
      <c r="Q163" s="2" t="str">
        <f t="shared" si="39"/>
        <v>prop,314,5</v>
      </c>
      <c r="R163" s="2" t="str">
        <f t="shared" si="59"/>
        <v>prop,314,5</v>
      </c>
      <c r="S163" s="10" t="str">
        <f>VLOOKUP(M163,$Q$27:$R$30,2,0)</f>
        <v>11,116</v>
      </c>
      <c r="T163" s="10">
        <f>VLOOKUP(N163,$S$27:$T$30,2,0)</f>
        <v>0</v>
      </c>
      <c r="U163" s="2">
        <f t="shared" si="41"/>
        <v>40</v>
      </c>
      <c r="W163" s="2">
        <f t="shared" si="49"/>
        <v>203</v>
      </c>
      <c r="X163" s="2">
        <v>12</v>
      </c>
      <c r="Y163" s="2">
        <f t="shared" si="50"/>
        <v>20312</v>
      </c>
      <c r="Z163" s="2">
        <f t="shared" si="48"/>
        <v>41</v>
      </c>
      <c r="AA163" s="2">
        <f t="shared" si="54"/>
        <v>60</v>
      </c>
      <c r="AB163" s="2">
        <f t="shared" si="51"/>
        <v>4</v>
      </c>
      <c r="AC163" s="2" t="str">
        <f t="shared" si="54"/>
        <v>cash,360</v>
      </c>
      <c r="AD163" s="2" t="str">
        <f t="shared" si="52"/>
        <v>item,4057</v>
      </c>
      <c r="AE163" s="2" t="str">
        <f t="shared" si="53"/>
        <v>pack,259</v>
      </c>
      <c r="AF163" s="2" t="str">
        <f t="shared" si="54"/>
        <v>8,86</v>
      </c>
      <c r="AG163" s="2" t="str">
        <f t="shared" si="54"/>
        <v>11,116</v>
      </c>
      <c r="AH163" s="2">
        <f t="shared" si="54"/>
        <v>40</v>
      </c>
      <c r="AI163" s="2">
        <v>4</v>
      </c>
    </row>
    <row r="164" spans="1:35">
      <c r="A164" s="2">
        <f t="shared" si="45"/>
        <v>17</v>
      </c>
      <c r="B164" s="2">
        <f t="shared" si="42"/>
        <v>10</v>
      </c>
      <c r="C164" s="2">
        <f t="shared" si="55"/>
        <v>4500</v>
      </c>
      <c r="D164" s="2">
        <f t="shared" si="34"/>
        <v>675000</v>
      </c>
      <c r="E164" s="2">
        <f t="shared" si="35"/>
        <v>0.8</v>
      </c>
      <c r="F164" s="2">
        <f t="shared" si="56"/>
        <v>0</v>
      </c>
      <c r="K164" s="2" t="str">
        <f t="shared" si="46"/>
        <v>cash</v>
      </c>
      <c r="L164" s="2">
        <f t="shared" si="47"/>
        <v>1701</v>
      </c>
      <c r="M164" s="2">
        <f t="shared" si="43"/>
        <v>1</v>
      </c>
      <c r="N164" s="2">
        <f t="shared" si="43"/>
        <v>20</v>
      </c>
      <c r="O164" s="2">
        <f t="shared" si="57"/>
        <v>0</v>
      </c>
      <c r="P164" s="2" t="str">
        <f t="shared" si="58"/>
        <v>cash,3600</v>
      </c>
      <c r="Q164" s="2" t="str">
        <f t="shared" si="39"/>
        <v>prop,315,5</v>
      </c>
      <c r="R164" s="2" t="str">
        <f t="shared" si="59"/>
        <v>prop,315,5</v>
      </c>
      <c r="S164" s="10">
        <f>VLOOKUP(M164,$Q$27:$R$30,2,0)</f>
        <v>0</v>
      </c>
      <c r="T164" s="10" t="str">
        <f>VLOOKUP(N164,$S$27:$T$30,2,0)</f>
        <v>5,57</v>
      </c>
      <c r="U164" s="2">
        <f t="shared" si="41"/>
        <v>20</v>
      </c>
      <c r="W164" s="2">
        <f t="shared" si="49"/>
        <v>203</v>
      </c>
      <c r="X164" s="2">
        <v>13</v>
      </c>
      <c r="Y164" s="2">
        <f t="shared" si="50"/>
        <v>20313</v>
      </c>
      <c r="Z164" s="2">
        <f t="shared" si="48"/>
        <v>41</v>
      </c>
      <c r="AA164" s="2">
        <f t="shared" si="54"/>
        <v>60</v>
      </c>
      <c r="AB164" s="2">
        <f t="shared" si="51"/>
        <v>4</v>
      </c>
      <c r="AC164" s="2" t="str">
        <f t="shared" si="54"/>
        <v>cash,360</v>
      </c>
      <c r="AD164" s="2" t="str">
        <f t="shared" si="52"/>
        <v>item,4058</v>
      </c>
      <c r="AE164" s="2" t="str">
        <f t="shared" si="53"/>
        <v>pack,264</v>
      </c>
      <c r="AF164" s="2" t="str">
        <f t="shared" si="54"/>
        <v>8,86</v>
      </c>
      <c r="AG164" s="2" t="str">
        <f t="shared" si="54"/>
        <v>11,116</v>
      </c>
      <c r="AH164" s="2">
        <f t="shared" si="54"/>
        <v>40</v>
      </c>
      <c r="AI164" s="2">
        <v>4</v>
      </c>
    </row>
    <row r="165" spans="1:35">
      <c r="A165" s="2">
        <f t="shared" si="45"/>
        <v>17</v>
      </c>
      <c r="B165" s="2">
        <f t="shared" si="42"/>
        <v>12</v>
      </c>
      <c r="C165" s="2">
        <f t="shared" si="55"/>
        <v>4500</v>
      </c>
      <c r="D165" s="2">
        <f t="shared" ref="D165:D219" si="60">C165*150</f>
        <v>675000</v>
      </c>
      <c r="E165" s="2">
        <f t="shared" ref="E165:E219" si="61">VLOOKUP(A165,$A$2:$S$29,VLOOKUP(M165,$H$36:$I$40,2,0),0)</f>
        <v>0.8</v>
      </c>
      <c r="F165" s="2">
        <f t="shared" si="56"/>
        <v>50</v>
      </c>
      <c r="K165" s="2" t="str">
        <f t="shared" si="46"/>
        <v>cash</v>
      </c>
      <c r="L165" s="2">
        <f t="shared" si="47"/>
        <v>1702</v>
      </c>
      <c r="M165" s="2">
        <f t="shared" si="43"/>
        <v>21</v>
      </c>
      <c r="N165" s="2">
        <f t="shared" si="43"/>
        <v>40</v>
      </c>
      <c r="O165" s="2">
        <f t="shared" si="57"/>
        <v>50</v>
      </c>
      <c r="P165" s="2" t="str">
        <f t="shared" si="58"/>
        <v>cash,3600</v>
      </c>
      <c r="Q165" s="2" t="str">
        <f t="shared" ref="Q165:Q219" si="62">VLOOKUP(A165,$A$2:$S$29,18,0)</f>
        <v>prop,315,5</v>
      </c>
      <c r="R165" s="2" t="str">
        <f t="shared" si="59"/>
        <v>prop,315,5</v>
      </c>
      <c r="S165" s="10" t="str">
        <f>VLOOKUP(M165,$Q$27:$R$30,2,0)</f>
        <v>5,57</v>
      </c>
      <c r="T165" s="10" t="str">
        <f>VLOOKUP(N165,$S$27:$T$30,2,0)</f>
        <v>8,86</v>
      </c>
      <c r="U165" s="2">
        <f t="shared" ref="U165:U219" si="63">100-E165*100</f>
        <v>20</v>
      </c>
      <c r="W165" s="2">
        <f t="shared" si="49"/>
        <v>203</v>
      </c>
      <c r="X165" s="2">
        <v>14</v>
      </c>
      <c r="Y165" s="2">
        <f t="shared" si="50"/>
        <v>20314</v>
      </c>
      <c r="Z165" s="2">
        <f t="shared" si="48"/>
        <v>41</v>
      </c>
      <c r="AA165" s="2">
        <f t="shared" si="54"/>
        <v>60</v>
      </c>
      <c r="AB165" s="2">
        <f t="shared" si="51"/>
        <v>4</v>
      </c>
      <c r="AC165" s="2" t="str">
        <f t="shared" si="54"/>
        <v>cash,360</v>
      </c>
      <c r="AD165" s="2" t="str">
        <f t="shared" si="52"/>
        <v>item,4059</v>
      </c>
      <c r="AE165" s="2" t="str">
        <f t="shared" si="53"/>
        <v>pack,269</v>
      </c>
      <c r="AF165" s="2" t="str">
        <f t="shared" si="54"/>
        <v>8,86</v>
      </c>
      <c r="AG165" s="2" t="str">
        <f t="shared" si="54"/>
        <v>11,116</v>
      </c>
      <c r="AH165" s="2">
        <f t="shared" si="54"/>
        <v>40</v>
      </c>
      <c r="AI165" s="2">
        <v>4</v>
      </c>
    </row>
    <row r="166" spans="1:35">
      <c r="A166" s="2">
        <f t="shared" si="45"/>
        <v>17</v>
      </c>
      <c r="B166" s="2">
        <f t="shared" si="42"/>
        <v>14</v>
      </c>
      <c r="C166" s="2">
        <f t="shared" si="55"/>
        <v>4500</v>
      </c>
      <c r="D166" s="2">
        <f t="shared" si="60"/>
        <v>675000</v>
      </c>
      <c r="E166" s="2">
        <f t="shared" si="61"/>
        <v>0.8</v>
      </c>
      <c r="F166" s="2">
        <f t="shared" si="56"/>
        <v>25</v>
      </c>
      <c r="K166" s="2" t="str">
        <f t="shared" si="46"/>
        <v>cash</v>
      </c>
      <c r="L166" s="2">
        <f t="shared" si="47"/>
        <v>1703</v>
      </c>
      <c r="M166" s="2">
        <f t="shared" si="43"/>
        <v>41</v>
      </c>
      <c r="N166" s="2">
        <f t="shared" si="43"/>
        <v>60</v>
      </c>
      <c r="O166" s="2">
        <f t="shared" si="57"/>
        <v>25</v>
      </c>
      <c r="P166" s="2" t="str">
        <f t="shared" si="58"/>
        <v>cash,3600</v>
      </c>
      <c r="Q166" s="2" t="str">
        <f t="shared" si="62"/>
        <v>prop,315,5</v>
      </c>
      <c r="R166" s="2" t="str">
        <f t="shared" si="59"/>
        <v>prop,315,5</v>
      </c>
      <c r="S166" s="10" t="str">
        <f>VLOOKUP(M166,$Q$27:$R$30,2,0)</f>
        <v>8,86</v>
      </c>
      <c r="T166" s="10" t="str">
        <f>VLOOKUP(N166,$S$27:$T$30,2,0)</f>
        <v>11,116</v>
      </c>
      <c r="U166" s="2">
        <f t="shared" si="63"/>
        <v>20</v>
      </c>
      <c r="W166" s="2">
        <f t="shared" si="49"/>
        <v>203</v>
      </c>
      <c r="X166" s="2">
        <v>15</v>
      </c>
      <c r="Y166" s="2">
        <f t="shared" si="50"/>
        <v>20315</v>
      </c>
      <c r="Z166" s="2">
        <f t="shared" si="48"/>
        <v>41</v>
      </c>
      <c r="AA166" s="2">
        <f t="shared" si="54"/>
        <v>60</v>
      </c>
      <c r="AB166" s="2">
        <f t="shared" si="51"/>
        <v>4</v>
      </c>
      <c r="AC166" s="2" t="str">
        <f t="shared" si="54"/>
        <v>cash,360</v>
      </c>
      <c r="AD166" s="2" t="str">
        <f t="shared" si="52"/>
        <v>item,4060</v>
      </c>
      <c r="AE166" s="2" t="str">
        <f t="shared" si="53"/>
        <v>pack,274</v>
      </c>
      <c r="AF166" s="2" t="str">
        <f t="shared" si="54"/>
        <v>8,86</v>
      </c>
      <c r="AG166" s="2" t="str">
        <f t="shared" si="54"/>
        <v>11,116</v>
      </c>
      <c r="AH166" s="2">
        <f t="shared" si="54"/>
        <v>40</v>
      </c>
      <c r="AI166" s="2">
        <v>4</v>
      </c>
    </row>
    <row r="167" spans="1:35">
      <c r="A167" s="2">
        <f t="shared" si="45"/>
        <v>17</v>
      </c>
      <c r="B167" s="2">
        <f t="shared" si="42"/>
        <v>16</v>
      </c>
      <c r="C167" s="2">
        <f t="shared" si="55"/>
        <v>4500</v>
      </c>
      <c r="D167" s="2">
        <f t="shared" si="60"/>
        <v>675000</v>
      </c>
      <c r="E167" s="2">
        <f t="shared" si="61"/>
        <v>0.8</v>
      </c>
      <c r="F167" s="2">
        <f t="shared" si="56"/>
        <v>100</v>
      </c>
      <c r="K167" s="2" t="str">
        <f t="shared" si="46"/>
        <v>cash</v>
      </c>
      <c r="L167" s="2">
        <f t="shared" si="47"/>
        <v>1704</v>
      </c>
      <c r="M167" s="2">
        <f t="shared" si="43"/>
        <v>61</v>
      </c>
      <c r="N167" s="2">
        <f t="shared" si="43"/>
        <v>999</v>
      </c>
      <c r="O167" s="2">
        <f t="shared" si="57"/>
        <v>100</v>
      </c>
      <c r="P167" s="2" t="str">
        <f t="shared" si="58"/>
        <v>cash,3600</v>
      </c>
      <c r="Q167" s="2" t="str">
        <f t="shared" si="62"/>
        <v>prop,315,5</v>
      </c>
      <c r="R167" s="2" t="str">
        <f t="shared" si="59"/>
        <v>prop,315,5</v>
      </c>
      <c r="S167" s="10" t="str">
        <f>VLOOKUP(M167,$Q$27:$R$30,2,0)</f>
        <v>11,116</v>
      </c>
      <c r="T167" s="10">
        <f>VLOOKUP(N167,$S$27:$T$30,2,0)</f>
        <v>0</v>
      </c>
      <c r="U167" s="2">
        <f t="shared" si="63"/>
        <v>20</v>
      </c>
      <c r="W167" s="2">
        <f t="shared" si="49"/>
        <v>204</v>
      </c>
      <c r="X167" s="2">
        <v>1</v>
      </c>
      <c r="Y167" s="2">
        <f t="shared" si="50"/>
        <v>20401</v>
      </c>
      <c r="Z167" s="2">
        <f t="shared" si="48"/>
        <v>61</v>
      </c>
      <c r="AA167" s="2">
        <f t="shared" si="54"/>
        <v>999</v>
      </c>
      <c r="AB167" s="2">
        <f t="shared" si="51"/>
        <v>4</v>
      </c>
      <c r="AC167" s="2" t="str">
        <f t="shared" si="54"/>
        <v>cash,240</v>
      </c>
      <c r="AD167" s="2" t="str">
        <f t="shared" si="52"/>
        <v>item,4046</v>
      </c>
      <c r="AE167" s="2" t="str">
        <f t="shared" si="53"/>
        <v>pack,204</v>
      </c>
      <c r="AF167" s="2" t="str">
        <f t="shared" si="54"/>
        <v>11,116</v>
      </c>
      <c r="AG167" s="2">
        <f t="shared" si="54"/>
        <v>0</v>
      </c>
      <c r="AH167" s="2">
        <f t="shared" si="54"/>
        <v>60</v>
      </c>
      <c r="AI167" s="2">
        <v>4</v>
      </c>
    </row>
    <row r="168" spans="1:35">
      <c r="A168" s="2">
        <f t="shared" si="45"/>
        <v>17</v>
      </c>
      <c r="B168" s="2">
        <f t="shared" si="42"/>
        <v>10</v>
      </c>
      <c r="C168" s="2">
        <f t="shared" si="55"/>
        <v>4500</v>
      </c>
      <c r="D168" s="2">
        <f t="shared" si="60"/>
        <v>675000</v>
      </c>
      <c r="E168" s="2">
        <f t="shared" si="61"/>
        <v>0.8</v>
      </c>
      <c r="F168" s="2">
        <f t="shared" si="56"/>
        <v>0</v>
      </c>
      <c r="K168" s="2" t="str">
        <f t="shared" si="46"/>
        <v>coin</v>
      </c>
      <c r="L168" s="2">
        <f t="shared" si="47"/>
        <v>1711</v>
      </c>
      <c r="M168" s="2">
        <f t="shared" si="43"/>
        <v>1</v>
      </c>
      <c r="N168" s="2">
        <f t="shared" si="43"/>
        <v>20</v>
      </c>
      <c r="O168" s="2">
        <f t="shared" si="57"/>
        <v>0</v>
      </c>
      <c r="P168" s="2" t="str">
        <f t="shared" si="58"/>
        <v>coin,540000</v>
      </c>
      <c r="Q168" s="2" t="str">
        <f t="shared" si="62"/>
        <v>prop,315,5</v>
      </c>
      <c r="R168" s="2" t="str">
        <f t="shared" si="59"/>
        <v>prop,315,5</v>
      </c>
      <c r="S168" s="10">
        <f>VLOOKUP(M168,$Q$27:$R$30,2,0)</f>
        <v>0</v>
      </c>
      <c r="T168" s="10" t="str">
        <f>VLOOKUP(N168,$S$27:$T$30,2,0)</f>
        <v>5,57</v>
      </c>
      <c r="U168" s="2">
        <f t="shared" si="63"/>
        <v>20</v>
      </c>
      <c r="W168" s="2">
        <f t="shared" si="49"/>
        <v>204</v>
      </c>
      <c r="X168" s="2">
        <v>2</v>
      </c>
      <c r="Y168" s="2">
        <f t="shared" si="50"/>
        <v>20402</v>
      </c>
      <c r="Z168" s="2">
        <f t="shared" si="48"/>
        <v>61</v>
      </c>
      <c r="AA168" s="2">
        <f t="shared" si="54"/>
        <v>999</v>
      </c>
      <c r="AB168" s="2">
        <f t="shared" si="51"/>
        <v>4</v>
      </c>
      <c r="AC168" s="2" t="str">
        <f t="shared" si="54"/>
        <v>cash,240</v>
      </c>
      <c r="AD168" s="2" t="str">
        <f t="shared" si="52"/>
        <v>item,4047</v>
      </c>
      <c r="AE168" s="2" t="str">
        <f t="shared" si="53"/>
        <v>pack,209</v>
      </c>
      <c r="AF168" s="2" t="str">
        <f t="shared" si="54"/>
        <v>11,116</v>
      </c>
      <c r="AG168" s="2">
        <f t="shared" si="54"/>
        <v>0</v>
      </c>
      <c r="AH168" s="2">
        <f t="shared" si="54"/>
        <v>60</v>
      </c>
      <c r="AI168" s="2">
        <v>4</v>
      </c>
    </row>
    <row r="169" spans="1:35">
      <c r="A169" s="2">
        <f t="shared" si="45"/>
        <v>17</v>
      </c>
      <c r="B169" s="2">
        <f t="shared" ref="B169:B219" si="64">B165</f>
        <v>12</v>
      </c>
      <c r="C169" s="2">
        <f t="shared" si="55"/>
        <v>4500</v>
      </c>
      <c r="D169" s="2">
        <f t="shared" si="60"/>
        <v>675000</v>
      </c>
      <c r="E169" s="2">
        <f t="shared" si="61"/>
        <v>0.8</v>
      </c>
      <c r="F169" s="2">
        <f t="shared" si="56"/>
        <v>50</v>
      </c>
      <c r="K169" s="2" t="str">
        <f t="shared" si="46"/>
        <v>coin</v>
      </c>
      <c r="L169" s="2">
        <f t="shared" si="47"/>
        <v>1712</v>
      </c>
      <c r="M169" s="2">
        <f t="shared" ref="M169:N219" si="65">M165</f>
        <v>21</v>
      </c>
      <c r="N169" s="2">
        <f t="shared" si="65"/>
        <v>40</v>
      </c>
      <c r="O169" s="2">
        <f t="shared" si="57"/>
        <v>5</v>
      </c>
      <c r="P169" s="2" t="str">
        <f t="shared" si="58"/>
        <v>coin,540000</v>
      </c>
      <c r="Q169" s="2" t="str">
        <f t="shared" si="62"/>
        <v>prop,315,5</v>
      </c>
      <c r="R169" s="2" t="str">
        <f t="shared" si="59"/>
        <v>prop,315,5</v>
      </c>
      <c r="S169" s="10" t="str">
        <f>VLOOKUP(M169,$Q$27:$R$30,2,0)</f>
        <v>5,57</v>
      </c>
      <c r="T169" s="10" t="str">
        <f>VLOOKUP(N169,$S$27:$T$30,2,0)</f>
        <v>8,86</v>
      </c>
      <c r="U169" s="2">
        <f t="shared" si="63"/>
        <v>20</v>
      </c>
      <c r="W169" s="2">
        <f t="shared" si="49"/>
        <v>204</v>
      </c>
      <c r="X169" s="2">
        <v>3</v>
      </c>
      <c r="Y169" s="2">
        <f t="shared" si="50"/>
        <v>20403</v>
      </c>
      <c r="Z169" s="2">
        <f t="shared" si="48"/>
        <v>61</v>
      </c>
      <c r="AA169" s="2">
        <f t="shared" si="54"/>
        <v>999</v>
      </c>
      <c r="AB169" s="2">
        <f t="shared" si="51"/>
        <v>4</v>
      </c>
      <c r="AC169" s="2" t="str">
        <f t="shared" si="54"/>
        <v>cash,240</v>
      </c>
      <c r="AD169" s="2" t="str">
        <f t="shared" si="52"/>
        <v>item,4048</v>
      </c>
      <c r="AE169" s="2" t="str">
        <f t="shared" si="53"/>
        <v>pack,214</v>
      </c>
      <c r="AF169" s="2" t="str">
        <f t="shared" si="54"/>
        <v>11,116</v>
      </c>
      <c r="AG169" s="2">
        <f t="shared" si="54"/>
        <v>0</v>
      </c>
      <c r="AH169" s="2">
        <f t="shared" si="54"/>
        <v>60</v>
      </c>
      <c r="AI169" s="2">
        <v>4</v>
      </c>
    </row>
    <row r="170" spans="1:35">
      <c r="A170" s="2">
        <f t="shared" si="45"/>
        <v>17</v>
      </c>
      <c r="B170" s="2">
        <f t="shared" si="64"/>
        <v>14</v>
      </c>
      <c r="C170" s="2">
        <f t="shared" si="55"/>
        <v>4500</v>
      </c>
      <c r="D170" s="2">
        <f t="shared" si="60"/>
        <v>675000</v>
      </c>
      <c r="E170" s="2">
        <f t="shared" si="61"/>
        <v>0.8</v>
      </c>
      <c r="F170" s="2">
        <f t="shared" si="56"/>
        <v>25</v>
      </c>
      <c r="K170" s="2" t="str">
        <f t="shared" si="46"/>
        <v>coin</v>
      </c>
      <c r="L170" s="2">
        <f t="shared" si="47"/>
        <v>1713</v>
      </c>
      <c r="M170" s="2">
        <f t="shared" si="65"/>
        <v>41</v>
      </c>
      <c r="N170" s="2">
        <f t="shared" si="65"/>
        <v>60</v>
      </c>
      <c r="O170" s="2">
        <f t="shared" si="57"/>
        <v>3</v>
      </c>
      <c r="P170" s="2" t="str">
        <f t="shared" si="58"/>
        <v>coin,540000</v>
      </c>
      <c r="Q170" s="2" t="str">
        <f t="shared" si="62"/>
        <v>prop,315,5</v>
      </c>
      <c r="R170" s="2" t="str">
        <f t="shared" si="59"/>
        <v>prop,315,5</v>
      </c>
      <c r="S170" s="10" t="str">
        <f>VLOOKUP(M170,$Q$27:$R$30,2,0)</f>
        <v>8,86</v>
      </c>
      <c r="T170" s="10" t="str">
        <f>VLOOKUP(N170,$S$27:$T$30,2,0)</f>
        <v>11,116</v>
      </c>
      <c r="U170" s="2">
        <f t="shared" si="63"/>
        <v>20</v>
      </c>
      <c r="W170" s="2">
        <f t="shared" si="49"/>
        <v>204</v>
      </c>
      <c r="X170" s="2">
        <v>4</v>
      </c>
      <c r="Y170" s="2">
        <f t="shared" si="50"/>
        <v>20404</v>
      </c>
      <c r="Z170" s="2">
        <f t="shared" si="48"/>
        <v>61</v>
      </c>
      <c r="AA170" s="2">
        <f t="shared" si="54"/>
        <v>999</v>
      </c>
      <c r="AB170" s="2">
        <f t="shared" si="51"/>
        <v>4</v>
      </c>
      <c r="AC170" s="2" t="str">
        <f t="shared" si="54"/>
        <v>cash,240</v>
      </c>
      <c r="AD170" s="2" t="str">
        <f t="shared" si="52"/>
        <v>item,4049</v>
      </c>
      <c r="AE170" s="2" t="str">
        <f t="shared" si="53"/>
        <v>pack,219</v>
      </c>
      <c r="AF170" s="2" t="str">
        <f t="shared" si="54"/>
        <v>11,116</v>
      </c>
      <c r="AG170" s="2">
        <f t="shared" si="54"/>
        <v>0</v>
      </c>
      <c r="AH170" s="2">
        <f t="shared" si="54"/>
        <v>60</v>
      </c>
      <c r="AI170" s="2">
        <v>4</v>
      </c>
    </row>
    <row r="171" spans="1:35">
      <c r="A171" s="2">
        <f t="shared" si="45"/>
        <v>17</v>
      </c>
      <c r="B171" s="2">
        <f t="shared" si="64"/>
        <v>16</v>
      </c>
      <c r="C171" s="2">
        <f t="shared" si="55"/>
        <v>4500</v>
      </c>
      <c r="D171" s="2">
        <f t="shared" si="60"/>
        <v>675000</v>
      </c>
      <c r="E171" s="2">
        <f t="shared" si="61"/>
        <v>0.8</v>
      </c>
      <c r="F171" s="2">
        <f t="shared" si="56"/>
        <v>100</v>
      </c>
      <c r="K171" s="2" t="str">
        <f t="shared" si="46"/>
        <v>coin</v>
      </c>
      <c r="L171" s="2">
        <f t="shared" si="47"/>
        <v>1714</v>
      </c>
      <c r="M171" s="2">
        <f t="shared" si="65"/>
        <v>61</v>
      </c>
      <c r="N171" s="2">
        <f t="shared" si="65"/>
        <v>999</v>
      </c>
      <c r="O171" s="2">
        <f t="shared" si="57"/>
        <v>10</v>
      </c>
      <c r="P171" s="2" t="str">
        <f t="shared" si="58"/>
        <v>coin,540000</v>
      </c>
      <c r="Q171" s="2" t="str">
        <f t="shared" si="62"/>
        <v>prop,315,5</v>
      </c>
      <c r="R171" s="2" t="str">
        <f t="shared" si="59"/>
        <v>prop,315,5</v>
      </c>
      <c r="S171" s="10" t="str">
        <f>VLOOKUP(M171,$Q$27:$R$30,2,0)</f>
        <v>11,116</v>
      </c>
      <c r="T171" s="10">
        <f>VLOOKUP(N171,$S$27:$T$30,2,0)</f>
        <v>0</v>
      </c>
      <c r="U171" s="2">
        <f t="shared" si="63"/>
        <v>20</v>
      </c>
      <c r="W171" s="2">
        <f t="shared" si="49"/>
        <v>204</v>
      </c>
      <c r="X171" s="2">
        <v>5</v>
      </c>
      <c r="Y171" s="2">
        <f t="shared" si="50"/>
        <v>20405</v>
      </c>
      <c r="Z171" s="2">
        <f t="shared" si="48"/>
        <v>61</v>
      </c>
      <c r="AA171" s="2">
        <f t="shared" si="54"/>
        <v>999</v>
      </c>
      <c r="AB171" s="2">
        <f t="shared" si="51"/>
        <v>4</v>
      </c>
      <c r="AC171" s="2" t="str">
        <f t="shared" si="54"/>
        <v>cash,240</v>
      </c>
      <c r="AD171" s="2" t="str">
        <f t="shared" si="52"/>
        <v>item,4050</v>
      </c>
      <c r="AE171" s="2" t="str">
        <f t="shared" si="53"/>
        <v>pack,224</v>
      </c>
      <c r="AF171" s="2" t="str">
        <f t="shared" si="54"/>
        <v>11,116</v>
      </c>
      <c r="AG171" s="2">
        <f t="shared" si="54"/>
        <v>0</v>
      </c>
      <c r="AH171" s="2">
        <f t="shared" si="54"/>
        <v>60</v>
      </c>
      <c r="AI171" s="2">
        <v>4</v>
      </c>
    </row>
    <row r="172" spans="1:35">
      <c r="A172" s="2">
        <f t="shared" si="45"/>
        <v>18</v>
      </c>
      <c r="B172" s="2">
        <f t="shared" si="64"/>
        <v>10</v>
      </c>
      <c r="C172" s="2">
        <f t="shared" si="55"/>
        <v>1500</v>
      </c>
      <c r="D172" s="2">
        <f t="shared" si="60"/>
        <v>225000</v>
      </c>
      <c r="E172" s="2">
        <f t="shared" si="61"/>
        <v>0.8</v>
      </c>
      <c r="F172" s="2">
        <f t="shared" si="56"/>
        <v>100</v>
      </c>
      <c r="K172" s="2" t="str">
        <f t="shared" si="46"/>
        <v>cash</v>
      </c>
      <c r="L172" s="2">
        <f t="shared" si="47"/>
        <v>1801</v>
      </c>
      <c r="M172" s="2">
        <f t="shared" si="65"/>
        <v>1</v>
      </c>
      <c r="N172" s="2">
        <f t="shared" si="65"/>
        <v>20</v>
      </c>
      <c r="O172" s="2">
        <f t="shared" si="57"/>
        <v>100</v>
      </c>
      <c r="P172" s="2" t="str">
        <f t="shared" si="58"/>
        <v>cash,1200</v>
      </c>
      <c r="Q172" s="2" t="str">
        <f t="shared" si="62"/>
        <v>prop,316,5</v>
      </c>
      <c r="R172" s="2" t="str">
        <f t="shared" si="59"/>
        <v>prop,316,5</v>
      </c>
      <c r="S172" s="10">
        <f>VLOOKUP(M172,$Q$27:$R$30,2,0)</f>
        <v>0</v>
      </c>
      <c r="T172" s="10" t="str">
        <f>VLOOKUP(N172,$S$27:$T$30,2,0)</f>
        <v>5,57</v>
      </c>
      <c r="U172" s="2">
        <f t="shared" si="63"/>
        <v>20</v>
      </c>
      <c r="W172" s="2">
        <f t="shared" si="49"/>
        <v>204</v>
      </c>
      <c r="X172" s="2">
        <v>6</v>
      </c>
      <c r="Y172" s="2">
        <f t="shared" si="50"/>
        <v>20406</v>
      </c>
      <c r="Z172" s="2">
        <f t="shared" si="48"/>
        <v>61</v>
      </c>
      <c r="AA172" s="2">
        <f t="shared" si="54"/>
        <v>999</v>
      </c>
      <c r="AB172" s="2">
        <f t="shared" si="51"/>
        <v>4</v>
      </c>
      <c r="AC172" s="2" t="str">
        <f t="shared" ref="AA172:AH235" si="66">VLOOKUP($W172,$L$36:$U$59,COLUMN()-COLUMN($X$2),0)</f>
        <v>cash,240</v>
      </c>
      <c r="AD172" s="2" t="str">
        <f t="shared" si="52"/>
        <v>item,4051</v>
      </c>
      <c r="AE172" s="2" t="str">
        <f t="shared" si="53"/>
        <v>pack,229</v>
      </c>
      <c r="AF172" s="2" t="str">
        <f t="shared" si="66"/>
        <v>11,116</v>
      </c>
      <c r="AG172" s="2">
        <f t="shared" si="66"/>
        <v>0</v>
      </c>
      <c r="AH172" s="2">
        <f t="shared" si="66"/>
        <v>60</v>
      </c>
      <c r="AI172" s="2">
        <v>4</v>
      </c>
    </row>
    <row r="173" spans="1:35">
      <c r="A173" s="2">
        <f t="shared" ref="A173:A219" si="67">A165+1</f>
        <v>18</v>
      </c>
      <c r="B173" s="2">
        <f t="shared" si="64"/>
        <v>12</v>
      </c>
      <c r="C173" s="2">
        <f t="shared" si="55"/>
        <v>1500</v>
      </c>
      <c r="D173" s="2">
        <f t="shared" si="60"/>
        <v>225000</v>
      </c>
      <c r="E173" s="2">
        <f t="shared" si="61"/>
        <v>0.6</v>
      </c>
      <c r="F173" s="2">
        <f t="shared" si="56"/>
        <v>100</v>
      </c>
      <c r="K173" s="2" t="str">
        <f t="shared" ref="K173" si="68">K165</f>
        <v>cash</v>
      </c>
      <c r="L173" s="2">
        <f t="shared" ref="L173:L219" si="69">L165+100</f>
        <v>1802</v>
      </c>
      <c r="M173" s="2">
        <f t="shared" si="65"/>
        <v>21</v>
      </c>
      <c r="N173" s="2">
        <f t="shared" si="65"/>
        <v>40</v>
      </c>
      <c r="O173" s="2">
        <f t="shared" si="57"/>
        <v>100</v>
      </c>
      <c r="P173" s="2" t="str">
        <f t="shared" si="58"/>
        <v>cash,900</v>
      </c>
      <c r="Q173" s="2" t="str">
        <f t="shared" si="62"/>
        <v>prop,316,5</v>
      </c>
      <c r="R173" s="2" t="str">
        <f t="shared" si="59"/>
        <v>prop,316,5</v>
      </c>
      <c r="S173" s="10" t="str">
        <f>VLOOKUP(M173,$Q$27:$R$30,2,0)</f>
        <v>5,57</v>
      </c>
      <c r="T173" s="10" t="str">
        <f>VLOOKUP(N173,$S$27:$T$30,2,0)</f>
        <v>8,86</v>
      </c>
      <c r="U173" s="2">
        <f t="shared" si="63"/>
        <v>40</v>
      </c>
      <c r="W173" s="2">
        <f t="shared" si="49"/>
        <v>204</v>
      </c>
      <c r="X173" s="2">
        <v>7</v>
      </c>
      <c r="Y173" s="2">
        <f t="shared" si="50"/>
        <v>20407</v>
      </c>
      <c r="Z173" s="2">
        <f t="shared" ref="Z173:AH204" si="70">VLOOKUP($W173,$L$36:$U$59,COLUMN()-COLUMN($X$2),0)</f>
        <v>61</v>
      </c>
      <c r="AA173" s="2">
        <f t="shared" si="66"/>
        <v>999</v>
      </c>
      <c r="AB173" s="2">
        <f t="shared" si="51"/>
        <v>4</v>
      </c>
      <c r="AC173" s="2" t="str">
        <f t="shared" si="66"/>
        <v>cash,240</v>
      </c>
      <c r="AD173" s="2" t="str">
        <f t="shared" si="52"/>
        <v>item,4052</v>
      </c>
      <c r="AE173" s="2" t="str">
        <f t="shared" si="53"/>
        <v>pack,234</v>
      </c>
      <c r="AF173" s="2" t="str">
        <f t="shared" si="66"/>
        <v>11,116</v>
      </c>
      <c r="AG173" s="2">
        <f t="shared" si="66"/>
        <v>0</v>
      </c>
      <c r="AH173" s="2">
        <f t="shared" si="66"/>
        <v>60</v>
      </c>
      <c r="AI173" s="2">
        <v>4</v>
      </c>
    </row>
    <row r="174" spans="1:35">
      <c r="A174" s="2">
        <f t="shared" si="67"/>
        <v>18</v>
      </c>
      <c r="B174" s="2">
        <f t="shared" si="64"/>
        <v>14</v>
      </c>
      <c r="C174" s="2">
        <f t="shared" si="55"/>
        <v>1500</v>
      </c>
      <c r="D174" s="2">
        <f t="shared" si="60"/>
        <v>225000</v>
      </c>
      <c r="E174" s="2">
        <f t="shared" si="61"/>
        <v>0.6</v>
      </c>
      <c r="F174" s="2">
        <f t="shared" si="56"/>
        <v>100</v>
      </c>
      <c r="K174" s="2" t="str">
        <f t="shared" si="46"/>
        <v>cash</v>
      </c>
      <c r="L174" s="2">
        <f t="shared" si="69"/>
        <v>1803</v>
      </c>
      <c r="M174" s="2">
        <f t="shared" si="65"/>
        <v>41</v>
      </c>
      <c r="N174" s="2">
        <f t="shared" si="65"/>
        <v>60</v>
      </c>
      <c r="O174" s="2">
        <f t="shared" si="57"/>
        <v>100</v>
      </c>
      <c r="P174" s="2" t="str">
        <f t="shared" si="58"/>
        <v>cash,900</v>
      </c>
      <c r="Q174" s="2" t="str">
        <f t="shared" si="62"/>
        <v>prop,316,5</v>
      </c>
      <c r="R174" s="2" t="str">
        <f t="shared" si="59"/>
        <v>prop,316,5</v>
      </c>
      <c r="S174" s="10" t="str">
        <f>VLOOKUP(M174,$Q$27:$R$30,2,0)</f>
        <v>8,86</v>
      </c>
      <c r="T174" s="10" t="str">
        <f>VLOOKUP(N174,$S$27:$T$30,2,0)</f>
        <v>11,116</v>
      </c>
      <c r="U174" s="2">
        <f t="shared" si="63"/>
        <v>40</v>
      </c>
      <c r="W174" s="2">
        <f t="shared" si="49"/>
        <v>204</v>
      </c>
      <c r="X174" s="2">
        <v>8</v>
      </c>
      <c r="Y174" s="2">
        <f t="shared" si="50"/>
        <v>20408</v>
      </c>
      <c r="Z174" s="2">
        <f t="shared" si="70"/>
        <v>61</v>
      </c>
      <c r="AA174" s="2">
        <f t="shared" si="66"/>
        <v>999</v>
      </c>
      <c r="AB174" s="2">
        <f t="shared" si="51"/>
        <v>4</v>
      </c>
      <c r="AC174" s="2" t="str">
        <f t="shared" si="66"/>
        <v>cash,240</v>
      </c>
      <c r="AD174" s="2" t="str">
        <f t="shared" si="52"/>
        <v>item,4053</v>
      </c>
      <c r="AE174" s="2" t="str">
        <f t="shared" si="53"/>
        <v>pack,239</v>
      </c>
      <c r="AF174" s="2" t="str">
        <f t="shared" si="66"/>
        <v>11,116</v>
      </c>
      <c r="AG174" s="2">
        <f t="shared" si="66"/>
        <v>0</v>
      </c>
      <c r="AH174" s="2">
        <f t="shared" si="66"/>
        <v>60</v>
      </c>
      <c r="AI174" s="2">
        <v>4</v>
      </c>
    </row>
    <row r="175" spans="1:35">
      <c r="A175" s="2">
        <f t="shared" si="67"/>
        <v>18</v>
      </c>
      <c r="B175" s="2">
        <f t="shared" si="64"/>
        <v>16</v>
      </c>
      <c r="C175" s="2">
        <f t="shared" si="55"/>
        <v>1500</v>
      </c>
      <c r="D175" s="2">
        <f t="shared" si="60"/>
        <v>225000</v>
      </c>
      <c r="E175" s="2">
        <f t="shared" si="61"/>
        <v>0.6</v>
      </c>
      <c r="F175" s="2">
        <f t="shared" si="56"/>
        <v>25</v>
      </c>
      <c r="K175" s="2" t="str">
        <f t="shared" ref="K175:K219" si="71">K167</f>
        <v>cash</v>
      </c>
      <c r="L175" s="2">
        <f t="shared" si="69"/>
        <v>1804</v>
      </c>
      <c r="M175" s="2">
        <f t="shared" si="65"/>
        <v>61</v>
      </c>
      <c r="N175" s="2">
        <f t="shared" si="65"/>
        <v>999</v>
      </c>
      <c r="O175" s="2">
        <f t="shared" si="57"/>
        <v>25</v>
      </c>
      <c r="P175" s="2" t="str">
        <f t="shared" si="58"/>
        <v>cash,900</v>
      </c>
      <c r="Q175" s="2" t="str">
        <f t="shared" si="62"/>
        <v>prop,316,5</v>
      </c>
      <c r="R175" s="2" t="str">
        <f t="shared" si="59"/>
        <v>prop,316,5</v>
      </c>
      <c r="S175" s="10" t="str">
        <f>VLOOKUP(M175,$Q$27:$R$30,2,0)</f>
        <v>11,116</v>
      </c>
      <c r="T175" s="10">
        <f>VLOOKUP(N175,$S$27:$T$30,2,0)</f>
        <v>0</v>
      </c>
      <c r="U175" s="2">
        <f t="shared" si="63"/>
        <v>40</v>
      </c>
      <c r="W175" s="2">
        <f t="shared" si="49"/>
        <v>204</v>
      </c>
      <c r="X175" s="2">
        <v>9</v>
      </c>
      <c r="Y175" s="2">
        <f t="shared" si="50"/>
        <v>20409</v>
      </c>
      <c r="Z175" s="2">
        <f t="shared" si="70"/>
        <v>61</v>
      </c>
      <c r="AA175" s="2">
        <f t="shared" si="66"/>
        <v>999</v>
      </c>
      <c r="AB175" s="2">
        <f t="shared" si="51"/>
        <v>4</v>
      </c>
      <c r="AC175" s="2" t="str">
        <f t="shared" si="66"/>
        <v>cash,240</v>
      </c>
      <c r="AD175" s="2" t="str">
        <f t="shared" si="52"/>
        <v>item,4054</v>
      </c>
      <c r="AE175" s="2" t="str">
        <f t="shared" si="53"/>
        <v>pack,244</v>
      </c>
      <c r="AF175" s="2" t="str">
        <f t="shared" si="66"/>
        <v>11,116</v>
      </c>
      <c r="AG175" s="2">
        <f t="shared" si="66"/>
        <v>0</v>
      </c>
      <c r="AH175" s="2">
        <f t="shared" si="66"/>
        <v>60</v>
      </c>
      <c r="AI175" s="2">
        <v>4</v>
      </c>
    </row>
    <row r="176" spans="1:35">
      <c r="A176" s="2">
        <f t="shared" si="67"/>
        <v>18</v>
      </c>
      <c r="B176" s="2">
        <f t="shared" si="64"/>
        <v>10</v>
      </c>
      <c r="C176" s="2">
        <f t="shared" si="55"/>
        <v>1500</v>
      </c>
      <c r="D176" s="2">
        <f t="shared" si="60"/>
        <v>225000</v>
      </c>
      <c r="E176" s="2">
        <f t="shared" si="61"/>
        <v>0.8</v>
      </c>
      <c r="F176" s="2">
        <f t="shared" si="56"/>
        <v>100</v>
      </c>
      <c r="K176" s="2" t="str">
        <f t="shared" si="71"/>
        <v>coin</v>
      </c>
      <c r="L176" s="2">
        <f t="shared" si="69"/>
        <v>1811</v>
      </c>
      <c r="M176" s="2">
        <f t="shared" si="65"/>
        <v>1</v>
      </c>
      <c r="N176" s="2">
        <f t="shared" si="65"/>
        <v>20</v>
      </c>
      <c r="O176" s="2">
        <f t="shared" si="57"/>
        <v>10</v>
      </c>
      <c r="P176" s="2" t="str">
        <f t="shared" si="58"/>
        <v>coin,180000</v>
      </c>
      <c r="Q176" s="2" t="str">
        <f t="shared" si="62"/>
        <v>prop,316,5</v>
      </c>
      <c r="R176" s="2" t="str">
        <f t="shared" si="59"/>
        <v>prop,316,5</v>
      </c>
      <c r="S176" s="10">
        <f>VLOOKUP(M176,$Q$27:$R$30,2,0)</f>
        <v>0</v>
      </c>
      <c r="T176" s="10" t="str">
        <f>VLOOKUP(N176,$S$27:$T$30,2,0)</f>
        <v>5,57</v>
      </c>
      <c r="U176" s="2">
        <f t="shared" si="63"/>
        <v>20</v>
      </c>
      <c r="W176" s="2">
        <f t="shared" si="49"/>
        <v>204</v>
      </c>
      <c r="X176" s="2">
        <v>10</v>
      </c>
      <c r="Y176" s="2">
        <f t="shared" si="50"/>
        <v>20410</v>
      </c>
      <c r="Z176" s="2">
        <f t="shared" si="70"/>
        <v>61</v>
      </c>
      <c r="AA176" s="2">
        <f t="shared" si="66"/>
        <v>999</v>
      </c>
      <c r="AB176" s="2">
        <f t="shared" si="51"/>
        <v>4</v>
      </c>
      <c r="AC176" s="2" t="str">
        <f t="shared" si="66"/>
        <v>cash,240</v>
      </c>
      <c r="AD176" s="2" t="str">
        <f t="shared" si="52"/>
        <v>item,4055</v>
      </c>
      <c r="AE176" s="2" t="str">
        <f t="shared" si="53"/>
        <v>pack,249</v>
      </c>
      <c r="AF176" s="2" t="str">
        <f t="shared" si="66"/>
        <v>11,116</v>
      </c>
      <c r="AG176" s="2">
        <f t="shared" si="66"/>
        <v>0</v>
      </c>
      <c r="AH176" s="2">
        <f t="shared" si="66"/>
        <v>60</v>
      </c>
      <c r="AI176" s="2">
        <v>4</v>
      </c>
    </row>
    <row r="177" spans="1:35">
      <c r="A177" s="2">
        <f t="shared" si="67"/>
        <v>18</v>
      </c>
      <c r="B177" s="2">
        <f t="shared" si="64"/>
        <v>12</v>
      </c>
      <c r="C177" s="2">
        <f t="shared" si="55"/>
        <v>1500</v>
      </c>
      <c r="D177" s="2">
        <f t="shared" si="60"/>
        <v>225000</v>
      </c>
      <c r="E177" s="2">
        <f t="shared" si="61"/>
        <v>0.6</v>
      </c>
      <c r="F177" s="2">
        <f t="shared" si="56"/>
        <v>100</v>
      </c>
      <c r="K177" s="2" t="str">
        <f t="shared" si="71"/>
        <v>coin</v>
      </c>
      <c r="L177" s="2">
        <f t="shared" si="69"/>
        <v>1812</v>
      </c>
      <c r="M177" s="2">
        <f t="shared" si="65"/>
        <v>21</v>
      </c>
      <c r="N177" s="2">
        <f t="shared" si="65"/>
        <v>40</v>
      </c>
      <c r="O177" s="2">
        <f t="shared" si="57"/>
        <v>10</v>
      </c>
      <c r="P177" s="2" t="str">
        <f t="shared" si="58"/>
        <v>coin,135000</v>
      </c>
      <c r="Q177" s="2" t="str">
        <f t="shared" si="62"/>
        <v>prop,316,5</v>
      </c>
      <c r="R177" s="2" t="str">
        <f t="shared" si="59"/>
        <v>prop,316,5</v>
      </c>
      <c r="S177" s="10" t="str">
        <f>VLOOKUP(M177,$Q$27:$R$30,2,0)</f>
        <v>5,57</v>
      </c>
      <c r="T177" s="10" t="str">
        <f>VLOOKUP(N177,$S$27:$T$30,2,0)</f>
        <v>8,86</v>
      </c>
      <c r="U177" s="2">
        <f t="shared" si="63"/>
        <v>40</v>
      </c>
      <c r="W177" s="2">
        <f t="shared" si="49"/>
        <v>204</v>
      </c>
      <c r="X177" s="2">
        <v>11</v>
      </c>
      <c r="Y177" s="2">
        <f t="shared" si="50"/>
        <v>20411</v>
      </c>
      <c r="Z177" s="2">
        <f t="shared" si="70"/>
        <v>61</v>
      </c>
      <c r="AA177" s="2">
        <f t="shared" si="66"/>
        <v>999</v>
      </c>
      <c r="AB177" s="2">
        <f t="shared" si="51"/>
        <v>4</v>
      </c>
      <c r="AC177" s="2" t="str">
        <f t="shared" si="66"/>
        <v>cash,240</v>
      </c>
      <c r="AD177" s="2" t="str">
        <f t="shared" si="52"/>
        <v>item,4056</v>
      </c>
      <c r="AE177" s="2" t="str">
        <f t="shared" si="53"/>
        <v>pack,254</v>
      </c>
      <c r="AF177" s="2" t="str">
        <f t="shared" si="66"/>
        <v>11,116</v>
      </c>
      <c r="AG177" s="2">
        <f t="shared" si="66"/>
        <v>0</v>
      </c>
      <c r="AH177" s="2">
        <f t="shared" si="66"/>
        <v>60</v>
      </c>
      <c r="AI177" s="2">
        <v>4</v>
      </c>
    </row>
    <row r="178" spans="1:35">
      <c r="A178" s="2">
        <f t="shared" si="67"/>
        <v>18</v>
      </c>
      <c r="B178" s="2">
        <f t="shared" si="64"/>
        <v>14</v>
      </c>
      <c r="C178" s="2">
        <f t="shared" si="55"/>
        <v>1500</v>
      </c>
      <c r="D178" s="2">
        <f t="shared" si="60"/>
        <v>225000</v>
      </c>
      <c r="E178" s="2">
        <f t="shared" si="61"/>
        <v>0.6</v>
      </c>
      <c r="F178" s="2">
        <f t="shared" si="56"/>
        <v>100</v>
      </c>
      <c r="K178" s="2" t="str">
        <f t="shared" si="71"/>
        <v>coin</v>
      </c>
      <c r="L178" s="2">
        <f t="shared" si="69"/>
        <v>1813</v>
      </c>
      <c r="M178" s="2">
        <f t="shared" si="65"/>
        <v>41</v>
      </c>
      <c r="N178" s="2">
        <f t="shared" si="65"/>
        <v>60</v>
      </c>
      <c r="O178" s="2">
        <f t="shared" si="57"/>
        <v>10</v>
      </c>
      <c r="P178" s="2" t="str">
        <f t="shared" si="58"/>
        <v>coin,135000</v>
      </c>
      <c r="Q178" s="2" t="str">
        <f t="shared" si="62"/>
        <v>prop,316,5</v>
      </c>
      <c r="R178" s="2" t="str">
        <f t="shared" si="59"/>
        <v>prop,316,5</v>
      </c>
      <c r="S178" s="10" t="str">
        <f>VLOOKUP(M178,$Q$27:$R$30,2,0)</f>
        <v>8,86</v>
      </c>
      <c r="T178" s="10" t="str">
        <f>VLOOKUP(N178,$S$27:$T$30,2,0)</f>
        <v>11,116</v>
      </c>
      <c r="U178" s="2">
        <f t="shared" si="63"/>
        <v>40</v>
      </c>
      <c r="W178" s="2">
        <f t="shared" si="49"/>
        <v>204</v>
      </c>
      <c r="X178" s="2">
        <v>12</v>
      </c>
      <c r="Y178" s="2">
        <f t="shared" si="50"/>
        <v>20412</v>
      </c>
      <c r="Z178" s="2">
        <f t="shared" si="70"/>
        <v>61</v>
      </c>
      <c r="AA178" s="2">
        <f t="shared" si="66"/>
        <v>999</v>
      </c>
      <c r="AB178" s="2">
        <f t="shared" si="51"/>
        <v>4</v>
      </c>
      <c r="AC178" s="2" t="str">
        <f t="shared" si="66"/>
        <v>cash,240</v>
      </c>
      <c r="AD178" s="2" t="str">
        <f t="shared" si="52"/>
        <v>item,4057</v>
      </c>
      <c r="AE178" s="2" t="str">
        <f t="shared" si="53"/>
        <v>pack,259</v>
      </c>
      <c r="AF178" s="2" t="str">
        <f t="shared" si="66"/>
        <v>11,116</v>
      </c>
      <c r="AG178" s="2">
        <f t="shared" si="66"/>
        <v>0</v>
      </c>
      <c r="AH178" s="2">
        <f t="shared" si="66"/>
        <v>60</v>
      </c>
      <c r="AI178" s="2">
        <v>4</v>
      </c>
    </row>
    <row r="179" spans="1:35">
      <c r="A179" s="2">
        <f t="shared" si="67"/>
        <v>18</v>
      </c>
      <c r="B179" s="2">
        <f t="shared" si="64"/>
        <v>16</v>
      </c>
      <c r="C179" s="2">
        <f t="shared" si="55"/>
        <v>1500</v>
      </c>
      <c r="D179" s="2">
        <f t="shared" si="60"/>
        <v>225000</v>
      </c>
      <c r="E179" s="2">
        <f t="shared" si="61"/>
        <v>0.6</v>
      </c>
      <c r="F179" s="2">
        <f t="shared" si="56"/>
        <v>25</v>
      </c>
      <c r="K179" s="2" t="str">
        <f t="shared" si="71"/>
        <v>coin</v>
      </c>
      <c r="L179" s="2">
        <f t="shared" si="69"/>
        <v>1814</v>
      </c>
      <c r="M179" s="2">
        <f t="shared" si="65"/>
        <v>61</v>
      </c>
      <c r="N179" s="2">
        <f t="shared" si="65"/>
        <v>999</v>
      </c>
      <c r="O179" s="2">
        <f t="shared" si="57"/>
        <v>3</v>
      </c>
      <c r="P179" s="2" t="str">
        <f t="shared" si="58"/>
        <v>coin,135000</v>
      </c>
      <c r="Q179" s="2" t="str">
        <f t="shared" si="62"/>
        <v>prop,316,5</v>
      </c>
      <c r="R179" s="2" t="str">
        <f t="shared" si="59"/>
        <v>prop,316,5</v>
      </c>
      <c r="S179" s="10" t="str">
        <f>VLOOKUP(M179,$Q$27:$R$30,2,0)</f>
        <v>11,116</v>
      </c>
      <c r="T179" s="10">
        <f>VLOOKUP(N179,$S$27:$T$30,2,0)</f>
        <v>0</v>
      </c>
      <c r="U179" s="2">
        <f t="shared" si="63"/>
        <v>40</v>
      </c>
      <c r="W179" s="2">
        <f t="shared" si="49"/>
        <v>204</v>
      </c>
      <c r="X179" s="2">
        <v>13</v>
      </c>
      <c r="Y179" s="2">
        <f t="shared" si="50"/>
        <v>20413</v>
      </c>
      <c r="Z179" s="2">
        <f t="shared" si="70"/>
        <v>61</v>
      </c>
      <c r="AA179" s="2">
        <f t="shared" si="66"/>
        <v>999</v>
      </c>
      <c r="AB179" s="2">
        <f t="shared" si="51"/>
        <v>4</v>
      </c>
      <c r="AC179" s="2" t="str">
        <f t="shared" si="66"/>
        <v>cash,240</v>
      </c>
      <c r="AD179" s="2" t="str">
        <f t="shared" si="52"/>
        <v>item,4058</v>
      </c>
      <c r="AE179" s="2" t="str">
        <f t="shared" si="53"/>
        <v>pack,264</v>
      </c>
      <c r="AF179" s="2" t="str">
        <f t="shared" si="66"/>
        <v>11,116</v>
      </c>
      <c r="AG179" s="2">
        <f t="shared" si="66"/>
        <v>0</v>
      </c>
      <c r="AH179" s="2">
        <f t="shared" si="66"/>
        <v>60</v>
      </c>
      <c r="AI179" s="2">
        <v>4</v>
      </c>
    </row>
    <row r="180" spans="1:35">
      <c r="A180" s="2">
        <f t="shared" si="67"/>
        <v>19</v>
      </c>
      <c r="B180" s="2">
        <f t="shared" si="64"/>
        <v>10</v>
      </c>
      <c r="C180" s="2">
        <f t="shared" si="55"/>
        <v>3000</v>
      </c>
      <c r="D180" s="2">
        <f t="shared" si="60"/>
        <v>450000</v>
      </c>
      <c r="E180" s="2">
        <f t="shared" si="61"/>
        <v>0.8</v>
      </c>
      <c r="F180" s="2">
        <f t="shared" si="56"/>
        <v>50</v>
      </c>
      <c r="K180" s="2" t="str">
        <f t="shared" si="71"/>
        <v>cash</v>
      </c>
      <c r="L180" s="2">
        <f t="shared" si="69"/>
        <v>1901</v>
      </c>
      <c r="M180" s="2">
        <f t="shared" si="65"/>
        <v>1</v>
      </c>
      <c r="N180" s="2">
        <f t="shared" si="65"/>
        <v>20</v>
      </c>
      <c r="O180" s="2">
        <f t="shared" si="57"/>
        <v>50</v>
      </c>
      <c r="P180" s="2" t="str">
        <f t="shared" si="58"/>
        <v>cash,2400</v>
      </c>
      <c r="Q180" s="2" t="str">
        <f t="shared" si="62"/>
        <v>prop,317,5</v>
      </c>
      <c r="R180" s="2" t="str">
        <f t="shared" si="59"/>
        <v>prop,317,5</v>
      </c>
      <c r="S180" s="10">
        <f>VLOOKUP(M180,$Q$27:$R$30,2,0)</f>
        <v>0</v>
      </c>
      <c r="T180" s="10" t="str">
        <f>VLOOKUP(N180,$S$27:$T$30,2,0)</f>
        <v>5,57</v>
      </c>
      <c r="U180" s="2">
        <f t="shared" si="63"/>
        <v>20</v>
      </c>
      <c r="W180" s="2">
        <f t="shared" si="49"/>
        <v>204</v>
      </c>
      <c r="X180" s="2">
        <v>14</v>
      </c>
      <c r="Y180" s="2">
        <f t="shared" si="50"/>
        <v>20414</v>
      </c>
      <c r="Z180" s="2">
        <f t="shared" si="70"/>
        <v>61</v>
      </c>
      <c r="AA180" s="2">
        <f t="shared" si="66"/>
        <v>999</v>
      </c>
      <c r="AB180" s="2">
        <f t="shared" si="51"/>
        <v>4</v>
      </c>
      <c r="AC180" s="2" t="str">
        <f t="shared" si="66"/>
        <v>cash,240</v>
      </c>
      <c r="AD180" s="2" t="str">
        <f t="shared" si="52"/>
        <v>item,4059</v>
      </c>
      <c r="AE180" s="2" t="str">
        <f t="shared" si="53"/>
        <v>pack,269</v>
      </c>
      <c r="AF180" s="2" t="str">
        <f t="shared" si="66"/>
        <v>11,116</v>
      </c>
      <c r="AG180" s="2">
        <f t="shared" si="66"/>
        <v>0</v>
      </c>
      <c r="AH180" s="2">
        <f t="shared" si="66"/>
        <v>60</v>
      </c>
      <c r="AI180" s="2">
        <v>4</v>
      </c>
    </row>
    <row r="181" spans="1:35">
      <c r="A181" s="2">
        <f t="shared" si="67"/>
        <v>19</v>
      </c>
      <c r="B181" s="2">
        <f t="shared" si="64"/>
        <v>12</v>
      </c>
      <c r="C181" s="2">
        <f t="shared" si="55"/>
        <v>3000</v>
      </c>
      <c r="D181" s="2">
        <f t="shared" si="60"/>
        <v>450000</v>
      </c>
      <c r="E181" s="2">
        <f t="shared" si="61"/>
        <v>0.8</v>
      </c>
      <c r="F181" s="2">
        <f t="shared" si="56"/>
        <v>100</v>
      </c>
      <c r="K181" s="2" t="str">
        <f t="shared" si="71"/>
        <v>cash</v>
      </c>
      <c r="L181" s="2">
        <f t="shared" si="69"/>
        <v>1902</v>
      </c>
      <c r="M181" s="2">
        <f t="shared" si="65"/>
        <v>21</v>
      </c>
      <c r="N181" s="2">
        <f t="shared" si="65"/>
        <v>40</v>
      </c>
      <c r="O181" s="2">
        <f t="shared" si="57"/>
        <v>100</v>
      </c>
      <c r="P181" s="2" t="str">
        <f t="shared" si="58"/>
        <v>cash,2400</v>
      </c>
      <c r="Q181" s="2" t="str">
        <f t="shared" si="62"/>
        <v>prop,317,5</v>
      </c>
      <c r="R181" s="2" t="str">
        <f t="shared" si="59"/>
        <v>prop,317,5</v>
      </c>
      <c r="S181" s="10" t="str">
        <f>VLOOKUP(M181,$Q$27:$R$30,2,0)</f>
        <v>5,57</v>
      </c>
      <c r="T181" s="10" t="str">
        <f>VLOOKUP(N181,$S$27:$T$30,2,0)</f>
        <v>8,86</v>
      </c>
      <c r="U181" s="2">
        <f t="shared" si="63"/>
        <v>20</v>
      </c>
      <c r="W181" s="2">
        <f t="shared" si="49"/>
        <v>204</v>
      </c>
      <c r="X181" s="2">
        <v>15</v>
      </c>
      <c r="Y181" s="2">
        <f t="shared" si="50"/>
        <v>20415</v>
      </c>
      <c r="Z181" s="2">
        <f t="shared" si="70"/>
        <v>61</v>
      </c>
      <c r="AA181" s="2">
        <f t="shared" si="66"/>
        <v>999</v>
      </c>
      <c r="AB181" s="2">
        <f t="shared" si="51"/>
        <v>4</v>
      </c>
      <c r="AC181" s="2" t="str">
        <f t="shared" si="66"/>
        <v>cash,240</v>
      </c>
      <c r="AD181" s="2" t="str">
        <f t="shared" si="52"/>
        <v>item,4060</v>
      </c>
      <c r="AE181" s="2" t="str">
        <f t="shared" si="53"/>
        <v>pack,274</v>
      </c>
      <c r="AF181" s="2" t="str">
        <f t="shared" si="66"/>
        <v>11,116</v>
      </c>
      <c r="AG181" s="2">
        <f t="shared" si="66"/>
        <v>0</v>
      </c>
      <c r="AH181" s="2">
        <f t="shared" si="66"/>
        <v>60</v>
      </c>
      <c r="AI181" s="2">
        <v>4</v>
      </c>
    </row>
    <row r="182" spans="1:35">
      <c r="A182" s="2">
        <f t="shared" si="67"/>
        <v>19</v>
      </c>
      <c r="B182" s="2">
        <f t="shared" si="64"/>
        <v>14</v>
      </c>
      <c r="C182" s="2">
        <f t="shared" si="55"/>
        <v>3000</v>
      </c>
      <c r="D182" s="2">
        <f t="shared" si="60"/>
        <v>450000</v>
      </c>
      <c r="E182" s="2">
        <f t="shared" si="61"/>
        <v>0.6</v>
      </c>
      <c r="F182" s="2">
        <f t="shared" si="56"/>
        <v>100</v>
      </c>
      <c r="K182" s="2" t="str">
        <f t="shared" si="71"/>
        <v>cash</v>
      </c>
      <c r="L182" s="2">
        <f t="shared" si="69"/>
        <v>1903</v>
      </c>
      <c r="M182" s="2">
        <f t="shared" si="65"/>
        <v>41</v>
      </c>
      <c r="N182" s="2">
        <f t="shared" si="65"/>
        <v>60</v>
      </c>
      <c r="O182" s="2">
        <f t="shared" si="57"/>
        <v>100</v>
      </c>
      <c r="P182" s="2" t="str">
        <f t="shared" si="58"/>
        <v>cash,1800</v>
      </c>
      <c r="Q182" s="2" t="str">
        <f t="shared" si="62"/>
        <v>prop,317,5</v>
      </c>
      <c r="R182" s="2" t="str">
        <f t="shared" si="59"/>
        <v>prop,317,5</v>
      </c>
      <c r="S182" s="10" t="str">
        <f>VLOOKUP(M182,$Q$27:$R$30,2,0)</f>
        <v>8,86</v>
      </c>
      <c r="T182" s="10" t="str">
        <f>VLOOKUP(N182,$S$27:$T$30,2,0)</f>
        <v>11,116</v>
      </c>
      <c r="U182" s="2">
        <f t="shared" si="63"/>
        <v>40</v>
      </c>
      <c r="W182" s="2">
        <f t="shared" si="49"/>
        <v>211</v>
      </c>
      <c r="X182" s="2">
        <v>1</v>
      </c>
      <c r="Y182" s="2">
        <f t="shared" si="50"/>
        <v>21101</v>
      </c>
      <c r="Z182" s="2">
        <f t="shared" si="70"/>
        <v>1</v>
      </c>
      <c r="AA182" s="2">
        <f t="shared" si="66"/>
        <v>20</v>
      </c>
      <c r="AB182" s="2">
        <f t="shared" si="51"/>
        <v>1</v>
      </c>
      <c r="AC182" s="2" t="str">
        <f t="shared" si="66"/>
        <v>coin,72000</v>
      </c>
      <c r="AD182" s="2" t="str">
        <f t="shared" si="52"/>
        <v>item,4046</v>
      </c>
      <c r="AE182" s="2" t="str">
        <f t="shared" si="53"/>
        <v>pack,204</v>
      </c>
      <c r="AF182" s="2">
        <f t="shared" si="66"/>
        <v>0</v>
      </c>
      <c r="AG182" s="2" t="str">
        <f t="shared" si="66"/>
        <v>5,57</v>
      </c>
      <c r="AH182" s="2">
        <f t="shared" si="66"/>
        <v>20</v>
      </c>
      <c r="AI182" s="2">
        <v>4</v>
      </c>
    </row>
    <row r="183" spans="1:35">
      <c r="A183" s="2">
        <f t="shared" si="67"/>
        <v>19</v>
      </c>
      <c r="B183" s="2">
        <f t="shared" si="64"/>
        <v>16</v>
      </c>
      <c r="C183" s="2">
        <f t="shared" si="55"/>
        <v>3000</v>
      </c>
      <c r="D183" s="2">
        <f t="shared" si="60"/>
        <v>450000</v>
      </c>
      <c r="E183" s="2">
        <f t="shared" si="61"/>
        <v>0.6</v>
      </c>
      <c r="F183" s="2">
        <f t="shared" si="56"/>
        <v>50</v>
      </c>
      <c r="K183" s="2" t="str">
        <f t="shared" si="71"/>
        <v>cash</v>
      </c>
      <c r="L183" s="2">
        <f t="shared" si="69"/>
        <v>1904</v>
      </c>
      <c r="M183" s="2">
        <f t="shared" si="65"/>
        <v>61</v>
      </c>
      <c r="N183" s="2">
        <f t="shared" si="65"/>
        <v>999</v>
      </c>
      <c r="O183" s="2">
        <f t="shared" si="57"/>
        <v>50</v>
      </c>
      <c r="P183" s="2" t="str">
        <f t="shared" si="58"/>
        <v>cash,1800</v>
      </c>
      <c r="Q183" s="2" t="str">
        <f t="shared" si="62"/>
        <v>prop,317,5</v>
      </c>
      <c r="R183" s="2" t="str">
        <f t="shared" si="59"/>
        <v>prop,317,5</v>
      </c>
      <c r="S183" s="10" t="str">
        <f>VLOOKUP(M183,$Q$27:$R$30,2,0)</f>
        <v>11,116</v>
      </c>
      <c r="T183" s="10">
        <f>VLOOKUP(N183,$S$27:$T$30,2,0)</f>
        <v>0</v>
      </c>
      <c r="U183" s="2">
        <f t="shared" si="63"/>
        <v>40</v>
      </c>
      <c r="W183" s="2">
        <f t="shared" si="49"/>
        <v>211</v>
      </c>
      <c r="X183" s="2">
        <v>2</v>
      </c>
      <c r="Y183" s="2">
        <f t="shared" si="50"/>
        <v>21102</v>
      </c>
      <c r="Z183" s="2">
        <f t="shared" si="70"/>
        <v>1</v>
      </c>
      <c r="AA183" s="2">
        <f t="shared" si="66"/>
        <v>20</v>
      </c>
      <c r="AB183" s="2">
        <f t="shared" si="51"/>
        <v>1</v>
      </c>
      <c r="AC183" s="2" t="str">
        <f t="shared" si="66"/>
        <v>coin,72000</v>
      </c>
      <c r="AD183" s="2" t="str">
        <f t="shared" si="52"/>
        <v>item,4047</v>
      </c>
      <c r="AE183" s="2" t="str">
        <f t="shared" si="53"/>
        <v>pack,209</v>
      </c>
      <c r="AF183" s="2">
        <f t="shared" si="66"/>
        <v>0</v>
      </c>
      <c r="AG183" s="2" t="str">
        <f t="shared" si="66"/>
        <v>5,57</v>
      </c>
      <c r="AH183" s="2">
        <f t="shared" si="66"/>
        <v>20</v>
      </c>
      <c r="AI183" s="2">
        <v>4</v>
      </c>
    </row>
    <row r="184" spans="1:35">
      <c r="A184" s="2">
        <f t="shared" si="67"/>
        <v>19</v>
      </c>
      <c r="B184" s="2">
        <f t="shared" si="64"/>
        <v>10</v>
      </c>
      <c r="C184" s="2">
        <f t="shared" si="55"/>
        <v>3000</v>
      </c>
      <c r="D184" s="2">
        <f t="shared" si="60"/>
        <v>450000</v>
      </c>
      <c r="E184" s="2">
        <f t="shared" si="61"/>
        <v>0.8</v>
      </c>
      <c r="F184" s="2">
        <f t="shared" si="56"/>
        <v>50</v>
      </c>
      <c r="K184" s="2" t="str">
        <f t="shared" si="71"/>
        <v>coin</v>
      </c>
      <c r="L184" s="2">
        <f t="shared" si="69"/>
        <v>1911</v>
      </c>
      <c r="M184" s="2">
        <f t="shared" si="65"/>
        <v>1</v>
      </c>
      <c r="N184" s="2">
        <f t="shared" si="65"/>
        <v>20</v>
      </c>
      <c r="O184" s="2">
        <f t="shared" si="57"/>
        <v>5</v>
      </c>
      <c r="P184" s="2" t="str">
        <f t="shared" si="58"/>
        <v>coin,360000</v>
      </c>
      <c r="Q184" s="2" t="str">
        <f t="shared" si="62"/>
        <v>prop,317,5</v>
      </c>
      <c r="R184" s="2" t="str">
        <f t="shared" si="59"/>
        <v>prop,317,5</v>
      </c>
      <c r="S184" s="10">
        <f>VLOOKUP(M184,$Q$27:$R$30,2,0)</f>
        <v>0</v>
      </c>
      <c r="T184" s="10" t="str">
        <f>VLOOKUP(N184,$S$27:$T$30,2,0)</f>
        <v>5,57</v>
      </c>
      <c r="U184" s="2">
        <f t="shared" si="63"/>
        <v>20</v>
      </c>
      <c r="W184" s="2">
        <f t="shared" si="49"/>
        <v>211</v>
      </c>
      <c r="X184" s="2">
        <v>3</v>
      </c>
      <c r="Y184" s="2">
        <f t="shared" si="50"/>
        <v>21103</v>
      </c>
      <c r="Z184" s="2">
        <f t="shared" si="70"/>
        <v>1</v>
      </c>
      <c r="AA184" s="2">
        <f t="shared" si="66"/>
        <v>20</v>
      </c>
      <c r="AB184" s="2">
        <f t="shared" si="51"/>
        <v>1</v>
      </c>
      <c r="AC184" s="2" t="str">
        <f t="shared" si="66"/>
        <v>coin,72000</v>
      </c>
      <c r="AD184" s="2" t="str">
        <f t="shared" si="52"/>
        <v>item,4048</v>
      </c>
      <c r="AE184" s="2" t="str">
        <f t="shared" si="53"/>
        <v>pack,214</v>
      </c>
      <c r="AF184" s="2">
        <f t="shared" si="66"/>
        <v>0</v>
      </c>
      <c r="AG184" s="2" t="str">
        <f t="shared" si="66"/>
        <v>5,57</v>
      </c>
      <c r="AH184" s="2">
        <f t="shared" si="66"/>
        <v>20</v>
      </c>
      <c r="AI184" s="2">
        <v>4</v>
      </c>
    </row>
    <row r="185" spans="1:35">
      <c r="A185" s="2">
        <f t="shared" si="67"/>
        <v>19</v>
      </c>
      <c r="B185" s="2">
        <f t="shared" si="64"/>
        <v>12</v>
      </c>
      <c r="C185" s="2">
        <f t="shared" si="55"/>
        <v>3000</v>
      </c>
      <c r="D185" s="2">
        <f t="shared" si="60"/>
        <v>450000</v>
      </c>
      <c r="E185" s="2">
        <f t="shared" si="61"/>
        <v>0.8</v>
      </c>
      <c r="F185" s="2">
        <f t="shared" si="56"/>
        <v>100</v>
      </c>
      <c r="K185" s="2" t="str">
        <f t="shared" si="71"/>
        <v>coin</v>
      </c>
      <c r="L185" s="2">
        <f t="shared" si="69"/>
        <v>1912</v>
      </c>
      <c r="M185" s="2">
        <f t="shared" si="65"/>
        <v>21</v>
      </c>
      <c r="N185" s="2">
        <f t="shared" si="65"/>
        <v>40</v>
      </c>
      <c r="O185" s="2">
        <f t="shared" si="57"/>
        <v>10</v>
      </c>
      <c r="P185" s="2" t="str">
        <f t="shared" si="58"/>
        <v>coin,360000</v>
      </c>
      <c r="Q185" s="2" t="str">
        <f t="shared" si="62"/>
        <v>prop,317,5</v>
      </c>
      <c r="R185" s="2" t="str">
        <f t="shared" si="59"/>
        <v>prop,317,5</v>
      </c>
      <c r="S185" s="10" t="str">
        <f>VLOOKUP(M185,$Q$27:$R$30,2,0)</f>
        <v>5,57</v>
      </c>
      <c r="T185" s="10" t="str">
        <f>VLOOKUP(N185,$S$27:$T$30,2,0)</f>
        <v>8,86</v>
      </c>
      <c r="U185" s="2">
        <f t="shared" si="63"/>
        <v>20</v>
      </c>
      <c r="W185" s="2">
        <f t="shared" si="49"/>
        <v>211</v>
      </c>
      <c r="X185" s="2">
        <v>4</v>
      </c>
      <c r="Y185" s="2">
        <f t="shared" si="50"/>
        <v>21104</v>
      </c>
      <c r="Z185" s="2">
        <f t="shared" si="70"/>
        <v>1</v>
      </c>
      <c r="AA185" s="2">
        <f t="shared" si="66"/>
        <v>20</v>
      </c>
      <c r="AB185" s="2">
        <f t="shared" si="51"/>
        <v>1</v>
      </c>
      <c r="AC185" s="2" t="str">
        <f t="shared" si="66"/>
        <v>coin,72000</v>
      </c>
      <c r="AD185" s="2" t="str">
        <f t="shared" si="52"/>
        <v>item,4049</v>
      </c>
      <c r="AE185" s="2" t="str">
        <f t="shared" si="53"/>
        <v>pack,219</v>
      </c>
      <c r="AF185" s="2">
        <f t="shared" si="66"/>
        <v>0</v>
      </c>
      <c r="AG185" s="2" t="str">
        <f t="shared" si="66"/>
        <v>5,57</v>
      </c>
      <c r="AH185" s="2">
        <f t="shared" si="66"/>
        <v>20</v>
      </c>
      <c r="AI185" s="2">
        <v>4</v>
      </c>
    </row>
    <row r="186" spans="1:35">
      <c r="A186" s="2">
        <f t="shared" si="67"/>
        <v>19</v>
      </c>
      <c r="B186" s="2">
        <f t="shared" si="64"/>
        <v>14</v>
      </c>
      <c r="C186" s="2">
        <f t="shared" si="55"/>
        <v>3000</v>
      </c>
      <c r="D186" s="2">
        <f t="shared" si="60"/>
        <v>450000</v>
      </c>
      <c r="E186" s="2">
        <f t="shared" si="61"/>
        <v>0.6</v>
      </c>
      <c r="F186" s="2">
        <f t="shared" si="56"/>
        <v>100</v>
      </c>
      <c r="K186" s="2" t="str">
        <f t="shared" si="71"/>
        <v>coin</v>
      </c>
      <c r="L186" s="2">
        <f t="shared" si="69"/>
        <v>1913</v>
      </c>
      <c r="M186" s="2">
        <f t="shared" si="65"/>
        <v>41</v>
      </c>
      <c r="N186" s="2">
        <f t="shared" si="65"/>
        <v>60</v>
      </c>
      <c r="O186" s="2">
        <f t="shared" si="57"/>
        <v>10</v>
      </c>
      <c r="P186" s="2" t="str">
        <f t="shared" si="58"/>
        <v>coin,270000</v>
      </c>
      <c r="Q186" s="2" t="str">
        <f t="shared" si="62"/>
        <v>prop,317,5</v>
      </c>
      <c r="R186" s="2" t="str">
        <f t="shared" si="59"/>
        <v>prop,317,5</v>
      </c>
      <c r="S186" s="10" t="str">
        <f>VLOOKUP(M186,$Q$27:$R$30,2,0)</f>
        <v>8,86</v>
      </c>
      <c r="T186" s="10" t="str">
        <f>VLOOKUP(N186,$S$27:$T$30,2,0)</f>
        <v>11,116</v>
      </c>
      <c r="U186" s="2">
        <f t="shared" si="63"/>
        <v>40</v>
      </c>
      <c r="W186" s="2">
        <f t="shared" si="49"/>
        <v>211</v>
      </c>
      <c r="X186" s="2">
        <v>5</v>
      </c>
      <c r="Y186" s="2">
        <f t="shared" si="50"/>
        <v>21105</v>
      </c>
      <c r="Z186" s="2">
        <f t="shared" si="70"/>
        <v>1</v>
      </c>
      <c r="AA186" s="2">
        <f t="shared" si="66"/>
        <v>20</v>
      </c>
      <c r="AB186" s="2">
        <f t="shared" si="51"/>
        <v>1</v>
      </c>
      <c r="AC186" s="2" t="str">
        <f t="shared" si="66"/>
        <v>coin,72000</v>
      </c>
      <c r="AD186" s="2" t="str">
        <f t="shared" si="52"/>
        <v>item,4050</v>
      </c>
      <c r="AE186" s="2" t="str">
        <f t="shared" si="53"/>
        <v>pack,224</v>
      </c>
      <c r="AF186" s="2">
        <f t="shared" si="66"/>
        <v>0</v>
      </c>
      <c r="AG186" s="2" t="str">
        <f t="shared" si="66"/>
        <v>5,57</v>
      </c>
      <c r="AH186" s="2">
        <f t="shared" si="66"/>
        <v>20</v>
      </c>
      <c r="AI186" s="2">
        <v>4</v>
      </c>
    </row>
    <row r="187" spans="1:35">
      <c r="A187" s="2">
        <f t="shared" si="67"/>
        <v>19</v>
      </c>
      <c r="B187" s="2">
        <f t="shared" si="64"/>
        <v>16</v>
      </c>
      <c r="C187" s="2">
        <f t="shared" si="55"/>
        <v>3000</v>
      </c>
      <c r="D187" s="2">
        <f t="shared" si="60"/>
        <v>450000</v>
      </c>
      <c r="E187" s="2">
        <f t="shared" si="61"/>
        <v>0.6</v>
      </c>
      <c r="F187" s="2">
        <f t="shared" si="56"/>
        <v>50</v>
      </c>
      <c r="K187" s="2" t="str">
        <f t="shared" si="71"/>
        <v>coin</v>
      </c>
      <c r="L187" s="2">
        <f t="shared" si="69"/>
        <v>1914</v>
      </c>
      <c r="M187" s="2">
        <f t="shared" si="65"/>
        <v>61</v>
      </c>
      <c r="N187" s="2">
        <f t="shared" si="65"/>
        <v>999</v>
      </c>
      <c r="O187" s="2">
        <f t="shared" si="57"/>
        <v>5</v>
      </c>
      <c r="P187" s="2" t="str">
        <f t="shared" si="58"/>
        <v>coin,270000</v>
      </c>
      <c r="Q187" s="2" t="str">
        <f t="shared" si="62"/>
        <v>prop,317,5</v>
      </c>
      <c r="R187" s="2" t="str">
        <f t="shared" si="59"/>
        <v>prop,317,5</v>
      </c>
      <c r="S187" s="10" t="str">
        <f>VLOOKUP(M187,$Q$27:$R$30,2,0)</f>
        <v>11,116</v>
      </c>
      <c r="T187" s="10">
        <f>VLOOKUP(N187,$S$27:$T$30,2,0)</f>
        <v>0</v>
      </c>
      <c r="U187" s="2">
        <f t="shared" si="63"/>
        <v>40</v>
      </c>
      <c r="W187" s="2">
        <f t="shared" ref="W187:W250" si="72">W67+100</f>
        <v>211</v>
      </c>
      <c r="X187" s="2">
        <v>6</v>
      </c>
      <c r="Y187" s="2">
        <f t="shared" si="50"/>
        <v>21106</v>
      </c>
      <c r="Z187" s="2">
        <f t="shared" si="70"/>
        <v>1</v>
      </c>
      <c r="AA187" s="2">
        <f t="shared" si="66"/>
        <v>20</v>
      </c>
      <c r="AB187" s="2">
        <f t="shared" si="51"/>
        <v>1</v>
      </c>
      <c r="AC187" s="2" t="str">
        <f t="shared" si="66"/>
        <v>coin,72000</v>
      </c>
      <c r="AD187" s="2" t="str">
        <f t="shared" si="52"/>
        <v>item,4051</v>
      </c>
      <c r="AE187" s="2" t="str">
        <f t="shared" si="53"/>
        <v>pack,229</v>
      </c>
      <c r="AF187" s="2">
        <f t="shared" si="66"/>
        <v>0</v>
      </c>
      <c r="AG187" s="2" t="str">
        <f t="shared" si="66"/>
        <v>5,57</v>
      </c>
      <c r="AH187" s="2">
        <f t="shared" si="66"/>
        <v>20</v>
      </c>
      <c r="AI187" s="2">
        <v>4</v>
      </c>
    </row>
    <row r="188" spans="1:35">
      <c r="A188" s="2">
        <f t="shared" si="67"/>
        <v>20</v>
      </c>
      <c r="B188" s="2">
        <f t="shared" si="64"/>
        <v>10</v>
      </c>
      <c r="C188" s="2">
        <f t="shared" si="55"/>
        <v>4500</v>
      </c>
      <c r="D188" s="2">
        <f t="shared" si="60"/>
        <v>675000</v>
      </c>
      <c r="E188" s="2">
        <f t="shared" si="61"/>
        <v>0.8</v>
      </c>
      <c r="F188" s="2">
        <f t="shared" si="56"/>
        <v>0</v>
      </c>
      <c r="K188" s="2" t="str">
        <f t="shared" si="71"/>
        <v>cash</v>
      </c>
      <c r="L188" s="2">
        <f t="shared" si="69"/>
        <v>2001</v>
      </c>
      <c r="M188" s="2">
        <f t="shared" si="65"/>
        <v>1</v>
      </c>
      <c r="N188" s="2">
        <f t="shared" si="65"/>
        <v>20</v>
      </c>
      <c r="O188" s="2">
        <f t="shared" si="57"/>
        <v>0</v>
      </c>
      <c r="P188" s="2" t="str">
        <f t="shared" si="58"/>
        <v>cash,3600</v>
      </c>
      <c r="Q188" s="2" t="str">
        <f t="shared" si="62"/>
        <v>prop,318,5</v>
      </c>
      <c r="R188" s="2" t="str">
        <f t="shared" si="59"/>
        <v>prop,318,5</v>
      </c>
      <c r="S188" s="10">
        <f>VLOOKUP(M188,$Q$27:$R$30,2,0)</f>
        <v>0</v>
      </c>
      <c r="T188" s="10" t="str">
        <f>VLOOKUP(N188,$S$27:$T$30,2,0)</f>
        <v>5,57</v>
      </c>
      <c r="U188" s="2">
        <f t="shared" si="63"/>
        <v>20</v>
      </c>
      <c r="W188" s="2">
        <f t="shared" si="72"/>
        <v>211</v>
      </c>
      <c r="X188" s="2">
        <v>7</v>
      </c>
      <c r="Y188" s="2">
        <f t="shared" si="50"/>
        <v>21107</v>
      </c>
      <c r="Z188" s="2">
        <f t="shared" si="70"/>
        <v>1</v>
      </c>
      <c r="AA188" s="2">
        <f t="shared" si="66"/>
        <v>20</v>
      </c>
      <c r="AB188" s="2">
        <f t="shared" si="51"/>
        <v>1</v>
      </c>
      <c r="AC188" s="2" t="str">
        <f t="shared" si="66"/>
        <v>coin,72000</v>
      </c>
      <c r="AD188" s="2" t="str">
        <f t="shared" si="52"/>
        <v>item,4052</v>
      </c>
      <c r="AE188" s="2" t="str">
        <f t="shared" si="53"/>
        <v>pack,234</v>
      </c>
      <c r="AF188" s="2">
        <f t="shared" si="66"/>
        <v>0</v>
      </c>
      <c r="AG188" s="2" t="str">
        <f t="shared" si="66"/>
        <v>5,57</v>
      </c>
      <c r="AH188" s="2">
        <f t="shared" si="66"/>
        <v>20</v>
      </c>
      <c r="AI188" s="2">
        <v>4</v>
      </c>
    </row>
    <row r="189" spans="1:35">
      <c r="A189" s="2">
        <f t="shared" si="67"/>
        <v>20</v>
      </c>
      <c r="B189" s="2">
        <f t="shared" si="64"/>
        <v>12</v>
      </c>
      <c r="C189" s="2">
        <f t="shared" si="55"/>
        <v>4500</v>
      </c>
      <c r="D189" s="2">
        <f t="shared" si="60"/>
        <v>675000</v>
      </c>
      <c r="E189" s="2">
        <f t="shared" si="61"/>
        <v>0.8</v>
      </c>
      <c r="F189" s="2">
        <f t="shared" si="56"/>
        <v>50</v>
      </c>
      <c r="K189" s="2" t="str">
        <f t="shared" si="71"/>
        <v>cash</v>
      </c>
      <c r="L189" s="2">
        <f t="shared" si="69"/>
        <v>2002</v>
      </c>
      <c r="M189" s="2">
        <f t="shared" si="65"/>
        <v>21</v>
      </c>
      <c r="N189" s="2">
        <f t="shared" si="65"/>
        <v>40</v>
      </c>
      <c r="O189" s="2">
        <f t="shared" si="57"/>
        <v>50</v>
      </c>
      <c r="P189" s="2" t="str">
        <f t="shared" si="58"/>
        <v>cash,3600</v>
      </c>
      <c r="Q189" s="2" t="str">
        <f t="shared" si="62"/>
        <v>prop,318,5</v>
      </c>
      <c r="R189" s="2" t="str">
        <f t="shared" si="59"/>
        <v>prop,318,5</v>
      </c>
      <c r="S189" s="10" t="str">
        <f>VLOOKUP(M189,$Q$27:$R$30,2,0)</f>
        <v>5,57</v>
      </c>
      <c r="T189" s="10" t="str">
        <f>VLOOKUP(N189,$S$27:$T$30,2,0)</f>
        <v>8,86</v>
      </c>
      <c r="U189" s="2">
        <f t="shared" si="63"/>
        <v>20</v>
      </c>
      <c r="W189" s="2">
        <f t="shared" si="72"/>
        <v>211</v>
      </c>
      <c r="X189" s="2">
        <v>8</v>
      </c>
      <c r="Y189" s="2">
        <f t="shared" si="50"/>
        <v>21108</v>
      </c>
      <c r="Z189" s="2">
        <f t="shared" si="70"/>
        <v>1</v>
      </c>
      <c r="AA189" s="2">
        <f t="shared" si="66"/>
        <v>20</v>
      </c>
      <c r="AB189" s="2">
        <f t="shared" si="51"/>
        <v>1</v>
      </c>
      <c r="AC189" s="2" t="str">
        <f t="shared" si="66"/>
        <v>coin,72000</v>
      </c>
      <c r="AD189" s="2" t="str">
        <f t="shared" si="52"/>
        <v>item,4053</v>
      </c>
      <c r="AE189" s="2" t="str">
        <f t="shared" si="53"/>
        <v>pack,239</v>
      </c>
      <c r="AF189" s="2">
        <f t="shared" si="66"/>
        <v>0</v>
      </c>
      <c r="AG189" s="2" t="str">
        <f t="shared" si="66"/>
        <v>5,57</v>
      </c>
      <c r="AH189" s="2">
        <f t="shared" si="66"/>
        <v>20</v>
      </c>
      <c r="AI189" s="2">
        <v>4</v>
      </c>
    </row>
    <row r="190" spans="1:35">
      <c r="A190" s="2">
        <f t="shared" si="67"/>
        <v>20</v>
      </c>
      <c r="B190" s="2">
        <f t="shared" si="64"/>
        <v>14</v>
      </c>
      <c r="C190" s="2">
        <f t="shared" si="55"/>
        <v>4500</v>
      </c>
      <c r="D190" s="2">
        <f t="shared" si="60"/>
        <v>675000</v>
      </c>
      <c r="E190" s="2">
        <f t="shared" si="61"/>
        <v>0.8</v>
      </c>
      <c r="F190" s="2">
        <f t="shared" si="56"/>
        <v>25</v>
      </c>
      <c r="K190" s="2" t="str">
        <f t="shared" si="71"/>
        <v>cash</v>
      </c>
      <c r="L190" s="2">
        <f t="shared" si="69"/>
        <v>2003</v>
      </c>
      <c r="M190" s="2">
        <f t="shared" si="65"/>
        <v>41</v>
      </c>
      <c r="N190" s="2">
        <f t="shared" si="65"/>
        <v>60</v>
      </c>
      <c r="O190" s="2">
        <f t="shared" si="57"/>
        <v>25</v>
      </c>
      <c r="P190" s="2" t="str">
        <f t="shared" si="58"/>
        <v>cash,3600</v>
      </c>
      <c r="Q190" s="2" t="str">
        <f t="shared" si="62"/>
        <v>prop,318,5</v>
      </c>
      <c r="R190" s="2" t="str">
        <f t="shared" si="59"/>
        <v>prop,318,5</v>
      </c>
      <c r="S190" s="10" t="str">
        <f>VLOOKUP(M190,$Q$27:$R$30,2,0)</f>
        <v>8,86</v>
      </c>
      <c r="T190" s="10" t="str">
        <f>VLOOKUP(N190,$S$27:$T$30,2,0)</f>
        <v>11,116</v>
      </c>
      <c r="U190" s="2">
        <f t="shared" si="63"/>
        <v>20</v>
      </c>
      <c r="W190" s="2">
        <f t="shared" si="72"/>
        <v>211</v>
      </c>
      <c r="X190" s="2">
        <v>9</v>
      </c>
      <c r="Y190" s="2">
        <f t="shared" si="50"/>
        <v>21109</v>
      </c>
      <c r="Z190" s="2">
        <f t="shared" si="70"/>
        <v>1</v>
      </c>
      <c r="AA190" s="2">
        <f t="shared" si="66"/>
        <v>20</v>
      </c>
      <c r="AB190" s="2">
        <f t="shared" si="51"/>
        <v>1</v>
      </c>
      <c r="AC190" s="2" t="str">
        <f t="shared" si="66"/>
        <v>coin,72000</v>
      </c>
      <c r="AD190" s="2" t="str">
        <f t="shared" si="52"/>
        <v>item,4054</v>
      </c>
      <c r="AE190" s="2" t="str">
        <f t="shared" si="53"/>
        <v>pack,244</v>
      </c>
      <c r="AF190" s="2">
        <f t="shared" si="66"/>
        <v>0</v>
      </c>
      <c r="AG190" s="2" t="str">
        <f t="shared" si="66"/>
        <v>5,57</v>
      </c>
      <c r="AH190" s="2">
        <f t="shared" si="66"/>
        <v>20</v>
      </c>
      <c r="AI190" s="2">
        <v>4</v>
      </c>
    </row>
    <row r="191" spans="1:35">
      <c r="A191" s="2">
        <f t="shared" si="67"/>
        <v>20</v>
      </c>
      <c r="B191" s="2">
        <f t="shared" si="64"/>
        <v>16</v>
      </c>
      <c r="C191" s="2">
        <f t="shared" si="55"/>
        <v>4500</v>
      </c>
      <c r="D191" s="2">
        <f t="shared" si="60"/>
        <v>675000</v>
      </c>
      <c r="E191" s="2">
        <f t="shared" si="61"/>
        <v>0.8</v>
      </c>
      <c r="F191" s="2">
        <f t="shared" si="56"/>
        <v>100</v>
      </c>
      <c r="K191" s="2" t="str">
        <f t="shared" si="71"/>
        <v>cash</v>
      </c>
      <c r="L191" s="2">
        <f t="shared" si="69"/>
        <v>2004</v>
      </c>
      <c r="M191" s="2">
        <f t="shared" si="65"/>
        <v>61</v>
      </c>
      <c r="N191" s="2">
        <f t="shared" si="65"/>
        <v>999</v>
      </c>
      <c r="O191" s="2">
        <f t="shared" si="57"/>
        <v>100</v>
      </c>
      <c r="P191" s="2" t="str">
        <f t="shared" si="58"/>
        <v>cash,3600</v>
      </c>
      <c r="Q191" s="2" t="str">
        <f t="shared" si="62"/>
        <v>prop,318,5</v>
      </c>
      <c r="R191" s="2" t="str">
        <f t="shared" si="59"/>
        <v>prop,318,5</v>
      </c>
      <c r="S191" s="10" t="str">
        <f>VLOOKUP(M191,$Q$27:$R$30,2,0)</f>
        <v>11,116</v>
      </c>
      <c r="T191" s="10">
        <f>VLOOKUP(N191,$S$27:$T$30,2,0)</f>
        <v>0</v>
      </c>
      <c r="U191" s="2">
        <f t="shared" si="63"/>
        <v>20</v>
      </c>
      <c r="W191" s="2">
        <f t="shared" si="72"/>
        <v>211</v>
      </c>
      <c r="X191" s="2">
        <v>10</v>
      </c>
      <c r="Y191" s="2">
        <f t="shared" si="50"/>
        <v>21110</v>
      </c>
      <c r="Z191" s="2">
        <f t="shared" si="70"/>
        <v>1</v>
      </c>
      <c r="AA191" s="2">
        <f t="shared" si="66"/>
        <v>20</v>
      </c>
      <c r="AB191" s="2">
        <f t="shared" si="51"/>
        <v>1</v>
      </c>
      <c r="AC191" s="2" t="str">
        <f t="shared" si="66"/>
        <v>coin,72000</v>
      </c>
      <c r="AD191" s="2" t="str">
        <f t="shared" si="52"/>
        <v>item,4055</v>
      </c>
      <c r="AE191" s="2" t="str">
        <f t="shared" si="53"/>
        <v>pack,249</v>
      </c>
      <c r="AF191" s="2">
        <f t="shared" si="66"/>
        <v>0</v>
      </c>
      <c r="AG191" s="2" t="str">
        <f t="shared" si="66"/>
        <v>5,57</v>
      </c>
      <c r="AH191" s="2">
        <f t="shared" si="66"/>
        <v>20</v>
      </c>
      <c r="AI191" s="2">
        <v>4</v>
      </c>
    </row>
    <row r="192" spans="1:35">
      <c r="A192" s="2">
        <f t="shared" si="67"/>
        <v>20</v>
      </c>
      <c r="B192" s="2">
        <f t="shared" si="64"/>
        <v>10</v>
      </c>
      <c r="C192" s="2">
        <f t="shared" si="55"/>
        <v>4500</v>
      </c>
      <c r="D192" s="2">
        <f t="shared" si="60"/>
        <v>675000</v>
      </c>
      <c r="E192" s="2">
        <f t="shared" si="61"/>
        <v>0.8</v>
      </c>
      <c r="F192" s="2">
        <f t="shared" si="56"/>
        <v>0</v>
      </c>
      <c r="K192" s="2" t="str">
        <f t="shared" si="71"/>
        <v>coin</v>
      </c>
      <c r="L192" s="2">
        <f t="shared" si="69"/>
        <v>2011</v>
      </c>
      <c r="M192" s="2">
        <f t="shared" si="65"/>
        <v>1</v>
      </c>
      <c r="N192" s="2">
        <f t="shared" si="65"/>
        <v>20</v>
      </c>
      <c r="O192" s="2">
        <f t="shared" si="57"/>
        <v>0</v>
      </c>
      <c r="P192" s="2" t="str">
        <f t="shared" si="58"/>
        <v>coin,540000</v>
      </c>
      <c r="Q192" s="2" t="str">
        <f t="shared" si="62"/>
        <v>prop,318,5</v>
      </c>
      <c r="R192" s="2" t="str">
        <f t="shared" si="59"/>
        <v>prop,318,5</v>
      </c>
      <c r="S192" s="10">
        <f>VLOOKUP(M192,$Q$27:$R$30,2,0)</f>
        <v>0</v>
      </c>
      <c r="T192" s="10" t="str">
        <f>VLOOKUP(N192,$S$27:$T$30,2,0)</f>
        <v>5,57</v>
      </c>
      <c r="U192" s="2">
        <f t="shared" si="63"/>
        <v>20</v>
      </c>
      <c r="W192" s="2">
        <f t="shared" si="72"/>
        <v>211</v>
      </c>
      <c r="X192" s="2">
        <v>11</v>
      </c>
      <c r="Y192" s="2">
        <f t="shared" si="50"/>
        <v>21111</v>
      </c>
      <c r="Z192" s="2">
        <f t="shared" si="70"/>
        <v>1</v>
      </c>
      <c r="AA192" s="2">
        <f t="shared" si="66"/>
        <v>20</v>
      </c>
      <c r="AB192" s="2">
        <f t="shared" si="51"/>
        <v>1</v>
      </c>
      <c r="AC192" s="2" t="str">
        <f t="shared" si="66"/>
        <v>coin,72000</v>
      </c>
      <c r="AD192" s="2" t="str">
        <f t="shared" si="52"/>
        <v>item,4056</v>
      </c>
      <c r="AE192" s="2" t="str">
        <f t="shared" si="53"/>
        <v>pack,254</v>
      </c>
      <c r="AF192" s="2">
        <f t="shared" si="66"/>
        <v>0</v>
      </c>
      <c r="AG192" s="2" t="str">
        <f t="shared" si="66"/>
        <v>5,57</v>
      </c>
      <c r="AH192" s="2">
        <f t="shared" si="66"/>
        <v>20</v>
      </c>
      <c r="AI192" s="2">
        <v>4</v>
      </c>
    </row>
    <row r="193" spans="1:35">
      <c r="A193" s="2">
        <f t="shared" si="67"/>
        <v>20</v>
      </c>
      <c r="B193" s="2">
        <f t="shared" si="64"/>
        <v>12</v>
      </c>
      <c r="C193" s="2">
        <f t="shared" si="55"/>
        <v>4500</v>
      </c>
      <c r="D193" s="2">
        <f t="shared" si="60"/>
        <v>675000</v>
      </c>
      <c r="E193" s="2">
        <f t="shared" si="61"/>
        <v>0.8</v>
      </c>
      <c r="F193" s="2">
        <f t="shared" si="56"/>
        <v>50</v>
      </c>
      <c r="K193" s="2" t="str">
        <f t="shared" si="71"/>
        <v>coin</v>
      </c>
      <c r="L193" s="2">
        <f t="shared" si="69"/>
        <v>2012</v>
      </c>
      <c r="M193" s="2">
        <f t="shared" si="65"/>
        <v>21</v>
      </c>
      <c r="N193" s="2">
        <f t="shared" si="65"/>
        <v>40</v>
      </c>
      <c r="O193" s="2">
        <f t="shared" si="57"/>
        <v>5</v>
      </c>
      <c r="P193" s="2" t="str">
        <f t="shared" si="58"/>
        <v>coin,540000</v>
      </c>
      <c r="Q193" s="2" t="str">
        <f t="shared" si="62"/>
        <v>prop,318,5</v>
      </c>
      <c r="R193" s="2" t="str">
        <f t="shared" si="59"/>
        <v>prop,318,5</v>
      </c>
      <c r="S193" s="10" t="str">
        <f>VLOOKUP(M193,$Q$27:$R$30,2,0)</f>
        <v>5,57</v>
      </c>
      <c r="T193" s="10" t="str">
        <f>VLOOKUP(N193,$S$27:$T$30,2,0)</f>
        <v>8,86</v>
      </c>
      <c r="U193" s="2">
        <f t="shared" si="63"/>
        <v>20</v>
      </c>
      <c r="W193" s="2">
        <f t="shared" si="72"/>
        <v>211</v>
      </c>
      <c r="X193" s="2">
        <v>12</v>
      </c>
      <c r="Y193" s="2">
        <f t="shared" si="50"/>
        <v>21112</v>
      </c>
      <c r="Z193" s="2">
        <f t="shared" si="70"/>
        <v>1</v>
      </c>
      <c r="AA193" s="2">
        <f t="shared" si="66"/>
        <v>20</v>
      </c>
      <c r="AB193" s="2">
        <f t="shared" si="51"/>
        <v>1</v>
      </c>
      <c r="AC193" s="2" t="str">
        <f t="shared" si="66"/>
        <v>coin,72000</v>
      </c>
      <c r="AD193" s="2" t="str">
        <f t="shared" si="52"/>
        <v>item,4057</v>
      </c>
      <c r="AE193" s="2" t="str">
        <f t="shared" si="53"/>
        <v>pack,259</v>
      </c>
      <c r="AF193" s="2">
        <f t="shared" si="66"/>
        <v>0</v>
      </c>
      <c r="AG193" s="2" t="str">
        <f t="shared" si="66"/>
        <v>5,57</v>
      </c>
      <c r="AH193" s="2">
        <f t="shared" si="66"/>
        <v>20</v>
      </c>
      <c r="AI193" s="2">
        <v>4</v>
      </c>
    </row>
    <row r="194" spans="1:35">
      <c r="A194" s="2">
        <f t="shared" si="67"/>
        <v>20</v>
      </c>
      <c r="B194" s="2">
        <f t="shared" si="64"/>
        <v>14</v>
      </c>
      <c r="C194" s="2">
        <f t="shared" si="55"/>
        <v>4500</v>
      </c>
      <c r="D194" s="2">
        <f t="shared" si="60"/>
        <v>675000</v>
      </c>
      <c r="E194" s="2">
        <f t="shared" si="61"/>
        <v>0.8</v>
      </c>
      <c r="F194" s="2">
        <f t="shared" si="56"/>
        <v>25</v>
      </c>
      <c r="K194" s="2" t="str">
        <f t="shared" si="71"/>
        <v>coin</v>
      </c>
      <c r="L194" s="2">
        <f t="shared" si="69"/>
        <v>2013</v>
      </c>
      <c r="M194" s="2">
        <f t="shared" si="65"/>
        <v>41</v>
      </c>
      <c r="N194" s="2">
        <f t="shared" si="65"/>
        <v>60</v>
      </c>
      <c r="O194" s="2">
        <f t="shared" si="57"/>
        <v>3</v>
      </c>
      <c r="P194" s="2" t="str">
        <f t="shared" si="58"/>
        <v>coin,540000</v>
      </c>
      <c r="Q194" s="2" t="str">
        <f t="shared" si="62"/>
        <v>prop,318,5</v>
      </c>
      <c r="R194" s="2" t="str">
        <f t="shared" si="59"/>
        <v>prop,318,5</v>
      </c>
      <c r="S194" s="10" t="str">
        <f>VLOOKUP(M194,$Q$27:$R$30,2,0)</f>
        <v>8,86</v>
      </c>
      <c r="T194" s="10" t="str">
        <f>VLOOKUP(N194,$S$27:$T$30,2,0)</f>
        <v>11,116</v>
      </c>
      <c r="U194" s="2">
        <f t="shared" si="63"/>
        <v>20</v>
      </c>
      <c r="W194" s="2">
        <f t="shared" si="72"/>
        <v>211</v>
      </c>
      <c r="X194" s="2">
        <v>13</v>
      </c>
      <c r="Y194" s="2">
        <f t="shared" si="50"/>
        <v>21113</v>
      </c>
      <c r="Z194" s="2">
        <f t="shared" si="70"/>
        <v>1</v>
      </c>
      <c r="AA194" s="2">
        <f t="shared" si="66"/>
        <v>20</v>
      </c>
      <c r="AB194" s="2">
        <f t="shared" si="51"/>
        <v>1</v>
      </c>
      <c r="AC194" s="2" t="str">
        <f t="shared" si="66"/>
        <v>coin,72000</v>
      </c>
      <c r="AD194" s="2" t="str">
        <f t="shared" si="52"/>
        <v>item,4058</v>
      </c>
      <c r="AE194" s="2" t="str">
        <f t="shared" si="53"/>
        <v>pack,264</v>
      </c>
      <c r="AF194" s="2">
        <f t="shared" si="66"/>
        <v>0</v>
      </c>
      <c r="AG194" s="2" t="str">
        <f t="shared" si="66"/>
        <v>5,57</v>
      </c>
      <c r="AH194" s="2">
        <f t="shared" si="66"/>
        <v>20</v>
      </c>
      <c r="AI194" s="2">
        <v>4</v>
      </c>
    </row>
    <row r="195" spans="1:35">
      <c r="A195" s="2">
        <f t="shared" si="67"/>
        <v>20</v>
      </c>
      <c r="B195" s="2">
        <f t="shared" si="64"/>
        <v>16</v>
      </c>
      <c r="C195" s="2">
        <f t="shared" si="55"/>
        <v>4500</v>
      </c>
      <c r="D195" s="2">
        <f t="shared" si="60"/>
        <v>675000</v>
      </c>
      <c r="E195" s="2">
        <f t="shared" si="61"/>
        <v>0.8</v>
      </c>
      <c r="F195" s="2">
        <f t="shared" si="56"/>
        <v>100</v>
      </c>
      <c r="K195" s="2" t="str">
        <f t="shared" si="71"/>
        <v>coin</v>
      </c>
      <c r="L195" s="2">
        <f t="shared" si="69"/>
        <v>2014</v>
      </c>
      <c r="M195" s="2">
        <f t="shared" si="65"/>
        <v>61</v>
      </c>
      <c r="N195" s="2">
        <f t="shared" si="65"/>
        <v>999</v>
      </c>
      <c r="O195" s="2">
        <f t="shared" si="57"/>
        <v>10</v>
      </c>
      <c r="P195" s="2" t="str">
        <f t="shared" si="58"/>
        <v>coin,540000</v>
      </c>
      <c r="Q195" s="2" t="str">
        <f t="shared" si="62"/>
        <v>prop,318,5</v>
      </c>
      <c r="R195" s="2" t="str">
        <f t="shared" si="59"/>
        <v>prop,318,5</v>
      </c>
      <c r="S195" s="10" t="str">
        <f>VLOOKUP(M195,$Q$27:$R$30,2,0)</f>
        <v>11,116</v>
      </c>
      <c r="T195" s="10">
        <f>VLOOKUP(N195,$S$27:$T$30,2,0)</f>
        <v>0</v>
      </c>
      <c r="U195" s="2">
        <f t="shared" si="63"/>
        <v>20</v>
      </c>
      <c r="W195" s="2">
        <f t="shared" si="72"/>
        <v>211</v>
      </c>
      <c r="X195" s="2">
        <v>14</v>
      </c>
      <c r="Y195" s="2">
        <f t="shared" ref="Y195:Y258" si="73">W195*100+X195</f>
        <v>21114</v>
      </c>
      <c r="Z195" s="2">
        <f t="shared" si="70"/>
        <v>1</v>
      </c>
      <c r="AA195" s="2">
        <f t="shared" si="66"/>
        <v>20</v>
      </c>
      <c r="AB195" s="2">
        <f t="shared" ref="AB195:AB258" si="74">CEILING(VLOOKUP($W195,$L$36:$U$59,COLUMN()-COLUMN($X$2),0)/15,1)</f>
        <v>1</v>
      </c>
      <c r="AC195" s="2" t="str">
        <f t="shared" si="66"/>
        <v>coin,72000</v>
      </c>
      <c r="AD195" s="2" t="str">
        <f t="shared" ref="AD195:AD258" si="75">VLOOKUP(X195,$AJ$1:$AP$15,AI195-1,0)</f>
        <v>item,4059</v>
      </c>
      <c r="AE195" s="2" t="str">
        <f t="shared" ref="AE195:AE258" si="76">VLOOKUP(X195,$AJ$1:$AP$15,AI195+2,0)</f>
        <v>pack,269</v>
      </c>
      <c r="AF195" s="2">
        <f t="shared" si="66"/>
        <v>0</v>
      </c>
      <c r="AG195" s="2" t="str">
        <f t="shared" si="66"/>
        <v>5,57</v>
      </c>
      <c r="AH195" s="2">
        <f t="shared" si="66"/>
        <v>20</v>
      </c>
      <c r="AI195" s="2">
        <v>4</v>
      </c>
    </row>
    <row r="196" spans="1:35">
      <c r="A196" s="2">
        <f t="shared" si="67"/>
        <v>21</v>
      </c>
      <c r="B196" s="2">
        <f t="shared" si="64"/>
        <v>10</v>
      </c>
      <c r="C196" s="2">
        <f t="shared" si="55"/>
        <v>1500</v>
      </c>
      <c r="D196" s="2">
        <f t="shared" si="60"/>
        <v>225000</v>
      </c>
      <c r="E196" s="2">
        <f t="shared" si="61"/>
        <v>0.8</v>
      </c>
      <c r="F196" s="2">
        <f t="shared" si="56"/>
        <v>0</v>
      </c>
      <c r="K196" s="2" t="str">
        <f t="shared" si="71"/>
        <v>cash</v>
      </c>
      <c r="L196" s="2">
        <f t="shared" si="69"/>
        <v>2101</v>
      </c>
      <c r="M196" s="2">
        <f t="shared" si="65"/>
        <v>1</v>
      </c>
      <c r="N196" s="2">
        <f t="shared" si="65"/>
        <v>20</v>
      </c>
      <c r="O196" s="2">
        <f t="shared" si="57"/>
        <v>0</v>
      </c>
      <c r="P196" s="2" t="str">
        <f t="shared" si="58"/>
        <v>cash,1200</v>
      </c>
      <c r="Q196" s="2" t="str">
        <f t="shared" si="62"/>
        <v>prop,319,5</v>
      </c>
      <c r="R196" s="2" t="str">
        <f t="shared" si="59"/>
        <v>prop,319,5</v>
      </c>
      <c r="S196" s="10">
        <f>VLOOKUP(M196,$Q$27:$R$30,2,0)</f>
        <v>0</v>
      </c>
      <c r="T196" s="10" t="str">
        <f>VLOOKUP(N196,$S$27:$T$30,2,0)</f>
        <v>5,57</v>
      </c>
      <c r="U196" s="2">
        <f t="shared" si="63"/>
        <v>20</v>
      </c>
      <c r="W196" s="2">
        <f t="shared" si="72"/>
        <v>211</v>
      </c>
      <c r="X196" s="2">
        <v>15</v>
      </c>
      <c r="Y196" s="2">
        <f t="shared" si="73"/>
        <v>21115</v>
      </c>
      <c r="Z196" s="2">
        <f t="shared" si="70"/>
        <v>1</v>
      </c>
      <c r="AA196" s="2">
        <f t="shared" si="66"/>
        <v>20</v>
      </c>
      <c r="AB196" s="2">
        <f t="shared" si="74"/>
        <v>1</v>
      </c>
      <c r="AC196" s="2" t="str">
        <f t="shared" si="66"/>
        <v>coin,72000</v>
      </c>
      <c r="AD196" s="2" t="str">
        <f t="shared" si="75"/>
        <v>item,4060</v>
      </c>
      <c r="AE196" s="2" t="str">
        <f t="shared" si="76"/>
        <v>pack,274</v>
      </c>
      <c r="AF196" s="2">
        <f t="shared" si="66"/>
        <v>0</v>
      </c>
      <c r="AG196" s="2" t="str">
        <f t="shared" si="66"/>
        <v>5,57</v>
      </c>
      <c r="AH196" s="2">
        <f t="shared" si="66"/>
        <v>20</v>
      </c>
      <c r="AI196" s="2">
        <v>4</v>
      </c>
    </row>
    <row r="197" spans="1:35">
      <c r="A197" s="2">
        <f t="shared" si="67"/>
        <v>21</v>
      </c>
      <c r="B197" s="2">
        <f t="shared" si="64"/>
        <v>12</v>
      </c>
      <c r="C197" s="2">
        <f t="shared" si="55"/>
        <v>1500</v>
      </c>
      <c r="D197" s="2">
        <f t="shared" si="60"/>
        <v>225000</v>
      </c>
      <c r="E197" s="2">
        <f t="shared" si="61"/>
        <v>0.7</v>
      </c>
      <c r="F197" s="2">
        <f t="shared" si="56"/>
        <v>0</v>
      </c>
      <c r="K197" s="2" t="str">
        <f t="shared" si="71"/>
        <v>cash</v>
      </c>
      <c r="L197" s="2">
        <f t="shared" si="69"/>
        <v>2102</v>
      </c>
      <c r="M197" s="2">
        <f t="shared" si="65"/>
        <v>21</v>
      </c>
      <c r="N197" s="2">
        <f t="shared" si="65"/>
        <v>40</v>
      </c>
      <c r="O197" s="2">
        <f t="shared" si="57"/>
        <v>0</v>
      </c>
      <c r="P197" s="2" t="str">
        <f t="shared" si="58"/>
        <v>cash,1050</v>
      </c>
      <c r="Q197" s="2" t="str">
        <f t="shared" si="62"/>
        <v>prop,319,5</v>
      </c>
      <c r="R197" s="2" t="str">
        <f t="shared" si="59"/>
        <v>prop,319,5</v>
      </c>
      <c r="S197" s="10" t="str">
        <f>VLOOKUP(M197,$Q$27:$R$30,2,0)</f>
        <v>5,57</v>
      </c>
      <c r="T197" s="10" t="str">
        <f>VLOOKUP(N197,$S$27:$T$30,2,0)</f>
        <v>8,86</v>
      </c>
      <c r="U197" s="2">
        <f t="shared" si="63"/>
        <v>30</v>
      </c>
      <c r="W197" s="2">
        <f t="shared" si="72"/>
        <v>212</v>
      </c>
      <c r="X197" s="2">
        <v>1</v>
      </c>
      <c r="Y197" s="2">
        <f t="shared" si="73"/>
        <v>21201</v>
      </c>
      <c r="Z197" s="2">
        <f t="shared" si="70"/>
        <v>21</v>
      </c>
      <c r="AA197" s="2">
        <f t="shared" si="66"/>
        <v>40</v>
      </c>
      <c r="AB197" s="2">
        <f t="shared" si="74"/>
        <v>1</v>
      </c>
      <c r="AC197" s="2" t="str">
        <f t="shared" si="66"/>
        <v>coin,72000</v>
      </c>
      <c r="AD197" s="2" t="str">
        <f t="shared" si="75"/>
        <v>item,4046</v>
      </c>
      <c r="AE197" s="2" t="str">
        <f t="shared" si="76"/>
        <v>pack,204</v>
      </c>
      <c r="AF197" s="2" t="str">
        <f t="shared" si="66"/>
        <v>5,57</v>
      </c>
      <c r="AG197" s="2" t="str">
        <f t="shared" si="66"/>
        <v>8,86</v>
      </c>
      <c r="AH197" s="2">
        <f t="shared" si="66"/>
        <v>20</v>
      </c>
      <c r="AI197" s="2">
        <v>4</v>
      </c>
    </row>
    <row r="198" spans="1:35">
      <c r="A198" s="2">
        <f t="shared" si="67"/>
        <v>21</v>
      </c>
      <c r="B198" s="2">
        <f t="shared" si="64"/>
        <v>14</v>
      </c>
      <c r="C198" s="2">
        <f t="shared" si="55"/>
        <v>1500</v>
      </c>
      <c r="D198" s="2">
        <f t="shared" si="60"/>
        <v>225000</v>
      </c>
      <c r="E198" s="2">
        <f t="shared" si="61"/>
        <v>0.7</v>
      </c>
      <c r="F198" s="2">
        <f t="shared" si="56"/>
        <v>0</v>
      </c>
      <c r="K198" s="2" t="str">
        <f t="shared" si="71"/>
        <v>cash</v>
      </c>
      <c r="L198" s="2">
        <f t="shared" si="69"/>
        <v>2103</v>
      </c>
      <c r="M198" s="2">
        <f t="shared" si="65"/>
        <v>41</v>
      </c>
      <c r="N198" s="2">
        <f t="shared" si="65"/>
        <v>60</v>
      </c>
      <c r="O198" s="2">
        <f t="shared" si="57"/>
        <v>0</v>
      </c>
      <c r="P198" s="2" t="str">
        <f t="shared" si="58"/>
        <v>cash,1050</v>
      </c>
      <c r="Q198" s="2" t="str">
        <f t="shared" si="62"/>
        <v>prop,319,5</v>
      </c>
      <c r="R198" s="2" t="str">
        <f t="shared" si="59"/>
        <v>prop,319,5</v>
      </c>
      <c r="S198" s="10" t="str">
        <f>VLOOKUP(M198,$Q$27:$R$30,2,0)</f>
        <v>8,86</v>
      </c>
      <c r="T198" s="10" t="str">
        <f>VLOOKUP(N198,$S$27:$T$30,2,0)</f>
        <v>11,116</v>
      </c>
      <c r="U198" s="2">
        <f t="shared" si="63"/>
        <v>30</v>
      </c>
      <c r="W198" s="2">
        <f t="shared" si="72"/>
        <v>212</v>
      </c>
      <c r="X198" s="2">
        <v>2</v>
      </c>
      <c r="Y198" s="2">
        <f t="shared" si="73"/>
        <v>21202</v>
      </c>
      <c r="Z198" s="2">
        <f t="shared" si="70"/>
        <v>21</v>
      </c>
      <c r="AA198" s="2">
        <f t="shared" si="66"/>
        <v>40</v>
      </c>
      <c r="AB198" s="2">
        <f t="shared" si="74"/>
        <v>1</v>
      </c>
      <c r="AC198" s="2" t="str">
        <f t="shared" si="66"/>
        <v>coin,72000</v>
      </c>
      <c r="AD198" s="2" t="str">
        <f t="shared" si="75"/>
        <v>item,4047</v>
      </c>
      <c r="AE198" s="2" t="str">
        <f t="shared" si="76"/>
        <v>pack,209</v>
      </c>
      <c r="AF198" s="2" t="str">
        <f t="shared" si="66"/>
        <v>5,57</v>
      </c>
      <c r="AG198" s="2" t="str">
        <f t="shared" si="66"/>
        <v>8,86</v>
      </c>
      <c r="AH198" s="2">
        <f t="shared" si="66"/>
        <v>20</v>
      </c>
      <c r="AI198" s="2">
        <v>4</v>
      </c>
    </row>
    <row r="199" spans="1:35">
      <c r="A199" s="2">
        <f t="shared" si="67"/>
        <v>21</v>
      </c>
      <c r="B199" s="2">
        <f t="shared" si="64"/>
        <v>16</v>
      </c>
      <c r="C199" s="2">
        <f t="shared" si="55"/>
        <v>1500</v>
      </c>
      <c r="D199" s="2">
        <f t="shared" si="60"/>
        <v>225000</v>
      </c>
      <c r="E199" s="2">
        <f t="shared" si="61"/>
        <v>0.7</v>
      </c>
      <c r="F199" s="2">
        <f t="shared" si="56"/>
        <v>0</v>
      </c>
      <c r="K199" s="2" t="str">
        <f t="shared" si="71"/>
        <v>cash</v>
      </c>
      <c r="L199" s="2">
        <f t="shared" si="69"/>
        <v>2104</v>
      </c>
      <c r="M199" s="2">
        <f t="shared" si="65"/>
        <v>61</v>
      </c>
      <c r="N199" s="2">
        <f t="shared" si="65"/>
        <v>999</v>
      </c>
      <c r="O199" s="2">
        <f t="shared" si="57"/>
        <v>0</v>
      </c>
      <c r="P199" s="2" t="str">
        <f t="shared" si="58"/>
        <v>cash,1050</v>
      </c>
      <c r="Q199" s="2" t="str">
        <f t="shared" si="62"/>
        <v>prop,319,5</v>
      </c>
      <c r="R199" s="2" t="str">
        <f t="shared" si="59"/>
        <v>prop,319,5</v>
      </c>
      <c r="S199" s="10" t="str">
        <f>VLOOKUP(M199,$Q$27:$R$30,2,0)</f>
        <v>11,116</v>
      </c>
      <c r="T199" s="10">
        <f>VLOOKUP(N199,$S$27:$T$30,2,0)</f>
        <v>0</v>
      </c>
      <c r="U199" s="2">
        <f t="shared" si="63"/>
        <v>30</v>
      </c>
      <c r="W199" s="2">
        <f t="shared" si="72"/>
        <v>212</v>
      </c>
      <c r="X199" s="2">
        <v>3</v>
      </c>
      <c r="Y199" s="2">
        <f t="shared" si="73"/>
        <v>21203</v>
      </c>
      <c r="Z199" s="2">
        <f t="shared" si="70"/>
        <v>21</v>
      </c>
      <c r="AA199" s="2">
        <f t="shared" si="66"/>
        <v>40</v>
      </c>
      <c r="AB199" s="2">
        <f t="shared" si="74"/>
        <v>1</v>
      </c>
      <c r="AC199" s="2" t="str">
        <f t="shared" si="66"/>
        <v>coin,72000</v>
      </c>
      <c r="AD199" s="2" t="str">
        <f t="shared" si="75"/>
        <v>item,4048</v>
      </c>
      <c r="AE199" s="2" t="str">
        <f t="shared" si="76"/>
        <v>pack,214</v>
      </c>
      <c r="AF199" s="2" t="str">
        <f t="shared" si="66"/>
        <v>5,57</v>
      </c>
      <c r="AG199" s="2" t="str">
        <f t="shared" si="66"/>
        <v>8,86</v>
      </c>
      <c r="AH199" s="2">
        <f t="shared" si="66"/>
        <v>20</v>
      </c>
      <c r="AI199" s="2">
        <v>4</v>
      </c>
    </row>
    <row r="200" spans="1:35">
      <c r="A200" s="2">
        <f t="shared" si="67"/>
        <v>21</v>
      </c>
      <c r="B200" s="2">
        <f t="shared" si="64"/>
        <v>10</v>
      </c>
      <c r="C200" s="2">
        <f t="shared" si="55"/>
        <v>1500</v>
      </c>
      <c r="D200" s="2">
        <f t="shared" si="60"/>
        <v>225000</v>
      </c>
      <c r="E200" s="2">
        <f t="shared" si="61"/>
        <v>0.8</v>
      </c>
      <c r="F200" s="2">
        <f t="shared" si="56"/>
        <v>0</v>
      </c>
      <c r="K200" s="2" t="str">
        <f t="shared" si="71"/>
        <v>coin</v>
      </c>
      <c r="L200" s="2">
        <f t="shared" si="69"/>
        <v>2111</v>
      </c>
      <c r="M200" s="2">
        <f t="shared" si="65"/>
        <v>1</v>
      </c>
      <c r="N200" s="2">
        <f t="shared" si="65"/>
        <v>20</v>
      </c>
      <c r="O200" s="2">
        <f t="shared" si="57"/>
        <v>0</v>
      </c>
      <c r="P200" s="2" t="str">
        <f t="shared" si="58"/>
        <v>coin,180000</v>
      </c>
      <c r="Q200" s="2" t="str">
        <f t="shared" si="62"/>
        <v>prop,319,5</v>
      </c>
      <c r="R200" s="2" t="str">
        <f t="shared" si="59"/>
        <v>prop,319,5</v>
      </c>
      <c r="S200" s="10">
        <f>VLOOKUP(M200,$Q$27:$R$30,2,0)</f>
        <v>0</v>
      </c>
      <c r="T200" s="10" t="str">
        <f>VLOOKUP(N200,$S$27:$T$30,2,0)</f>
        <v>5,57</v>
      </c>
      <c r="U200" s="2">
        <f t="shared" si="63"/>
        <v>20</v>
      </c>
      <c r="W200" s="2">
        <f t="shared" si="72"/>
        <v>212</v>
      </c>
      <c r="X200" s="2">
        <v>4</v>
      </c>
      <c r="Y200" s="2">
        <f t="shared" si="73"/>
        <v>21204</v>
      </c>
      <c r="Z200" s="2">
        <f t="shared" si="70"/>
        <v>21</v>
      </c>
      <c r="AA200" s="2">
        <f t="shared" si="66"/>
        <v>40</v>
      </c>
      <c r="AB200" s="2">
        <f t="shared" si="74"/>
        <v>1</v>
      </c>
      <c r="AC200" s="2" t="str">
        <f t="shared" si="66"/>
        <v>coin,72000</v>
      </c>
      <c r="AD200" s="2" t="str">
        <f t="shared" si="75"/>
        <v>item,4049</v>
      </c>
      <c r="AE200" s="2" t="str">
        <f t="shared" si="76"/>
        <v>pack,219</v>
      </c>
      <c r="AF200" s="2" t="str">
        <f t="shared" si="66"/>
        <v>5,57</v>
      </c>
      <c r="AG200" s="2" t="str">
        <f t="shared" si="66"/>
        <v>8,86</v>
      </c>
      <c r="AH200" s="2">
        <f t="shared" si="66"/>
        <v>20</v>
      </c>
      <c r="AI200" s="2">
        <v>4</v>
      </c>
    </row>
    <row r="201" spans="1:35">
      <c r="A201" s="2">
        <f t="shared" si="67"/>
        <v>21</v>
      </c>
      <c r="B201" s="2">
        <f t="shared" si="64"/>
        <v>12</v>
      </c>
      <c r="C201" s="2">
        <f t="shared" si="55"/>
        <v>1500</v>
      </c>
      <c r="D201" s="2">
        <f t="shared" si="60"/>
        <v>225000</v>
      </c>
      <c r="E201" s="2">
        <f t="shared" si="61"/>
        <v>0.7</v>
      </c>
      <c r="F201" s="2">
        <f t="shared" si="56"/>
        <v>0</v>
      </c>
      <c r="K201" s="2" t="str">
        <f t="shared" si="71"/>
        <v>coin</v>
      </c>
      <c r="L201" s="2">
        <f t="shared" si="69"/>
        <v>2112</v>
      </c>
      <c r="M201" s="2">
        <f t="shared" si="65"/>
        <v>21</v>
      </c>
      <c r="N201" s="2">
        <f t="shared" si="65"/>
        <v>40</v>
      </c>
      <c r="O201" s="2">
        <f t="shared" si="57"/>
        <v>0</v>
      </c>
      <c r="P201" s="2" t="str">
        <f t="shared" si="58"/>
        <v>coin,157500</v>
      </c>
      <c r="Q201" s="2" t="str">
        <f t="shared" si="62"/>
        <v>prop,319,5</v>
      </c>
      <c r="R201" s="2" t="str">
        <f t="shared" si="59"/>
        <v>prop,319,5</v>
      </c>
      <c r="S201" s="10" t="str">
        <f>VLOOKUP(M201,$Q$27:$R$30,2,0)</f>
        <v>5,57</v>
      </c>
      <c r="T201" s="10" t="str">
        <f>VLOOKUP(N201,$S$27:$T$30,2,0)</f>
        <v>8,86</v>
      </c>
      <c r="U201" s="2">
        <f t="shared" si="63"/>
        <v>30</v>
      </c>
      <c r="W201" s="2">
        <f t="shared" si="72"/>
        <v>212</v>
      </c>
      <c r="X201" s="2">
        <v>5</v>
      </c>
      <c r="Y201" s="2">
        <f t="shared" si="73"/>
        <v>21205</v>
      </c>
      <c r="Z201" s="2">
        <f t="shared" si="70"/>
        <v>21</v>
      </c>
      <c r="AA201" s="2">
        <f t="shared" si="66"/>
        <v>40</v>
      </c>
      <c r="AB201" s="2">
        <f t="shared" si="74"/>
        <v>1</v>
      </c>
      <c r="AC201" s="2" t="str">
        <f t="shared" si="66"/>
        <v>coin,72000</v>
      </c>
      <c r="AD201" s="2" t="str">
        <f t="shared" si="75"/>
        <v>item,4050</v>
      </c>
      <c r="AE201" s="2" t="str">
        <f t="shared" si="76"/>
        <v>pack,224</v>
      </c>
      <c r="AF201" s="2" t="str">
        <f t="shared" si="66"/>
        <v>5,57</v>
      </c>
      <c r="AG201" s="2" t="str">
        <f t="shared" si="66"/>
        <v>8,86</v>
      </c>
      <c r="AH201" s="2">
        <f t="shared" si="66"/>
        <v>20</v>
      </c>
      <c r="AI201" s="2">
        <v>4</v>
      </c>
    </row>
    <row r="202" spans="1:35">
      <c r="A202" s="2">
        <f t="shared" si="67"/>
        <v>21</v>
      </c>
      <c r="B202" s="2">
        <f t="shared" si="64"/>
        <v>14</v>
      </c>
      <c r="C202" s="2">
        <f t="shared" si="55"/>
        <v>1500</v>
      </c>
      <c r="D202" s="2">
        <f t="shared" si="60"/>
        <v>225000</v>
      </c>
      <c r="E202" s="2">
        <f t="shared" si="61"/>
        <v>0.7</v>
      </c>
      <c r="F202" s="2">
        <f t="shared" si="56"/>
        <v>0</v>
      </c>
      <c r="K202" s="2" t="str">
        <f t="shared" si="71"/>
        <v>coin</v>
      </c>
      <c r="L202" s="2">
        <f t="shared" si="69"/>
        <v>2113</v>
      </c>
      <c r="M202" s="2">
        <f t="shared" si="65"/>
        <v>41</v>
      </c>
      <c r="N202" s="2">
        <f t="shared" si="65"/>
        <v>60</v>
      </c>
      <c r="O202" s="2">
        <f t="shared" si="57"/>
        <v>0</v>
      </c>
      <c r="P202" s="2" t="str">
        <f t="shared" si="58"/>
        <v>coin,157500</v>
      </c>
      <c r="Q202" s="2" t="str">
        <f t="shared" si="62"/>
        <v>prop,319,5</v>
      </c>
      <c r="R202" s="2" t="str">
        <f t="shared" si="59"/>
        <v>prop,319,5</v>
      </c>
      <c r="S202" s="10" t="str">
        <f>VLOOKUP(M202,$Q$27:$R$30,2,0)</f>
        <v>8,86</v>
      </c>
      <c r="T202" s="10" t="str">
        <f>VLOOKUP(N202,$S$27:$T$30,2,0)</f>
        <v>11,116</v>
      </c>
      <c r="U202" s="2">
        <f t="shared" si="63"/>
        <v>30</v>
      </c>
      <c r="W202" s="2">
        <f t="shared" si="72"/>
        <v>212</v>
      </c>
      <c r="X202" s="2">
        <v>6</v>
      </c>
      <c r="Y202" s="2">
        <f t="shared" si="73"/>
        <v>21206</v>
      </c>
      <c r="Z202" s="2">
        <f t="shared" si="70"/>
        <v>21</v>
      </c>
      <c r="AA202" s="2">
        <f t="shared" si="66"/>
        <v>40</v>
      </c>
      <c r="AB202" s="2">
        <f t="shared" si="74"/>
        <v>1</v>
      </c>
      <c r="AC202" s="2" t="str">
        <f t="shared" si="66"/>
        <v>coin,72000</v>
      </c>
      <c r="AD202" s="2" t="str">
        <f t="shared" si="75"/>
        <v>item,4051</v>
      </c>
      <c r="AE202" s="2" t="str">
        <f t="shared" si="76"/>
        <v>pack,229</v>
      </c>
      <c r="AF202" s="2" t="str">
        <f t="shared" si="66"/>
        <v>5,57</v>
      </c>
      <c r="AG202" s="2" t="str">
        <f t="shared" si="66"/>
        <v>8,86</v>
      </c>
      <c r="AH202" s="2">
        <f t="shared" si="66"/>
        <v>20</v>
      </c>
      <c r="AI202" s="2">
        <v>4</v>
      </c>
    </row>
    <row r="203" spans="1:35">
      <c r="A203" s="2">
        <f t="shared" si="67"/>
        <v>21</v>
      </c>
      <c r="B203" s="2">
        <f t="shared" si="64"/>
        <v>16</v>
      </c>
      <c r="C203" s="2">
        <f t="shared" si="55"/>
        <v>1500</v>
      </c>
      <c r="D203" s="2">
        <f t="shared" si="60"/>
        <v>225000</v>
      </c>
      <c r="E203" s="2">
        <f t="shared" si="61"/>
        <v>0.7</v>
      </c>
      <c r="F203" s="2">
        <f t="shared" si="56"/>
        <v>0</v>
      </c>
      <c r="K203" s="2" t="str">
        <f t="shared" si="71"/>
        <v>coin</v>
      </c>
      <c r="L203" s="2">
        <f t="shared" si="69"/>
        <v>2114</v>
      </c>
      <c r="M203" s="2">
        <f t="shared" si="65"/>
        <v>61</v>
      </c>
      <c r="N203" s="2">
        <f t="shared" si="65"/>
        <v>999</v>
      </c>
      <c r="O203" s="2">
        <f t="shared" si="57"/>
        <v>0</v>
      </c>
      <c r="P203" s="2" t="str">
        <f t="shared" si="58"/>
        <v>coin,157500</v>
      </c>
      <c r="Q203" s="2" t="str">
        <f t="shared" si="62"/>
        <v>prop,319,5</v>
      </c>
      <c r="R203" s="2" t="str">
        <f t="shared" si="59"/>
        <v>prop,319,5</v>
      </c>
      <c r="S203" s="10" t="str">
        <f>VLOOKUP(M203,$Q$27:$R$30,2,0)</f>
        <v>11,116</v>
      </c>
      <c r="T203" s="10">
        <f>VLOOKUP(N203,$S$27:$T$30,2,0)</f>
        <v>0</v>
      </c>
      <c r="U203" s="2">
        <f t="shared" si="63"/>
        <v>30</v>
      </c>
      <c r="W203" s="2">
        <f t="shared" si="72"/>
        <v>212</v>
      </c>
      <c r="X203" s="2">
        <v>7</v>
      </c>
      <c r="Y203" s="2">
        <f t="shared" si="73"/>
        <v>21207</v>
      </c>
      <c r="Z203" s="2">
        <f t="shared" si="70"/>
        <v>21</v>
      </c>
      <c r="AA203" s="2">
        <f t="shared" si="66"/>
        <v>40</v>
      </c>
      <c r="AB203" s="2">
        <f t="shared" si="74"/>
        <v>1</v>
      </c>
      <c r="AC203" s="2" t="str">
        <f t="shared" si="66"/>
        <v>coin,72000</v>
      </c>
      <c r="AD203" s="2" t="str">
        <f t="shared" si="75"/>
        <v>item,4052</v>
      </c>
      <c r="AE203" s="2" t="str">
        <f t="shared" si="76"/>
        <v>pack,234</v>
      </c>
      <c r="AF203" s="2" t="str">
        <f t="shared" si="66"/>
        <v>5,57</v>
      </c>
      <c r="AG203" s="2" t="str">
        <f t="shared" si="66"/>
        <v>8,86</v>
      </c>
      <c r="AH203" s="2">
        <f t="shared" si="66"/>
        <v>20</v>
      </c>
      <c r="AI203" s="2">
        <v>4</v>
      </c>
    </row>
    <row r="204" spans="1:35">
      <c r="A204" s="2">
        <f t="shared" si="67"/>
        <v>22</v>
      </c>
      <c r="B204" s="2">
        <f t="shared" si="64"/>
        <v>10</v>
      </c>
      <c r="C204" s="2">
        <f t="shared" si="55"/>
        <v>3000</v>
      </c>
      <c r="D204" s="2">
        <f t="shared" si="60"/>
        <v>450000</v>
      </c>
      <c r="E204" s="2">
        <f t="shared" si="61"/>
        <v>0.8</v>
      </c>
      <c r="F204" s="2">
        <f t="shared" si="56"/>
        <v>0</v>
      </c>
      <c r="K204" s="2" t="str">
        <f t="shared" si="71"/>
        <v>cash</v>
      </c>
      <c r="L204" s="2">
        <f t="shared" si="69"/>
        <v>2201</v>
      </c>
      <c r="M204" s="2">
        <f t="shared" si="65"/>
        <v>1</v>
      </c>
      <c r="N204" s="2">
        <f t="shared" si="65"/>
        <v>20</v>
      </c>
      <c r="O204" s="2">
        <f t="shared" si="57"/>
        <v>0</v>
      </c>
      <c r="P204" s="2" t="str">
        <f t="shared" si="58"/>
        <v>cash,2400</v>
      </c>
      <c r="Q204" s="2" t="str">
        <f t="shared" si="62"/>
        <v>prop,320,5</v>
      </c>
      <c r="R204" s="2" t="str">
        <f t="shared" si="59"/>
        <v>prop,320,5</v>
      </c>
      <c r="S204" s="10">
        <f>VLOOKUP(M204,$Q$27:$R$30,2,0)</f>
        <v>0</v>
      </c>
      <c r="T204" s="10" t="str">
        <f>VLOOKUP(N204,$S$27:$T$30,2,0)</f>
        <v>5,57</v>
      </c>
      <c r="U204" s="2">
        <f t="shared" si="63"/>
        <v>20</v>
      </c>
      <c r="W204" s="2">
        <f t="shared" si="72"/>
        <v>212</v>
      </c>
      <c r="X204" s="2">
        <v>8</v>
      </c>
      <c r="Y204" s="2">
        <f t="shared" si="73"/>
        <v>21208</v>
      </c>
      <c r="Z204" s="2">
        <f t="shared" si="70"/>
        <v>21</v>
      </c>
      <c r="AA204" s="2">
        <f t="shared" si="70"/>
        <v>40</v>
      </c>
      <c r="AB204" s="2">
        <f t="shared" si="74"/>
        <v>1</v>
      </c>
      <c r="AC204" s="2" t="str">
        <f t="shared" si="70"/>
        <v>coin,72000</v>
      </c>
      <c r="AD204" s="2" t="str">
        <f t="shared" si="75"/>
        <v>item,4053</v>
      </c>
      <c r="AE204" s="2" t="str">
        <f t="shared" si="76"/>
        <v>pack,239</v>
      </c>
      <c r="AF204" s="2" t="str">
        <f t="shared" si="70"/>
        <v>5,57</v>
      </c>
      <c r="AG204" s="2" t="str">
        <f t="shared" si="70"/>
        <v>8,86</v>
      </c>
      <c r="AH204" s="2">
        <f t="shared" si="70"/>
        <v>20</v>
      </c>
      <c r="AI204" s="2">
        <v>4</v>
      </c>
    </row>
    <row r="205" spans="1:35">
      <c r="A205" s="2">
        <f t="shared" si="67"/>
        <v>22</v>
      </c>
      <c r="B205" s="2">
        <f t="shared" si="64"/>
        <v>12</v>
      </c>
      <c r="C205" s="2">
        <f t="shared" si="55"/>
        <v>3000</v>
      </c>
      <c r="D205" s="2">
        <f t="shared" si="60"/>
        <v>450000</v>
      </c>
      <c r="E205" s="2">
        <f t="shared" si="61"/>
        <v>0.8</v>
      </c>
      <c r="F205" s="2">
        <f t="shared" si="56"/>
        <v>0</v>
      </c>
      <c r="K205" s="2" t="str">
        <f t="shared" si="71"/>
        <v>cash</v>
      </c>
      <c r="L205" s="2">
        <f t="shared" si="69"/>
        <v>2202</v>
      </c>
      <c r="M205" s="2">
        <f t="shared" si="65"/>
        <v>21</v>
      </c>
      <c r="N205" s="2">
        <f t="shared" si="65"/>
        <v>40</v>
      </c>
      <c r="O205" s="2">
        <f t="shared" si="57"/>
        <v>0</v>
      </c>
      <c r="P205" s="2" t="str">
        <f t="shared" si="58"/>
        <v>cash,2400</v>
      </c>
      <c r="Q205" s="2" t="str">
        <f t="shared" si="62"/>
        <v>prop,320,5</v>
      </c>
      <c r="R205" s="2" t="str">
        <f t="shared" si="59"/>
        <v>prop,320,5</v>
      </c>
      <c r="S205" s="10" t="str">
        <f>VLOOKUP(M205,$Q$27:$R$30,2,0)</f>
        <v>5,57</v>
      </c>
      <c r="T205" s="10" t="str">
        <f>VLOOKUP(N205,$S$27:$T$30,2,0)</f>
        <v>8,86</v>
      </c>
      <c r="U205" s="2">
        <f t="shared" si="63"/>
        <v>20</v>
      </c>
      <c r="W205" s="2">
        <f t="shared" si="72"/>
        <v>212</v>
      </c>
      <c r="X205" s="2">
        <v>9</v>
      </c>
      <c r="Y205" s="2">
        <f t="shared" si="73"/>
        <v>21209</v>
      </c>
      <c r="Z205" s="2">
        <f t="shared" ref="Z205:AH236" si="77">VLOOKUP($W205,$L$36:$U$59,COLUMN()-COLUMN($X$2),0)</f>
        <v>21</v>
      </c>
      <c r="AA205" s="2">
        <f t="shared" si="77"/>
        <v>40</v>
      </c>
      <c r="AB205" s="2">
        <f t="shared" si="74"/>
        <v>1</v>
      </c>
      <c r="AC205" s="2" t="str">
        <f t="shared" si="77"/>
        <v>coin,72000</v>
      </c>
      <c r="AD205" s="2" t="str">
        <f t="shared" si="75"/>
        <v>item,4054</v>
      </c>
      <c r="AE205" s="2" t="str">
        <f t="shared" si="76"/>
        <v>pack,244</v>
      </c>
      <c r="AF205" s="2" t="str">
        <f t="shared" si="77"/>
        <v>5,57</v>
      </c>
      <c r="AG205" s="2" t="str">
        <f t="shared" si="77"/>
        <v>8,86</v>
      </c>
      <c r="AH205" s="2">
        <f t="shared" si="77"/>
        <v>20</v>
      </c>
      <c r="AI205" s="2">
        <v>4</v>
      </c>
    </row>
    <row r="206" spans="1:35">
      <c r="A206" s="2">
        <f t="shared" si="67"/>
        <v>22</v>
      </c>
      <c r="B206" s="2">
        <f t="shared" si="64"/>
        <v>14</v>
      </c>
      <c r="C206" s="2">
        <f t="shared" si="55"/>
        <v>3000</v>
      </c>
      <c r="D206" s="2">
        <f t="shared" si="60"/>
        <v>450000</v>
      </c>
      <c r="E206" s="2">
        <f t="shared" si="61"/>
        <v>0.8</v>
      </c>
      <c r="F206" s="2">
        <f t="shared" si="56"/>
        <v>0</v>
      </c>
      <c r="K206" s="2" t="str">
        <f t="shared" si="71"/>
        <v>cash</v>
      </c>
      <c r="L206" s="2">
        <f t="shared" si="69"/>
        <v>2203</v>
      </c>
      <c r="M206" s="2">
        <f t="shared" si="65"/>
        <v>41</v>
      </c>
      <c r="N206" s="2">
        <f t="shared" si="65"/>
        <v>60</v>
      </c>
      <c r="O206" s="2">
        <f t="shared" si="57"/>
        <v>0</v>
      </c>
      <c r="P206" s="2" t="str">
        <f t="shared" si="58"/>
        <v>cash,2400</v>
      </c>
      <c r="Q206" s="2" t="str">
        <f t="shared" si="62"/>
        <v>prop,320,5</v>
      </c>
      <c r="R206" s="2" t="str">
        <f t="shared" si="59"/>
        <v>prop,320,5</v>
      </c>
      <c r="S206" s="10" t="str">
        <f>VLOOKUP(M206,$Q$27:$R$30,2,0)</f>
        <v>8,86</v>
      </c>
      <c r="T206" s="10" t="str">
        <f>VLOOKUP(N206,$S$27:$T$30,2,0)</f>
        <v>11,116</v>
      </c>
      <c r="U206" s="2">
        <f t="shared" si="63"/>
        <v>20</v>
      </c>
      <c r="W206" s="2">
        <f t="shared" si="72"/>
        <v>212</v>
      </c>
      <c r="X206" s="2">
        <v>10</v>
      </c>
      <c r="Y206" s="2">
        <f t="shared" si="73"/>
        <v>21210</v>
      </c>
      <c r="Z206" s="2">
        <f t="shared" si="77"/>
        <v>21</v>
      </c>
      <c r="AA206" s="2">
        <f t="shared" si="77"/>
        <v>40</v>
      </c>
      <c r="AB206" s="2">
        <f t="shared" si="74"/>
        <v>1</v>
      </c>
      <c r="AC206" s="2" t="str">
        <f t="shared" si="77"/>
        <v>coin,72000</v>
      </c>
      <c r="AD206" s="2" t="str">
        <f t="shared" si="75"/>
        <v>item,4055</v>
      </c>
      <c r="AE206" s="2" t="str">
        <f t="shared" si="76"/>
        <v>pack,249</v>
      </c>
      <c r="AF206" s="2" t="str">
        <f t="shared" si="77"/>
        <v>5,57</v>
      </c>
      <c r="AG206" s="2" t="str">
        <f t="shared" si="77"/>
        <v>8,86</v>
      </c>
      <c r="AH206" s="2">
        <f t="shared" si="77"/>
        <v>20</v>
      </c>
      <c r="AI206" s="2">
        <v>4</v>
      </c>
    </row>
    <row r="207" spans="1:35">
      <c r="A207" s="2">
        <f t="shared" si="67"/>
        <v>22</v>
      </c>
      <c r="B207" s="2">
        <f t="shared" si="64"/>
        <v>16</v>
      </c>
      <c r="C207" s="2">
        <f t="shared" si="55"/>
        <v>3000</v>
      </c>
      <c r="D207" s="2">
        <f t="shared" si="60"/>
        <v>450000</v>
      </c>
      <c r="E207" s="2">
        <f t="shared" si="61"/>
        <v>0.8</v>
      </c>
      <c r="F207" s="2">
        <f t="shared" si="56"/>
        <v>0</v>
      </c>
      <c r="K207" s="2" t="str">
        <f t="shared" si="71"/>
        <v>cash</v>
      </c>
      <c r="L207" s="2">
        <f t="shared" si="69"/>
        <v>2204</v>
      </c>
      <c r="M207" s="2">
        <f t="shared" si="65"/>
        <v>61</v>
      </c>
      <c r="N207" s="2">
        <f t="shared" si="65"/>
        <v>999</v>
      </c>
      <c r="O207" s="2">
        <f t="shared" si="57"/>
        <v>0</v>
      </c>
      <c r="P207" s="2" t="str">
        <f t="shared" si="58"/>
        <v>cash,2400</v>
      </c>
      <c r="Q207" s="2" t="str">
        <f t="shared" si="62"/>
        <v>prop,320,5</v>
      </c>
      <c r="R207" s="2" t="str">
        <f t="shared" si="59"/>
        <v>prop,320,5</v>
      </c>
      <c r="S207" s="10" t="str">
        <f>VLOOKUP(M207,$Q$27:$R$30,2,0)</f>
        <v>11,116</v>
      </c>
      <c r="T207" s="10">
        <f>VLOOKUP(N207,$S$27:$T$30,2,0)</f>
        <v>0</v>
      </c>
      <c r="U207" s="2">
        <f t="shared" si="63"/>
        <v>20</v>
      </c>
      <c r="W207" s="2">
        <f t="shared" si="72"/>
        <v>212</v>
      </c>
      <c r="X207" s="2">
        <v>11</v>
      </c>
      <c r="Y207" s="2">
        <f t="shared" si="73"/>
        <v>21211</v>
      </c>
      <c r="Z207" s="2">
        <f t="shared" si="77"/>
        <v>21</v>
      </c>
      <c r="AA207" s="2">
        <f t="shared" si="77"/>
        <v>40</v>
      </c>
      <c r="AB207" s="2">
        <f t="shared" si="74"/>
        <v>1</v>
      </c>
      <c r="AC207" s="2" t="str">
        <f t="shared" si="77"/>
        <v>coin,72000</v>
      </c>
      <c r="AD207" s="2" t="str">
        <f t="shared" si="75"/>
        <v>item,4056</v>
      </c>
      <c r="AE207" s="2" t="str">
        <f t="shared" si="76"/>
        <v>pack,254</v>
      </c>
      <c r="AF207" s="2" t="str">
        <f t="shared" si="77"/>
        <v>5,57</v>
      </c>
      <c r="AG207" s="2" t="str">
        <f t="shared" si="77"/>
        <v>8,86</v>
      </c>
      <c r="AH207" s="2">
        <f t="shared" si="77"/>
        <v>20</v>
      </c>
      <c r="AI207" s="2">
        <v>4</v>
      </c>
    </row>
    <row r="208" spans="1:35">
      <c r="A208" s="2">
        <f t="shared" si="67"/>
        <v>22</v>
      </c>
      <c r="B208" s="2">
        <f t="shared" si="64"/>
        <v>10</v>
      </c>
      <c r="C208" s="2">
        <f t="shared" si="55"/>
        <v>3000</v>
      </c>
      <c r="D208" s="2">
        <f t="shared" si="60"/>
        <v>450000</v>
      </c>
      <c r="E208" s="2">
        <f t="shared" si="61"/>
        <v>0.8</v>
      </c>
      <c r="F208" s="2">
        <f t="shared" si="56"/>
        <v>0</v>
      </c>
      <c r="K208" s="2" t="str">
        <f t="shared" si="71"/>
        <v>coin</v>
      </c>
      <c r="L208" s="2">
        <f t="shared" si="69"/>
        <v>2211</v>
      </c>
      <c r="M208" s="2">
        <f t="shared" si="65"/>
        <v>1</v>
      </c>
      <c r="N208" s="2">
        <f t="shared" si="65"/>
        <v>20</v>
      </c>
      <c r="O208" s="2">
        <f t="shared" si="57"/>
        <v>0</v>
      </c>
      <c r="P208" s="2" t="str">
        <f t="shared" si="58"/>
        <v>coin,360000</v>
      </c>
      <c r="Q208" s="2" t="str">
        <f t="shared" si="62"/>
        <v>prop,320,5</v>
      </c>
      <c r="R208" s="2" t="str">
        <f t="shared" si="59"/>
        <v>prop,320,5</v>
      </c>
      <c r="S208" s="10">
        <f>VLOOKUP(M208,$Q$27:$R$30,2,0)</f>
        <v>0</v>
      </c>
      <c r="T208" s="10" t="str">
        <f>VLOOKUP(N208,$S$27:$T$30,2,0)</f>
        <v>5,57</v>
      </c>
      <c r="U208" s="2">
        <f t="shared" si="63"/>
        <v>20</v>
      </c>
      <c r="W208" s="2">
        <f t="shared" si="72"/>
        <v>212</v>
      </c>
      <c r="X208" s="2">
        <v>12</v>
      </c>
      <c r="Y208" s="2">
        <f t="shared" si="73"/>
        <v>21212</v>
      </c>
      <c r="Z208" s="2">
        <f t="shared" si="77"/>
        <v>21</v>
      </c>
      <c r="AA208" s="2">
        <f t="shared" si="77"/>
        <v>40</v>
      </c>
      <c r="AB208" s="2">
        <f t="shared" si="74"/>
        <v>1</v>
      </c>
      <c r="AC208" s="2" t="str">
        <f t="shared" si="77"/>
        <v>coin,72000</v>
      </c>
      <c r="AD208" s="2" t="str">
        <f t="shared" si="75"/>
        <v>item,4057</v>
      </c>
      <c r="AE208" s="2" t="str">
        <f t="shared" si="76"/>
        <v>pack,259</v>
      </c>
      <c r="AF208" s="2" t="str">
        <f t="shared" si="77"/>
        <v>5,57</v>
      </c>
      <c r="AG208" s="2" t="str">
        <f t="shared" si="77"/>
        <v>8,86</v>
      </c>
      <c r="AH208" s="2">
        <f t="shared" si="77"/>
        <v>20</v>
      </c>
      <c r="AI208" s="2">
        <v>4</v>
      </c>
    </row>
    <row r="209" spans="1:35">
      <c r="A209" s="2">
        <f t="shared" si="67"/>
        <v>22</v>
      </c>
      <c r="B209" s="2">
        <f t="shared" si="64"/>
        <v>12</v>
      </c>
      <c r="C209" s="2">
        <f t="shared" si="55"/>
        <v>3000</v>
      </c>
      <c r="D209" s="2">
        <f t="shared" si="60"/>
        <v>450000</v>
      </c>
      <c r="E209" s="2">
        <f t="shared" si="61"/>
        <v>0.8</v>
      </c>
      <c r="F209" s="2">
        <f t="shared" si="56"/>
        <v>0</v>
      </c>
      <c r="K209" s="2" t="str">
        <f t="shared" si="71"/>
        <v>coin</v>
      </c>
      <c r="L209" s="2">
        <f t="shared" si="69"/>
        <v>2212</v>
      </c>
      <c r="M209" s="2">
        <f t="shared" si="65"/>
        <v>21</v>
      </c>
      <c r="N209" s="2">
        <f t="shared" si="65"/>
        <v>40</v>
      </c>
      <c r="O209" s="2">
        <f t="shared" si="57"/>
        <v>0</v>
      </c>
      <c r="P209" s="2" t="str">
        <f t="shared" si="58"/>
        <v>coin,360000</v>
      </c>
      <c r="Q209" s="2" t="str">
        <f t="shared" si="62"/>
        <v>prop,320,5</v>
      </c>
      <c r="R209" s="2" t="str">
        <f t="shared" si="59"/>
        <v>prop,320,5</v>
      </c>
      <c r="S209" s="10" t="str">
        <f>VLOOKUP(M209,$Q$27:$R$30,2,0)</f>
        <v>5,57</v>
      </c>
      <c r="T209" s="10" t="str">
        <f>VLOOKUP(N209,$S$27:$T$30,2,0)</f>
        <v>8,86</v>
      </c>
      <c r="U209" s="2">
        <f t="shared" si="63"/>
        <v>20</v>
      </c>
      <c r="W209" s="2">
        <f t="shared" si="72"/>
        <v>212</v>
      </c>
      <c r="X209" s="2">
        <v>13</v>
      </c>
      <c r="Y209" s="2">
        <f t="shared" si="73"/>
        <v>21213</v>
      </c>
      <c r="Z209" s="2">
        <f t="shared" si="77"/>
        <v>21</v>
      </c>
      <c r="AA209" s="2">
        <f t="shared" si="77"/>
        <v>40</v>
      </c>
      <c r="AB209" s="2">
        <f t="shared" si="74"/>
        <v>1</v>
      </c>
      <c r="AC209" s="2" t="str">
        <f t="shared" si="77"/>
        <v>coin,72000</v>
      </c>
      <c r="AD209" s="2" t="str">
        <f t="shared" si="75"/>
        <v>item,4058</v>
      </c>
      <c r="AE209" s="2" t="str">
        <f t="shared" si="76"/>
        <v>pack,264</v>
      </c>
      <c r="AF209" s="2" t="str">
        <f t="shared" si="77"/>
        <v>5,57</v>
      </c>
      <c r="AG209" s="2" t="str">
        <f t="shared" si="77"/>
        <v>8,86</v>
      </c>
      <c r="AH209" s="2">
        <f t="shared" si="77"/>
        <v>20</v>
      </c>
      <c r="AI209" s="2">
        <v>4</v>
      </c>
    </row>
    <row r="210" spans="1:35">
      <c r="A210" s="2">
        <f t="shared" si="67"/>
        <v>22</v>
      </c>
      <c r="B210" s="2">
        <f t="shared" si="64"/>
        <v>14</v>
      </c>
      <c r="C210" s="2">
        <f t="shared" si="55"/>
        <v>3000</v>
      </c>
      <c r="D210" s="2">
        <f t="shared" si="60"/>
        <v>450000</v>
      </c>
      <c r="E210" s="2">
        <f t="shared" si="61"/>
        <v>0.8</v>
      </c>
      <c r="F210" s="2">
        <f t="shared" si="56"/>
        <v>0</v>
      </c>
      <c r="K210" s="2" t="str">
        <f t="shared" si="71"/>
        <v>coin</v>
      </c>
      <c r="L210" s="2">
        <f t="shared" si="69"/>
        <v>2213</v>
      </c>
      <c r="M210" s="2">
        <f t="shared" si="65"/>
        <v>41</v>
      </c>
      <c r="N210" s="2">
        <f t="shared" si="65"/>
        <v>60</v>
      </c>
      <c r="O210" s="2">
        <f t="shared" si="57"/>
        <v>0</v>
      </c>
      <c r="P210" s="2" t="str">
        <f t="shared" si="58"/>
        <v>coin,360000</v>
      </c>
      <c r="Q210" s="2" t="str">
        <f t="shared" si="62"/>
        <v>prop,320,5</v>
      </c>
      <c r="R210" s="2" t="str">
        <f t="shared" si="59"/>
        <v>prop,320,5</v>
      </c>
      <c r="S210" s="10" t="str">
        <f>VLOOKUP(M210,$Q$27:$R$30,2,0)</f>
        <v>8,86</v>
      </c>
      <c r="T210" s="10" t="str">
        <f>VLOOKUP(N210,$S$27:$T$30,2,0)</f>
        <v>11,116</v>
      </c>
      <c r="U210" s="2">
        <f t="shared" si="63"/>
        <v>20</v>
      </c>
      <c r="W210" s="2">
        <f t="shared" si="72"/>
        <v>212</v>
      </c>
      <c r="X210" s="2">
        <v>14</v>
      </c>
      <c r="Y210" s="2">
        <f t="shared" si="73"/>
        <v>21214</v>
      </c>
      <c r="Z210" s="2">
        <f t="shared" si="77"/>
        <v>21</v>
      </c>
      <c r="AA210" s="2">
        <f t="shared" si="77"/>
        <v>40</v>
      </c>
      <c r="AB210" s="2">
        <f t="shared" si="74"/>
        <v>1</v>
      </c>
      <c r="AC210" s="2" t="str">
        <f t="shared" si="77"/>
        <v>coin,72000</v>
      </c>
      <c r="AD210" s="2" t="str">
        <f t="shared" si="75"/>
        <v>item,4059</v>
      </c>
      <c r="AE210" s="2" t="str">
        <f t="shared" si="76"/>
        <v>pack,269</v>
      </c>
      <c r="AF210" s="2" t="str">
        <f t="shared" si="77"/>
        <v>5,57</v>
      </c>
      <c r="AG210" s="2" t="str">
        <f t="shared" si="77"/>
        <v>8,86</v>
      </c>
      <c r="AH210" s="2">
        <f t="shared" si="77"/>
        <v>20</v>
      </c>
      <c r="AI210" s="2">
        <v>4</v>
      </c>
    </row>
    <row r="211" spans="1:35">
      <c r="A211" s="2">
        <f t="shared" si="67"/>
        <v>22</v>
      </c>
      <c r="B211" s="2">
        <f t="shared" si="64"/>
        <v>16</v>
      </c>
      <c r="C211" s="2">
        <f t="shared" si="55"/>
        <v>3000</v>
      </c>
      <c r="D211" s="2">
        <f t="shared" si="60"/>
        <v>450000</v>
      </c>
      <c r="E211" s="2">
        <f t="shared" si="61"/>
        <v>0.8</v>
      </c>
      <c r="F211" s="2">
        <f t="shared" si="56"/>
        <v>0</v>
      </c>
      <c r="K211" s="2" t="str">
        <f t="shared" si="71"/>
        <v>coin</v>
      </c>
      <c r="L211" s="2">
        <f t="shared" si="69"/>
        <v>2214</v>
      </c>
      <c r="M211" s="2">
        <f t="shared" si="65"/>
        <v>61</v>
      </c>
      <c r="N211" s="2">
        <f t="shared" si="65"/>
        <v>999</v>
      </c>
      <c r="O211" s="2">
        <f t="shared" si="57"/>
        <v>0</v>
      </c>
      <c r="P211" s="2" t="str">
        <f t="shared" si="58"/>
        <v>coin,360000</v>
      </c>
      <c r="Q211" s="2" t="str">
        <f t="shared" si="62"/>
        <v>prop,320,5</v>
      </c>
      <c r="R211" s="2" t="str">
        <f t="shared" si="59"/>
        <v>prop,320,5</v>
      </c>
      <c r="S211" s="10" t="str">
        <f>VLOOKUP(M211,$Q$27:$R$30,2,0)</f>
        <v>11,116</v>
      </c>
      <c r="T211" s="10">
        <f>VLOOKUP(N211,$S$27:$T$30,2,0)</f>
        <v>0</v>
      </c>
      <c r="U211" s="2">
        <f t="shared" si="63"/>
        <v>20</v>
      </c>
      <c r="W211" s="2">
        <f t="shared" si="72"/>
        <v>212</v>
      </c>
      <c r="X211" s="2">
        <v>15</v>
      </c>
      <c r="Y211" s="2">
        <f t="shared" si="73"/>
        <v>21215</v>
      </c>
      <c r="Z211" s="2">
        <f t="shared" si="77"/>
        <v>21</v>
      </c>
      <c r="AA211" s="2">
        <f t="shared" si="77"/>
        <v>40</v>
      </c>
      <c r="AB211" s="2">
        <f t="shared" si="74"/>
        <v>1</v>
      </c>
      <c r="AC211" s="2" t="str">
        <f t="shared" si="77"/>
        <v>coin,72000</v>
      </c>
      <c r="AD211" s="2" t="str">
        <f t="shared" si="75"/>
        <v>item,4060</v>
      </c>
      <c r="AE211" s="2" t="str">
        <f t="shared" si="76"/>
        <v>pack,274</v>
      </c>
      <c r="AF211" s="2" t="str">
        <f t="shared" si="77"/>
        <v>5,57</v>
      </c>
      <c r="AG211" s="2" t="str">
        <f t="shared" si="77"/>
        <v>8,86</v>
      </c>
      <c r="AH211" s="2">
        <f t="shared" si="77"/>
        <v>20</v>
      </c>
      <c r="AI211" s="2">
        <v>4</v>
      </c>
    </row>
    <row r="212" spans="1:35">
      <c r="A212" s="2">
        <f t="shared" si="67"/>
        <v>23</v>
      </c>
      <c r="B212" s="2">
        <f t="shared" si="64"/>
        <v>10</v>
      </c>
      <c r="C212" s="2">
        <f t="shared" ref="C212:C219" si="78">VLOOKUP(A212,$A$2:$T$28,8,0)</f>
        <v>4500</v>
      </c>
      <c r="D212" s="2">
        <f t="shared" si="60"/>
        <v>675000</v>
      </c>
      <c r="E212" s="2">
        <f t="shared" si="61"/>
        <v>0.8</v>
      </c>
      <c r="F212" s="2">
        <f t="shared" si="56"/>
        <v>0</v>
      </c>
      <c r="K212" s="2" t="str">
        <f t="shared" si="71"/>
        <v>cash</v>
      </c>
      <c r="L212" s="2">
        <f t="shared" si="69"/>
        <v>2301</v>
      </c>
      <c r="M212" s="2">
        <f t="shared" si="65"/>
        <v>1</v>
      </c>
      <c r="N212" s="2">
        <f t="shared" si="65"/>
        <v>20</v>
      </c>
      <c r="O212" s="2">
        <f t="shared" si="57"/>
        <v>0</v>
      </c>
      <c r="P212" s="2" t="str">
        <f t="shared" si="58"/>
        <v>cash,3600</v>
      </c>
      <c r="Q212" s="2" t="str">
        <f t="shared" si="62"/>
        <v>prop,321,5</v>
      </c>
      <c r="R212" s="2" t="str">
        <f t="shared" si="59"/>
        <v>prop,321,5</v>
      </c>
      <c r="S212" s="10">
        <f>VLOOKUP(M212,$Q$27:$R$30,2,0)</f>
        <v>0</v>
      </c>
      <c r="T212" s="10" t="str">
        <f>VLOOKUP(N212,$S$27:$T$30,2,0)</f>
        <v>5,57</v>
      </c>
      <c r="U212" s="2">
        <f t="shared" si="63"/>
        <v>20</v>
      </c>
      <c r="W212" s="2">
        <f t="shared" si="72"/>
        <v>213</v>
      </c>
      <c r="X212" s="2">
        <v>1</v>
      </c>
      <c r="Y212" s="2">
        <f t="shared" si="73"/>
        <v>21301</v>
      </c>
      <c r="Z212" s="2">
        <f t="shared" si="77"/>
        <v>41</v>
      </c>
      <c r="AA212" s="2">
        <f t="shared" si="77"/>
        <v>60</v>
      </c>
      <c r="AB212" s="2">
        <f t="shared" si="74"/>
        <v>1</v>
      </c>
      <c r="AC212" s="2" t="str">
        <f t="shared" si="77"/>
        <v>coin,54000</v>
      </c>
      <c r="AD212" s="2" t="str">
        <f t="shared" si="75"/>
        <v>item,4046</v>
      </c>
      <c r="AE212" s="2" t="str">
        <f t="shared" si="76"/>
        <v>pack,204</v>
      </c>
      <c r="AF212" s="2" t="str">
        <f t="shared" si="77"/>
        <v>8,86</v>
      </c>
      <c r="AG212" s="2" t="str">
        <f t="shared" si="77"/>
        <v>11,116</v>
      </c>
      <c r="AH212" s="2">
        <f t="shared" si="77"/>
        <v>40</v>
      </c>
      <c r="AI212" s="2">
        <v>4</v>
      </c>
    </row>
    <row r="213" spans="1:35">
      <c r="A213" s="2">
        <f t="shared" si="67"/>
        <v>23</v>
      </c>
      <c r="B213" s="2">
        <f t="shared" si="64"/>
        <v>12</v>
      </c>
      <c r="C213" s="2">
        <f t="shared" si="78"/>
        <v>4500</v>
      </c>
      <c r="D213" s="2">
        <f t="shared" si="60"/>
        <v>675000</v>
      </c>
      <c r="E213" s="2">
        <f t="shared" si="61"/>
        <v>0.8</v>
      </c>
      <c r="F213" s="2">
        <f t="shared" ref="F213:F219" si="79">VLOOKUP(A213,$A$2:$S$28,VLOOKUP(M213,$H$36:$I$40,2,0)+1,0)</f>
        <v>0</v>
      </c>
      <c r="K213" s="2" t="str">
        <f t="shared" si="71"/>
        <v>cash</v>
      </c>
      <c r="L213" s="2">
        <f t="shared" si="69"/>
        <v>2302</v>
      </c>
      <c r="M213" s="2">
        <f t="shared" si="65"/>
        <v>21</v>
      </c>
      <c r="N213" s="2">
        <f t="shared" si="65"/>
        <v>40</v>
      </c>
      <c r="O213" s="2">
        <f t="shared" ref="O213:O219" si="80">IF(K213="cash",F213,CEILING(F213*0.1,1))</f>
        <v>0</v>
      </c>
      <c r="P213" s="2" t="str">
        <f t="shared" ref="P213:P219" si="81">K213&amp;","&amp;IF(K213="cash",CEILING(C213*E213,10),CEILING(D213*E213,500))</f>
        <v>cash,3600</v>
      </c>
      <c r="Q213" s="2" t="str">
        <f t="shared" si="62"/>
        <v>prop,321,5</v>
      </c>
      <c r="R213" s="2" t="str">
        <f t="shared" ref="R213:R219" si="82">VLOOKUP(A213,$A$2:$S$28,19,0)</f>
        <v>prop,321,5</v>
      </c>
      <c r="S213" s="10" t="str">
        <f>VLOOKUP(M213,$Q$27:$R$30,2,0)</f>
        <v>5,57</v>
      </c>
      <c r="T213" s="10" t="str">
        <f>VLOOKUP(N213,$S$27:$T$30,2,0)</f>
        <v>8,86</v>
      </c>
      <c r="U213" s="2">
        <f t="shared" si="63"/>
        <v>20</v>
      </c>
      <c r="W213" s="2">
        <f t="shared" si="72"/>
        <v>213</v>
      </c>
      <c r="X213" s="2">
        <v>2</v>
      </c>
      <c r="Y213" s="2">
        <f t="shared" si="73"/>
        <v>21302</v>
      </c>
      <c r="Z213" s="2">
        <f t="shared" si="77"/>
        <v>41</v>
      </c>
      <c r="AA213" s="2">
        <f t="shared" si="77"/>
        <v>60</v>
      </c>
      <c r="AB213" s="2">
        <f t="shared" si="74"/>
        <v>1</v>
      </c>
      <c r="AC213" s="2" t="str">
        <f t="shared" si="77"/>
        <v>coin,54000</v>
      </c>
      <c r="AD213" s="2" t="str">
        <f t="shared" si="75"/>
        <v>item,4047</v>
      </c>
      <c r="AE213" s="2" t="str">
        <f t="shared" si="76"/>
        <v>pack,209</v>
      </c>
      <c r="AF213" s="2" t="str">
        <f t="shared" si="77"/>
        <v>8,86</v>
      </c>
      <c r="AG213" s="2" t="str">
        <f t="shared" si="77"/>
        <v>11,116</v>
      </c>
      <c r="AH213" s="2">
        <f t="shared" si="77"/>
        <v>40</v>
      </c>
      <c r="AI213" s="2">
        <v>4</v>
      </c>
    </row>
    <row r="214" spans="1:35">
      <c r="A214" s="2">
        <f t="shared" si="67"/>
        <v>23</v>
      </c>
      <c r="B214" s="2">
        <f t="shared" si="64"/>
        <v>14</v>
      </c>
      <c r="C214" s="2">
        <f t="shared" si="78"/>
        <v>4500</v>
      </c>
      <c r="D214" s="2">
        <f t="shared" si="60"/>
        <v>675000</v>
      </c>
      <c r="E214" s="2">
        <f t="shared" si="61"/>
        <v>0.8</v>
      </c>
      <c r="F214" s="2">
        <f t="shared" si="79"/>
        <v>0</v>
      </c>
      <c r="K214" s="2" t="str">
        <f t="shared" si="71"/>
        <v>cash</v>
      </c>
      <c r="L214" s="2">
        <f t="shared" si="69"/>
        <v>2303</v>
      </c>
      <c r="M214" s="2">
        <f t="shared" si="65"/>
        <v>41</v>
      </c>
      <c r="N214" s="2">
        <f t="shared" si="65"/>
        <v>60</v>
      </c>
      <c r="O214" s="2">
        <f t="shared" si="80"/>
        <v>0</v>
      </c>
      <c r="P214" s="2" t="str">
        <f t="shared" si="81"/>
        <v>cash,3600</v>
      </c>
      <c r="Q214" s="2" t="str">
        <f t="shared" si="62"/>
        <v>prop,321,5</v>
      </c>
      <c r="R214" s="2" t="str">
        <f t="shared" si="82"/>
        <v>prop,321,5</v>
      </c>
      <c r="S214" s="10" t="str">
        <f>VLOOKUP(M214,$Q$27:$R$30,2,0)</f>
        <v>8,86</v>
      </c>
      <c r="T214" s="10" t="str">
        <f>VLOOKUP(N214,$S$27:$T$30,2,0)</f>
        <v>11,116</v>
      </c>
      <c r="U214" s="2">
        <f t="shared" si="63"/>
        <v>20</v>
      </c>
      <c r="W214" s="2">
        <f t="shared" si="72"/>
        <v>213</v>
      </c>
      <c r="X214" s="2">
        <v>3</v>
      </c>
      <c r="Y214" s="2">
        <f t="shared" si="73"/>
        <v>21303</v>
      </c>
      <c r="Z214" s="2">
        <f t="shared" si="77"/>
        <v>41</v>
      </c>
      <c r="AA214" s="2">
        <f t="shared" si="77"/>
        <v>60</v>
      </c>
      <c r="AB214" s="2">
        <f t="shared" si="74"/>
        <v>1</v>
      </c>
      <c r="AC214" s="2" t="str">
        <f t="shared" si="77"/>
        <v>coin,54000</v>
      </c>
      <c r="AD214" s="2" t="str">
        <f t="shared" si="75"/>
        <v>item,4048</v>
      </c>
      <c r="AE214" s="2" t="str">
        <f t="shared" si="76"/>
        <v>pack,214</v>
      </c>
      <c r="AF214" s="2" t="str">
        <f t="shared" si="77"/>
        <v>8,86</v>
      </c>
      <c r="AG214" s="2" t="str">
        <f t="shared" si="77"/>
        <v>11,116</v>
      </c>
      <c r="AH214" s="2">
        <f t="shared" si="77"/>
        <v>40</v>
      </c>
      <c r="AI214" s="2">
        <v>4</v>
      </c>
    </row>
    <row r="215" spans="1:35">
      <c r="A215" s="2">
        <f t="shared" si="67"/>
        <v>23</v>
      </c>
      <c r="B215" s="2">
        <f t="shared" si="64"/>
        <v>16</v>
      </c>
      <c r="C215" s="2">
        <f t="shared" si="78"/>
        <v>4500</v>
      </c>
      <c r="D215" s="2">
        <f t="shared" si="60"/>
        <v>675000</v>
      </c>
      <c r="E215" s="2">
        <f t="shared" si="61"/>
        <v>0.8</v>
      </c>
      <c r="F215" s="2">
        <f t="shared" si="79"/>
        <v>0</v>
      </c>
      <c r="K215" s="2" t="str">
        <f t="shared" si="71"/>
        <v>cash</v>
      </c>
      <c r="L215" s="2">
        <f t="shared" si="69"/>
        <v>2304</v>
      </c>
      <c r="M215" s="2">
        <f t="shared" si="65"/>
        <v>61</v>
      </c>
      <c r="N215" s="2">
        <f t="shared" si="65"/>
        <v>999</v>
      </c>
      <c r="O215" s="2">
        <f t="shared" si="80"/>
        <v>0</v>
      </c>
      <c r="P215" s="2" t="str">
        <f t="shared" si="81"/>
        <v>cash,3600</v>
      </c>
      <c r="Q215" s="2" t="str">
        <f t="shared" si="62"/>
        <v>prop,321,5</v>
      </c>
      <c r="R215" s="2" t="str">
        <f t="shared" si="82"/>
        <v>prop,321,5</v>
      </c>
      <c r="S215" s="10" t="str">
        <f>VLOOKUP(M215,$Q$27:$R$30,2,0)</f>
        <v>11,116</v>
      </c>
      <c r="T215" s="10">
        <f>VLOOKUP(N215,$S$27:$T$30,2,0)</f>
        <v>0</v>
      </c>
      <c r="U215" s="2">
        <f t="shared" si="63"/>
        <v>20</v>
      </c>
      <c r="W215" s="2">
        <f t="shared" si="72"/>
        <v>213</v>
      </c>
      <c r="X215" s="2">
        <v>4</v>
      </c>
      <c r="Y215" s="2">
        <f t="shared" si="73"/>
        <v>21304</v>
      </c>
      <c r="Z215" s="2">
        <f t="shared" si="77"/>
        <v>41</v>
      </c>
      <c r="AA215" s="2">
        <f t="shared" si="77"/>
        <v>60</v>
      </c>
      <c r="AB215" s="2">
        <f t="shared" si="74"/>
        <v>1</v>
      </c>
      <c r="AC215" s="2" t="str">
        <f t="shared" si="77"/>
        <v>coin,54000</v>
      </c>
      <c r="AD215" s="2" t="str">
        <f t="shared" si="75"/>
        <v>item,4049</v>
      </c>
      <c r="AE215" s="2" t="str">
        <f t="shared" si="76"/>
        <v>pack,219</v>
      </c>
      <c r="AF215" s="2" t="str">
        <f t="shared" si="77"/>
        <v>8,86</v>
      </c>
      <c r="AG215" s="2" t="str">
        <f t="shared" si="77"/>
        <v>11,116</v>
      </c>
      <c r="AH215" s="2">
        <f t="shared" si="77"/>
        <v>40</v>
      </c>
      <c r="AI215" s="2">
        <v>4</v>
      </c>
    </row>
    <row r="216" spans="1:35">
      <c r="A216" s="2">
        <f t="shared" si="67"/>
        <v>23</v>
      </c>
      <c r="B216" s="2">
        <f t="shared" si="64"/>
        <v>10</v>
      </c>
      <c r="C216" s="2">
        <f t="shared" si="78"/>
        <v>4500</v>
      </c>
      <c r="D216" s="2">
        <f t="shared" si="60"/>
        <v>675000</v>
      </c>
      <c r="E216" s="2">
        <f t="shared" si="61"/>
        <v>0.8</v>
      </c>
      <c r="F216" s="2">
        <f t="shared" si="79"/>
        <v>0</v>
      </c>
      <c r="K216" s="2" t="str">
        <f t="shared" si="71"/>
        <v>coin</v>
      </c>
      <c r="L216" s="2">
        <f t="shared" si="69"/>
        <v>2311</v>
      </c>
      <c r="M216" s="2">
        <f t="shared" si="65"/>
        <v>1</v>
      </c>
      <c r="N216" s="2">
        <f t="shared" si="65"/>
        <v>20</v>
      </c>
      <c r="O216" s="2">
        <f t="shared" si="80"/>
        <v>0</v>
      </c>
      <c r="P216" s="2" t="str">
        <f t="shared" si="81"/>
        <v>coin,540000</v>
      </c>
      <c r="Q216" s="2" t="str">
        <f t="shared" si="62"/>
        <v>prop,321,5</v>
      </c>
      <c r="R216" s="2" t="str">
        <f t="shared" si="82"/>
        <v>prop,321,5</v>
      </c>
      <c r="S216" s="10">
        <f>VLOOKUP(M216,$Q$27:$R$30,2,0)</f>
        <v>0</v>
      </c>
      <c r="T216" s="10" t="str">
        <f>VLOOKUP(N216,$S$27:$T$30,2,0)</f>
        <v>5,57</v>
      </c>
      <c r="U216" s="2">
        <f t="shared" si="63"/>
        <v>20</v>
      </c>
      <c r="W216" s="2">
        <f t="shared" si="72"/>
        <v>213</v>
      </c>
      <c r="X216" s="2">
        <v>5</v>
      </c>
      <c r="Y216" s="2">
        <f t="shared" si="73"/>
        <v>21305</v>
      </c>
      <c r="Z216" s="2">
        <f t="shared" si="77"/>
        <v>41</v>
      </c>
      <c r="AA216" s="2">
        <f t="shared" si="77"/>
        <v>60</v>
      </c>
      <c r="AB216" s="2">
        <f t="shared" si="74"/>
        <v>1</v>
      </c>
      <c r="AC216" s="2" t="str">
        <f t="shared" si="77"/>
        <v>coin,54000</v>
      </c>
      <c r="AD216" s="2" t="str">
        <f t="shared" si="75"/>
        <v>item,4050</v>
      </c>
      <c r="AE216" s="2" t="str">
        <f t="shared" si="76"/>
        <v>pack,224</v>
      </c>
      <c r="AF216" s="2" t="str">
        <f t="shared" si="77"/>
        <v>8,86</v>
      </c>
      <c r="AG216" s="2" t="str">
        <f t="shared" si="77"/>
        <v>11,116</v>
      </c>
      <c r="AH216" s="2">
        <f t="shared" si="77"/>
        <v>40</v>
      </c>
      <c r="AI216" s="2">
        <v>4</v>
      </c>
    </row>
    <row r="217" spans="1:35">
      <c r="A217" s="2">
        <f t="shared" si="67"/>
        <v>23</v>
      </c>
      <c r="B217" s="2">
        <f t="shared" si="64"/>
        <v>12</v>
      </c>
      <c r="C217" s="2">
        <f t="shared" si="78"/>
        <v>4500</v>
      </c>
      <c r="D217" s="2">
        <f t="shared" si="60"/>
        <v>675000</v>
      </c>
      <c r="E217" s="2">
        <f t="shared" si="61"/>
        <v>0.8</v>
      </c>
      <c r="F217" s="2">
        <f t="shared" si="79"/>
        <v>0</v>
      </c>
      <c r="K217" s="2" t="str">
        <f t="shared" si="71"/>
        <v>coin</v>
      </c>
      <c r="L217" s="2">
        <f t="shared" si="69"/>
        <v>2312</v>
      </c>
      <c r="M217" s="2">
        <f t="shared" si="65"/>
        <v>21</v>
      </c>
      <c r="N217" s="2">
        <f t="shared" si="65"/>
        <v>40</v>
      </c>
      <c r="O217" s="2">
        <f t="shared" si="80"/>
        <v>0</v>
      </c>
      <c r="P217" s="2" t="str">
        <f t="shared" si="81"/>
        <v>coin,540000</v>
      </c>
      <c r="Q217" s="2" t="str">
        <f t="shared" si="62"/>
        <v>prop,321,5</v>
      </c>
      <c r="R217" s="2" t="str">
        <f t="shared" si="82"/>
        <v>prop,321,5</v>
      </c>
      <c r="S217" s="10" t="str">
        <f>VLOOKUP(M217,$Q$27:$R$30,2,0)</f>
        <v>5,57</v>
      </c>
      <c r="T217" s="10" t="str">
        <f>VLOOKUP(N217,$S$27:$T$30,2,0)</f>
        <v>8,86</v>
      </c>
      <c r="U217" s="2">
        <f t="shared" si="63"/>
        <v>20</v>
      </c>
      <c r="W217" s="2">
        <f t="shared" si="72"/>
        <v>213</v>
      </c>
      <c r="X217" s="2">
        <v>6</v>
      </c>
      <c r="Y217" s="2">
        <f t="shared" si="73"/>
        <v>21306</v>
      </c>
      <c r="Z217" s="2">
        <f t="shared" si="77"/>
        <v>41</v>
      </c>
      <c r="AA217" s="2">
        <f t="shared" si="77"/>
        <v>60</v>
      </c>
      <c r="AB217" s="2">
        <f t="shared" si="74"/>
        <v>1</v>
      </c>
      <c r="AC217" s="2" t="str">
        <f t="shared" si="77"/>
        <v>coin,54000</v>
      </c>
      <c r="AD217" s="2" t="str">
        <f t="shared" si="75"/>
        <v>item,4051</v>
      </c>
      <c r="AE217" s="2" t="str">
        <f t="shared" si="76"/>
        <v>pack,229</v>
      </c>
      <c r="AF217" s="2" t="str">
        <f t="shared" si="77"/>
        <v>8,86</v>
      </c>
      <c r="AG217" s="2" t="str">
        <f t="shared" si="77"/>
        <v>11,116</v>
      </c>
      <c r="AH217" s="2">
        <f t="shared" si="77"/>
        <v>40</v>
      </c>
      <c r="AI217" s="2">
        <v>4</v>
      </c>
    </row>
    <row r="218" spans="1:35">
      <c r="A218" s="2">
        <f t="shared" si="67"/>
        <v>23</v>
      </c>
      <c r="B218" s="2">
        <f t="shared" si="64"/>
        <v>14</v>
      </c>
      <c r="C218" s="2">
        <f t="shared" si="78"/>
        <v>4500</v>
      </c>
      <c r="D218" s="2">
        <f t="shared" si="60"/>
        <v>675000</v>
      </c>
      <c r="E218" s="2">
        <f t="shared" si="61"/>
        <v>0.8</v>
      </c>
      <c r="F218" s="2">
        <f t="shared" si="79"/>
        <v>0</v>
      </c>
      <c r="K218" s="2" t="str">
        <f t="shared" si="71"/>
        <v>coin</v>
      </c>
      <c r="L218" s="2">
        <f t="shared" si="69"/>
        <v>2313</v>
      </c>
      <c r="M218" s="2">
        <f t="shared" si="65"/>
        <v>41</v>
      </c>
      <c r="N218" s="2">
        <f t="shared" si="65"/>
        <v>60</v>
      </c>
      <c r="O218" s="2">
        <f t="shared" si="80"/>
        <v>0</v>
      </c>
      <c r="P218" s="2" t="str">
        <f t="shared" si="81"/>
        <v>coin,540000</v>
      </c>
      <c r="Q218" s="2" t="str">
        <f t="shared" si="62"/>
        <v>prop,321,5</v>
      </c>
      <c r="R218" s="2" t="str">
        <f t="shared" si="82"/>
        <v>prop,321,5</v>
      </c>
      <c r="S218" s="10" t="str">
        <f>VLOOKUP(M218,$Q$27:$R$30,2,0)</f>
        <v>8,86</v>
      </c>
      <c r="T218" s="10" t="str">
        <f>VLOOKUP(N218,$S$27:$T$30,2,0)</f>
        <v>11,116</v>
      </c>
      <c r="U218" s="2">
        <f t="shared" si="63"/>
        <v>20</v>
      </c>
      <c r="W218" s="2">
        <f t="shared" si="72"/>
        <v>213</v>
      </c>
      <c r="X218" s="2">
        <v>7</v>
      </c>
      <c r="Y218" s="2">
        <f t="shared" si="73"/>
        <v>21307</v>
      </c>
      <c r="Z218" s="2">
        <f t="shared" si="77"/>
        <v>41</v>
      </c>
      <c r="AA218" s="2">
        <f t="shared" si="77"/>
        <v>60</v>
      </c>
      <c r="AB218" s="2">
        <f t="shared" si="74"/>
        <v>1</v>
      </c>
      <c r="AC218" s="2" t="str">
        <f t="shared" si="77"/>
        <v>coin,54000</v>
      </c>
      <c r="AD218" s="2" t="str">
        <f t="shared" si="75"/>
        <v>item,4052</v>
      </c>
      <c r="AE218" s="2" t="str">
        <f t="shared" si="76"/>
        <v>pack,234</v>
      </c>
      <c r="AF218" s="2" t="str">
        <f t="shared" si="77"/>
        <v>8,86</v>
      </c>
      <c r="AG218" s="2" t="str">
        <f t="shared" si="77"/>
        <v>11,116</v>
      </c>
      <c r="AH218" s="2">
        <f t="shared" si="77"/>
        <v>40</v>
      </c>
      <c r="AI218" s="2">
        <v>4</v>
      </c>
    </row>
    <row r="219" spans="1:35">
      <c r="A219" s="2">
        <f t="shared" si="67"/>
        <v>23</v>
      </c>
      <c r="B219" s="2">
        <f t="shared" si="64"/>
        <v>16</v>
      </c>
      <c r="C219" s="2">
        <f t="shared" si="78"/>
        <v>4500</v>
      </c>
      <c r="D219" s="2">
        <f t="shared" si="60"/>
        <v>675000</v>
      </c>
      <c r="E219" s="2">
        <f t="shared" si="61"/>
        <v>0.8</v>
      </c>
      <c r="F219" s="2">
        <f t="shared" si="79"/>
        <v>0</v>
      </c>
      <c r="K219" s="2" t="str">
        <f t="shared" si="71"/>
        <v>coin</v>
      </c>
      <c r="L219" s="2">
        <f t="shared" si="69"/>
        <v>2314</v>
      </c>
      <c r="M219" s="2">
        <f t="shared" si="65"/>
        <v>61</v>
      </c>
      <c r="N219" s="2">
        <f t="shared" si="65"/>
        <v>999</v>
      </c>
      <c r="O219" s="2">
        <f t="shared" si="80"/>
        <v>0</v>
      </c>
      <c r="P219" s="2" t="str">
        <f t="shared" si="81"/>
        <v>coin,540000</v>
      </c>
      <c r="Q219" s="2" t="str">
        <f t="shared" si="62"/>
        <v>prop,321,5</v>
      </c>
      <c r="R219" s="2" t="str">
        <f t="shared" si="82"/>
        <v>prop,321,5</v>
      </c>
      <c r="S219" s="10" t="str">
        <f>VLOOKUP(M219,$Q$27:$R$30,2,0)</f>
        <v>11,116</v>
      </c>
      <c r="T219" s="10">
        <f>VLOOKUP(N219,$S$27:$T$30,2,0)</f>
        <v>0</v>
      </c>
      <c r="U219" s="2">
        <f t="shared" si="63"/>
        <v>20</v>
      </c>
      <c r="W219" s="2">
        <f t="shared" si="72"/>
        <v>213</v>
      </c>
      <c r="X219" s="2">
        <v>8</v>
      </c>
      <c r="Y219" s="2">
        <f t="shared" si="73"/>
        <v>21308</v>
      </c>
      <c r="Z219" s="2">
        <f t="shared" si="77"/>
        <v>41</v>
      </c>
      <c r="AA219" s="2">
        <f t="shared" si="77"/>
        <v>60</v>
      </c>
      <c r="AB219" s="2">
        <f t="shared" si="74"/>
        <v>1</v>
      </c>
      <c r="AC219" s="2" t="str">
        <f t="shared" si="77"/>
        <v>coin,54000</v>
      </c>
      <c r="AD219" s="2" t="str">
        <f t="shared" si="75"/>
        <v>item,4053</v>
      </c>
      <c r="AE219" s="2" t="str">
        <f t="shared" si="76"/>
        <v>pack,239</v>
      </c>
      <c r="AF219" s="2" t="str">
        <f t="shared" si="77"/>
        <v>8,86</v>
      </c>
      <c r="AG219" s="2" t="str">
        <f t="shared" si="77"/>
        <v>11,116</v>
      </c>
      <c r="AH219" s="2">
        <f t="shared" si="77"/>
        <v>40</v>
      </c>
      <c r="AI219" s="2">
        <v>4</v>
      </c>
    </row>
    <row r="220" spans="1:35">
      <c r="W220" s="2">
        <f t="shared" si="72"/>
        <v>213</v>
      </c>
      <c r="X220" s="2">
        <v>9</v>
      </c>
      <c r="Y220" s="2">
        <f t="shared" si="73"/>
        <v>21309</v>
      </c>
      <c r="Z220" s="2">
        <f t="shared" si="77"/>
        <v>41</v>
      </c>
      <c r="AA220" s="2">
        <f t="shared" si="77"/>
        <v>60</v>
      </c>
      <c r="AB220" s="2">
        <f t="shared" si="74"/>
        <v>1</v>
      </c>
      <c r="AC220" s="2" t="str">
        <f t="shared" si="77"/>
        <v>coin,54000</v>
      </c>
      <c r="AD220" s="2" t="str">
        <f t="shared" si="75"/>
        <v>item,4054</v>
      </c>
      <c r="AE220" s="2" t="str">
        <f t="shared" si="76"/>
        <v>pack,244</v>
      </c>
      <c r="AF220" s="2" t="str">
        <f t="shared" si="77"/>
        <v>8,86</v>
      </c>
      <c r="AG220" s="2" t="str">
        <f t="shared" si="77"/>
        <v>11,116</v>
      </c>
      <c r="AH220" s="2">
        <f t="shared" si="77"/>
        <v>40</v>
      </c>
      <c r="AI220" s="2">
        <v>4</v>
      </c>
    </row>
    <row r="221" spans="1:35">
      <c r="W221" s="2">
        <f t="shared" si="72"/>
        <v>213</v>
      </c>
      <c r="X221" s="2">
        <v>10</v>
      </c>
      <c r="Y221" s="2">
        <f t="shared" si="73"/>
        <v>21310</v>
      </c>
      <c r="Z221" s="2">
        <f t="shared" si="77"/>
        <v>41</v>
      </c>
      <c r="AA221" s="2">
        <f t="shared" si="77"/>
        <v>60</v>
      </c>
      <c r="AB221" s="2">
        <f t="shared" si="74"/>
        <v>1</v>
      </c>
      <c r="AC221" s="2" t="str">
        <f t="shared" si="77"/>
        <v>coin,54000</v>
      </c>
      <c r="AD221" s="2" t="str">
        <f t="shared" si="75"/>
        <v>item,4055</v>
      </c>
      <c r="AE221" s="2" t="str">
        <f t="shared" si="76"/>
        <v>pack,249</v>
      </c>
      <c r="AF221" s="2" t="str">
        <f t="shared" si="77"/>
        <v>8,86</v>
      </c>
      <c r="AG221" s="2" t="str">
        <f t="shared" si="77"/>
        <v>11,116</v>
      </c>
      <c r="AH221" s="2">
        <f t="shared" si="77"/>
        <v>40</v>
      </c>
      <c r="AI221" s="2">
        <v>4</v>
      </c>
    </row>
    <row r="222" spans="1:35">
      <c r="W222" s="2">
        <f t="shared" si="72"/>
        <v>213</v>
      </c>
      <c r="X222" s="2">
        <v>11</v>
      </c>
      <c r="Y222" s="2">
        <f t="shared" si="73"/>
        <v>21311</v>
      </c>
      <c r="Z222" s="2">
        <f t="shared" si="77"/>
        <v>41</v>
      </c>
      <c r="AA222" s="2">
        <f t="shared" si="77"/>
        <v>60</v>
      </c>
      <c r="AB222" s="2">
        <f t="shared" si="74"/>
        <v>1</v>
      </c>
      <c r="AC222" s="2" t="str">
        <f t="shared" si="77"/>
        <v>coin,54000</v>
      </c>
      <c r="AD222" s="2" t="str">
        <f t="shared" si="75"/>
        <v>item,4056</v>
      </c>
      <c r="AE222" s="2" t="str">
        <f t="shared" si="76"/>
        <v>pack,254</v>
      </c>
      <c r="AF222" s="2" t="str">
        <f t="shared" si="77"/>
        <v>8,86</v>
      </c>
      <c r="AG222" s="2" t="str">
        <f t="shared" si="77"/>
        <v>11,116</v>
      </c>
      <c r="AH222" s="2">
        <f t="shared" si="77"/>
        <v>40</v>
      </c>
      <c r="AI222" s="2">
        <v>4</v>
      </c>
    </row>
    <row r="223" spans="1:35">
      <c r="W223" s="2">
        <f t="shared" si="72"/>
        <v>213</v>
      </c>
      <c r="X223" s="2">
        <v>12</v>
      </c>
      <c r="Y223" s="2">
        <f t="shared" si="73"/>
        <v>21312</v>
      </c>
      <c r="Z223" s="2">
        <f t="shared" si="77"/>
        <v>41</v>
      </c>
      <c r="AA223" s="2">
        <f t="shared" si="77"/>
        <v>60</v>
      </c>
      <c r="AB223" s="2">
        <f t="shared" si="74"/>
        <v>1</v>
      </c>
      <c r="AC223" s="2" t="str">
        <f t="shared" si="77"/>
        <v>coin,54000</v>
      </c>
      <c r="AD223" s="2" t="str">
        <f t="shared" si="75"/>
        <v>item,4057</v>
      </c>
      <c r="AE223" s="2" t="str">
        <f t="shared" si="76"/>
        <v>pack,259</v>
      </c>
      <c r="AF223" s="2" t="str">
        <f t="shared" si="77"/>
        <v>8,86</v>
      </c>
      <c r="AG223" s="2" t="str">
        <f t="shared" si="77"/>
        <v>11,116</v>
      </c>
      <c r="AH223" s="2">
        <f t="shared" si="77"/>
        <v>40</v>
      </c>
      <c r="AI223" s="2">
        <v>4</v>
      </c>
    </row>
    <row r="224" spans="1:35">
      <c r="W224" s="2">
        <f t="shared" si="72"/>
        <v>213</v>
      </c>
      <c r="X224" s="2">
        <v>13</v>
      </c>
      <c r="Y224" s="2">
        <f t="shared" si="73"/>
        <v>21313</v>
      </c>
      <c r="Z224" s="2">
        <f t="shared" si="77"/>
        <v>41</v>
      </c>
      <c r="AA224" s="2">
        <f t="shared" si="77"/>
        <v>60</v>
      </c>
      <c r="AB224" s="2">
        <f t="shared" si="74"/>
        <v>1</v>
      </c>
      <c r="AC224" s="2" t="str">
        <f t="shared" si="77"/>
        <v>coin,54000</v>
      </c>
      <c r="AD224" s="2" t="str">
        <f t="shared" si="75"/>
        <v>item,4058</v>
      </c>
      <c r="AE224" s="2" t="str">
        <f t="shared" si="76"/>
        <v>pack,264</v>
      </c>
      <c r="AF224" s="2" t="str">
        <f t="shared" si="77"/>
        <v>8,86</v>
      </c>
      <c r="AG224" s="2" t="str">
        <f t="shared" si="77"/>
        <v>11,116</v>
      </c>
      <c r="AH224" s="2">
        <f t="shared" si="77"/>
        <v>40</v>
      </c>
      <c r="AI224" s="2">
        <v>4</v>
      </c>
    </row>
    <row r="225" spans="23:35">
      <c r="W225" s="2">
        <f t="shared" si="72"/>
        <v>213</v>
      </c>
      <c r="X225" s="2">
        <v>14</v>
      </c>
      <c r="Y225" s="2">
        <f t="shared" si="73"/>
        <v>21314</v>
      </c>
      <c r="Z225" s="2">
        <f t="shared" si="77"/>
        <v>41</v>
      </c>
      <c r="AA225" s="2">
        <f t="shared" si="77"/>
        <v>60</v>
      </c>
      <c r="AB225" s="2">
        <f t="shared" si="74"/>
        <v>1</v>
      </c>
      <c r="AC225" s="2" t="str">
        <f t="shared" si="77"/>
        <v>coin,54000</v>
      </c>
      <c r="AD225" s="2" t="str">
        <f t="shared" si="75"/>
        <v>item,4059</v>
      </c>
      <c r="AE225" s="2" t="str">
        <f t="shared" si="76"/>
        <v>pack,269</v>
      </c>
      <c r="AF225" s="2" t="str">
        <f t="shared" si="77"/>
        <v>8,86</v>
      </c>
      <c r="AG225" s="2" t="str">
        <f t="shared" si="77"/>
        <v>11,116</v>
      </c>
      <c r="AH225" s="2">
        <f t="shared" si="77"/>
        <v>40</v>
      </c>
      <c r="AI225" s="2">
        <v>4</v>
      </c>
    </row>
    <row r="226" spans="23:35">
      <c r="W226" s="2">
        <f t="shared" si="72"/>
        <v>213</v>
      </c>
      <c r="X226" s="2">
        <v>15</v>
      </c>
      <c r="Y226" s="2">
        <f t="shared" si="73"/>
        <v>21315</v>
      </c>
      <c r="Z226" s="2">
        <f t="shared" si="77"/>
        <v>41</v>
      </c>
      <c r="AA226" s="2">
        <f t="shared" si="77"/>
        <v>60</v>
      </c>
      <c r="AB226" s="2">
        <f t="shared" si="74"/>
        <v>1</v>
      </c>
      <c r="AC226" s="2" t="str">
        <f t="shared" si="77"/>
        <v>coin,54000</v>
      </c>
      <c r="AD226" s="2" t="str">
        <f t="shared" si="75"/>
        <v>item,4060</v>
      </c>
      <c r="AE226" s="2" t="str">
        <f t="shared" si="76"/>
        <v>pack,274</v>
      </c>
      <c r="AF226" s="2" t="str">
        <f t="shared" si="77"/>
        <v>8,86</v>
      </c>
      <c r="AG226" s="2" t="str">
        <f t="shared" si="77"/>
        <v>11,116</v>
      </c>
      <c r="AH226" s="2">
        <f t="shared" si="77"/>
        <v>40</v>
      </c>
      <c r="AI226" s="2">
        <v>4</v>
      </c>
    </row>
    <row r="227" spans="23:35">
      <c r="W227" s="2">
        <f t="shared" si="72"/>
        <v>214</v>
      </c>
      <c r="X227" s="2">
        <v>1</v>
      </c>
      <c r="Y227" s="2">
        <f t="shared" si="73"/>
        <v>21401</v>
      </c>
      <c r="Z227" s="2">
        <f t="shared" si="77"/>
        <v>61</v>
      </c>
      <c r="AA227" s="2">
        <f t="shared" si="77"/>
        <v>999</v>
      </c>
      <c r="AB227" s="2">
        <f t="shared" si="74"/>
        <v>1</v>
      </c>
      <c r="AC227" s="2" t="str">
        <f t="shared" si="77"/>
        <v>coin,36000</v>
      </c>
      <c r="AD227" s="2" t="str">
        <f t="shared" si="75"/>
        <v>item,4046</v>
      </c>
      <c r="AE227" s="2" t="str">
        <f t="shared" si="76"/>
        <v>pack,204</v>
      </c>
      <c r="AF227" s="2" t="str">
        <f t="shared" si="77"/>
        <v>11,116</v>
      </c>
      <c r="AG227" s="2">
        <f t="shared" si="77"/>
        <v>0</v>
      </c>
      <c r="AH227" s="2">
        <f t="shared" si="77"/>
        <v>60</v>
      </c>
      <c r="AI227" s="2">
        <v>4</v>
      </c>
    </row>
    <row r="228" spans="23:35">
      <c r="W228" s="2">
        <f t="shared" si="72"/>
        <v>214</v>
      </c>
      <c r="X228" s="2">
        <v>2</v>
      </c>
      <c r="Y228" s="2">
        <f t="shared" si="73"/>
        <v>21402</v>
      </c>
      <c r="Z228" s="2">
        <f t="shared" si="77"/>
        <v>61</v>
      </c>
      <c r="AA228" s="2">
        <f t="shared" si="77"/>
        <v>999</v>
      </c>
      <c r="AB228" s="2">
        <f t="shared" si="74"/>
        <v>1</v>
      </c>
      <c r="AC228" s="2" t="str">
        <f t="shared" si="77"/>
        <v>coin,36000</v>
      </c>
      <c r="AD228" s="2" t="str">
        <f t="shared" si="75"/>
        <v>item,4047</v>
      </c>
      <c r="AE228" s="2" t="str">
        <f t="shared" si="76"/>
        <v>pack,209</v>
      </c>
      <c r="AF228" s="2" t="str">
        <f t="shared" si="77"/>
        <v>11,116</v>
      </c>
      <c r="AG228" s="2">
        <f t="shared" si="77"/>
        <v>0</v>
      </c>
      <c r="AH228" s="2">
        <f t="shared" si="77"/>
        <v>60</v>
      </c>
      <c r="AI228" s="2">
        <v>4</v>
      </c>
    </row>
    <row r="229" spans="23:35">
      <c r="W229" s="2">
        <f t="shared" si="72"/>
        <v>214</v>
      </c>
      <c r="X229" s="2">
        <v>3</v>
      </c>
      <c r="Y229" s="2">
        <f t="shared" si="73"/>
        <v>21403</v>
      </c>
      <c r="Z229" s="2">
        <f t="shared" si="77"/>
        <v>61</v>
      </c>
      <c r="AA229" s="2">
        <f t="shared" si="77"/>
        <v>999</v>
      </c>
      <c r="AB229" s="2">
        <f t="shared" si="74"/>
        <v>1</v>
      </c>
      <c r="AC229" s="2" t="str">
        <f t="shared" si="77"/>
        <v>coin,36000</v>
      </c>
      <c r="AD229" s="2" t="str">
        <f t="shared" si="75"/>
        <v>item,4048</v>
      </c>
      <c r="AE229" s="2" t="str">
        <f t="shared" si="76"/>
        <v>pack,214</v>
      </c>
      <c r="AF229" s="2" t="str">
        <f t="shared" si="77"/>
        <v>11,116</v>
      </c>
      <c r="AG229" s="2">
        <f t="shared" si="77"/>
        <v>0</v>
      </c>
      <c r="AH229" s="2">
        <f t="shared" si="77"/>
        <v>60</v>
      </c>
      <c r="AI229" s="2">
        <v>4</v>
      </c>
    </row>
    <row r="230" spans="23:35">
      <c r="W230" s="2">
        <f t="shared" si="72"/>
        <v>214</v>
      </c>
      <c r="X230" s="2">
        <v>4</v>
      </c>
      <c r="Y230" s="2">
        <f t="shared" si="73"/>
        <v>21404</v>
      </c>
      <c r="Z230" s="2">
        <f t="shared" si="77"/>
        <v>61</v>
      </c>
      <c r="AA230" s="2">
        <f t="shared" si="77"/>
        <v>999</v>
      </c>
      <c r="AB230" s="2">
        <f t="shared" si="74"/>
        <v>1</v>
      </c>
      <c r="AC230" s="2" t="str">
        <f t="shared" si="77"/>
        <v>coin,36000</v>
      </c>
      <c r="AD230" s="2" t="str">
        <f t="shared" si="75"/>
        <v>item,4049</v>
      </c>
      <c r="AE230" s="2" t="str">
        <f t="shared" si="76"/>
        <v>pack,219</v>
      </c>
      <c r="AF230" s="2" t="str">
        <f t="shared" si="77"/>
        <v>11,116</v>
      </c>
      <c r="AG230" s="2">
        <f t="shared" si="77"/>
        <v>0</v>
      </c>
      <c r="AH230" s="2">
        <f t="shared" si="77"/>
        <v>60</v>
      </c>
      <c r="AI230" s="2">
        <v>4</v>
      </c>
    </row>
    <row r="231" spans="23:35">
      <c r="W231" s="2">
        <f t="shared" si="72"/>
        <v>214</v>
      </c>
      <c r="X231" s="2">
        <v>5</v>
      </c>
      <c r="Y231" s="2">
        <f t="shared" si="73"/>
        <v>21405</v>
      </c>
      <c r="Z231" s="2">
        <f t="shared" si="77"/>
        <v>61</v>
      </c>
      <c r="AA231" s="2">
        <f t="shared" si="77"/>
        <v>999</v>
      </c>
      <c r="AB231" s="2">
        <f t="shared" si="74"/>
        <v>1</v>
      </c>
      <c r="AC231" s="2" t="str">
        <f t="shared" si="77"/>
        <v>coin,36000</v>
      </c>
      <c r="AD231" s="2" t="str">
        <f t="shared" si="75"/>
        <v>item,4050</v>
      </c>
      <c r="AE231" s="2" t="str">
        <f t="shared" si="76"/>
        <v>pack,224</v>
      </c>
      <c r="AF231" s="2" t="str">
        <f t="shared" si="77"/>
        <v>11,116</v>
      </c>
      <c r="AG231" s="2">
        <f t="shared" si="77"/>
        <v>0</v>
      </c>
      <c r="AH231" s="2">
        <f t="shared" si="77"/>
        <v>60</v>
      </c>
      <c r="AI231" s="2">
        <v>4</v>
      </c>
    </row>
    <row r="232" spans="23:35">
      <c r="W232" s="2">
        <f t="shared" si="72"/>
        <v>214</v>
      </c>
      <c r="X232" s="2">
        <v>6</v>
      </c>
      <c r="Y232" s="2">
        <f t="shared" si="73"/>
        <v>21406</v>
      </c>
      <c r="Z232" s="2">
        <f t="shared" si="77"/>
        <v>61</v>
      </c>
      <c r="AA232" s="2">
        <f t="shared" si="77"/>
        <v>999</v>
      </c>
      <c r="AB232" s="2">
        <f t="shared" si="74"/>
        <v>1</v>
      </c>
      <c r="AC232" s="2" t="str">
        <f t="shared" si="77"/>
        <v>coin,36000</v>
      </c>
      <c r="AD232" s="2" t="str">
        <f t="shared" si="75"/>
        <v>item,4051</v>
      </c>
      <c r="AE232" s="2" t="str">
        <f t="shared" si="76"/>
        <v>pack,229</v>
      </c>
      <c r="AF232" s="2" t="str">
        <f t="shared" si="77"/>
        <v>11,116</v>
      </c>
      <c r="AG232" s="2">
        <f t="shared" si="77"/>
        <v>0</v>
      </c>
      <c r="AH232" s="2">
        <f t="shared" si="77"/>
        <v>60</v>
      </c>
      <c r="AI232" s="2">
        <v>4</v>
      </c>
    </row>
    <row r="233" spans="23:35">
      <c r="W233" s="2">
        <f t="shared" si="72"/>
        <v>214</v>
      </c>
      <c r="X233" s="2">
        <v>7</v>
      </c>
      <c r="Y233" s="2">
        <f t="shared" si="73"/>
        <v>21407</v>
      </c>
      <c r="Z233" s="2">
        <f t="shared" si="77"/>
        <v>61</v>
      </c>
      <c r="AA233" s="2">
        <f t="shared" si="77"/>
        <v>999</v>
      </c>
      <c r="AB233" s="2">
        <f t="shared" si="74"/>
        <v>1</v>
      </c>
      <c r="AC233" s="2" t="str">
        <f t="shared" ref="AA233:AH296" si="83">VLOOKUP($W233,$L$36:$U$59,COLUMN()-COLUMN($X$2),0)</f>
        <v>coin,36000</v>
      </c>
      <c r="AD233" s="2" t="str">
        <f t="shared" si="75"/>
        <v>item,4052</v>
      </c>
      <c r="AE233" s="2" t="str">
        <f t="shared" si="76"/>
        <v>pack,234</v>
      </c>
      <c r="AF233" s="2" t="str">
        <f t="shared" si="83"/>
        <v>11,116</v>
      </c>
      <c r="AG233" s="2">
        <f t="shared" si="83"/>
        <v>0</v>
      </c>
      <c r="AH233" s="2">
        <f t="shared" si="83"/>
        <v>60</v>
      </c>
      <c r="AI233" s="2">
        <v>4</v>
      </c>
    </row>
    <row r="234" spans="23:35">
      <c r="W234" s="2">
        <f t="shared" si="72"/>
        <v>214</v>
      </c>
      <c r="X234" s="2">
        <v>8</v>
      </c>
      <c r="Y234" s="2">
        <f t="shared" si="73"/>
        <v>21408</v>
      </c>
      <c r="Z234" s="2">
        <f t="shared" ref="Z234:AH297" si="84">VLOOKUP($W234,$L$36:$U$59,COLUMN()-COLUMN($X$2),0)</f>
        <v>61</v>
      </c>
      <c r="AA234" s="2">
        <f t="shared" si="83"/>
        <v>999</v>
      </c>
      <c r="AB234" s="2">
        <f t="shared" si="74"/>
        <v>1</v>
      </c>
      <c r="AC234" s="2" t="str">
        <f t="shared" si="83"/>
        <v>coin,36000</v>
      </c>
      <c r="AD234" s="2" t="str">
        <f t="shared" si="75"/>
        <v>item,4053</v>
      </c>
      <c r="AE234" s="2" t="str">
        <f t="shared" si="76"/>
        <v>pack,239</v>
      </c>
      <c r="AF234" s="2" t="str">
        <f t="shared" si="83"/>
        <v>11,116</v>
      </c>
      <c r="AG234" s="2">
        <f t="shared" si="83"/>
        <v>0</v>
      </c>
      <c r="AH234" s="2">
        <f t="shared" si="83"/>
        <v>60</v>
      </c>
      <c r="AI234" s="2">
        <v>4</v>
      </c>
    </row>
    <row r="235" spans="23:35">
      <c r="W235" s="2">
        <f t="shared" si="72"/>
        <v>214</v>
      </c>
      <c r="X235" s="2">
        <v>9</v>
      </c>
      <c r="Y235" s="2">
        <f t="shared" si="73"/>
        <v>21409</v>
      </c>
      <c r="Z235" s="2">
        <f t="shared" si="84"/>
        <v>61</v>
      </c>
      <c r="AA235" s="2">
        <f t="shared" si="83"/>
        <v>999</v>
      </c>
      <c r="AB235" s="2">
        <f t="shared" si="74"/>
        <v>1</v>
      </c>
      <c r="AC235" s="2" t="str">
        <f t="shared" si="83"/>
        <v>coin,36000</v>
      </c>
      <c r="AD235" s="2" t="str">
        <f t="shared" si="75"/>
        <v>item,4054</v>
      </c>
      <c r="AE235" s="2" t="str">
        <f t="shared" si="76"/>
        <v>pack,244</v>
      </c>
      <c r="AF235" s="2" t="str">
        <f t="shared" si="83"/>
        <v>11,116</v>
      </c>
      <c r="AG235" s="2">
        <f t="shared" si="83"/>
        <v>0</v>
      </c>
      <c r="AH235" s="2">
        <f t="shared" si="83"/>
        <v>60</v>
      </c>
      <c r="AI235" s="2">
        <v>4</v>
      </c>
    </row>
    <row r="236" spans="23:35">
      <c r="W236" s="2">
        <f t="shared" si="72"/>
        <v>214</v>
      </c>
      <c r="X236" s="2">
        <v>10</v>
      </c>
      <c r="Y236" s="2">
        <f t="shared" si="73"/>
        <v>21410</v>
      </c>
      <c r="Z236" s="2">
        <f t="shared" si="84"/>
        <v>61</v>
      </c>
      <c r="AA236" s="2">
        <f t="shared" si="83"/>
        <v>999</v>
      </c>
      <c r="AB236" s="2">
        <f t="shared" si="74"/>
        <v>1</v>
      </c>
      <c r="AC236" s="2" t="str">
        <f t="shared" si="83"/>
        <v>coin,36000</v>
      </c>
      <c r="AD236" s="2" t="str">
        <f t="shared" si="75"/>
        <v>item,4055</v>
      </c>
      <c r="AE236" s="2" t="str">
        <f t="shared" si="76"/>
        <v>pack,249</v>
      </c>
      <c r="AF236" s="2" t="str">
        <f t="shared" si="83"/>
        <v>11,116</v>
      </c>
      <c r="AG236" s="2">
        <f t="shared" si="83"/>
        <v>0</v>
      </c>
      <c r="AH236" s="2">
        <f t="shared" si="83"/>
        <v>60</v>
      </c>
      <c r="AI236" s="2">
        <v>4</v>
      </c>
    </row>
    <row r="237" spans="23:35">
      <c r="W237" s="2">
        <f t="shared" si="72"/>
        <v>214</v>
      </c>
      <c r="X237" s="2">
        <v>11</v>
      </c>
      <c r="Y237" s="2">
        <f t="shared" si="73"/>
        <v>21411</v>
      </c>
      <c r="Z237" s="2">
        <f t="shared" si="84"/>
        <v>61</v>
      </c>
      <c r="AA237" s="2">
        <f t="shared" si="83"/>
        <v>999</v>
      </c>
      <c r="AB237" s="2">
        <f t="shared" si="74"/>
        <v>1</v>
      </c>
      <c r="AC237" s="2" t="str">
        <f t="shared" si="83"/>
        <v>coin,36000</v>
      </c>
      <c r="AD237" s="2" t="str">
        <f t="shared" si="75"/>
        <v>item,4056</v>
      </c>
      <c r="AE237" s="2" t="str">
        <f t="shared" si="76"/>
        <v>pack,254</v>
      </c>
      <c r="AF237" s="2" t="str">
        <f t="shared" si="83"/>
        <v>11,116</v>
      </c>
      <c r="AG237" s="2">
        <f t="shared" si="83"/>
        <v>0</v>
      </c>
      <c r="AH237" s="2">
        <f t="shared" si="83"/>
        <v>60</v>
      </c>
      <c r="AI237" s="2">
        <v>4</v>
      </c>
    </row>
    <row r="238" spans="23:35">
      <c r="W238" s="2">
        <f t="shared" si="72"/>
        <v>214</v>
      </c>
      <c r="X238" s="2">
        <v>12</v>
      </c>
      <c r="Y238" s="2">
        <f t="shared" si="73"/>
        <v>21412</v>
      </c>
      <c r="Z238" s="2">
        <f t="shared" si="84"/>
        <v>61</v>
      </c>
      <c r="AA238" s="2">
        <f t="shared" si="83"/>
        <v>999</v>
      </c>
      <c r="AB238" s="2">
        <f t="shared" si="74"/>
        <v>1</v>
      </c>
      <c r="AC238" s="2" t="str">
        <f t="shared" si="83"/>
        <v>coin,36000</v>
      </c>
      <c r="AD238" s="2" t="str">
        <f t="shared" si="75"/>
        <v>item,4057</v>
      </c>
      <c r="AE238" s="2" t="str">
        <f t="shared" si="76"/>
        <v>pack,259</v>
      </c>
      <c r="AF238" s="2" t="str">
        <f t="shared" si="83"/>
        <v>11,116</v>
      </c>
      <c r="AG238" s="2">
        <f t="shared" si="83"/>
        <v>0</v>
      </c>
      <c r="AH238" s="2">
        <f t="shared" si="83"/>
        <v>60</v>
      </c>
      <c r="AI238" s="2">
        <v>4</v>
      </c>
    </row>
    <row r="239" spans="23:35">
      <c r="W239" s="2">
        <f t="shared" si="72"/>
        <v>214</v>
      </c>
      <c r="X239" s="2">
        <v>13</v>
      </c>
      <c r="Y239" s="2">
        <f t="shared" si="73"/>
        <v>21413</v>
      </c>
      <c r="Z239" s="2">
        <f t="shared" si="84"/>
        <v>61</v>
      </c>
      <c r="AA239" s="2">
        <f t="shared" si="83"/>
        <v>999</v>
      </c>
      <c r="AB239" s="2">
        <f t="shared" si="74"/>
        <v>1</v>
      </c>
      <c r="AC239" s="2" t="str">
        <f t="shared" si="83"/>
        <v>coin,36000</v>
      </c>
      <c r="AD239" s="2" t="str">
        <f t="shared" si="75"/>
        <v>item,4058</v>
      </c>
      <c r="AE239" s="2" t="str">
        <f t="shared" si="76"/>
        <v>pack,264</v>
      </c>
      <c r="AF239" s="2" t="str">
        <f t="shared" si="83"/>
        <v>11,116</v>
      </c>
      <c r="AG239" s="2">
        <f t="shared" si="83"/>
        <v>0</v>
      </c>
      <c r="AH239" s="2">
        <f t="shared" si="83"/>
        <v>60</v>
      </c>
      <c r="AI239" s="2">
        <v>4</v>
      </c>
    </row>
    <row r="240" spans="23:35">
      <c r="W240" s="2">
        <f t="shared" si="72"/>
        <v>214</v>
      </c>
      <c r="X240" s="2">
        <v>14</v>
      </c>
      <c r="Y240" s="2">
        <f t="shared" si="73"/>
        <v>21414</v>
      </c>
      <c r="Z240" s="2">
        <f t="shared" si="84"/>
        <v>61</v>
      </c>
      <c r="AA240" s="2">
        <f t="shared" si="83"/>
        <v>999</v>
      </c>
      <c r="AB240" s="2">
        <f t="shared" si="74"/>
        <v>1</v>
      </c>
      <c r="AC240" s="2" t="str">
        <f t="shared" si="83"/>
        <v>coin,36000</v>
      </c>
      <c r="AD240" s="2" t="str">
        <f t="shared" si="75"/>
        <v>item,4059</v>
      </c>
      <c r="AE240" s="2" t="str">
        <f t="shared" si="76"/>
        <v>pack,269</v>
      </c>
      <c r="AF240" s="2" t="str">
        <f t="shared" si="83"/>
        <v>11,116</v>
      </c>
      <c r="AG240" s="2">
        <f t="shared" si="83"/>
        <v>0</v>
      </c>
      <c r="AH240" s="2">
        <f t="shared" si="83"/>
        <v>60</v>
      </c>
      <c r="AI240" s="2">
        <v>4</v>
      </c>
    </row>
    <row r="241" spans="23:35">
      <c r="W241" s="2">
        <f t="shared" si="72"/>
        <v>214</v>
      </c>
      <c r="X241" s="2">
        <v>15</v>
      </c>
      <c r="Y241" s="2">
        <f t="shared" si="73"/>
        <v>21415</v>
      </c>
      <c r="Z241" s="2">
        <f t="shared" si="84"/>
        <v>61</v>
      </c>
      <c r="AA241" s="2">
        <f t="shared" si="83"/>
        <v>999</v>
      </c>
      <c r="AB241" s="2">
        <f t="shared" si="74"/>
        <v>1</v>
      </c>
      <c r="AC241" s="2" t="str">
        <f t="shared" si="83"/>
        <v>coin,36000</v>
      </c>
      <c r="AD241" s="2" t="str">
        <f t="shared" si="75"/>
        <v>item,4060</v>
      </c>
      <c r="AE241" s="2" t="str">
        <f t="shared" si="76"/>
        <v>pack,274</v>
      </c>
      <c r="AF241" s="2" t="str">
        <f t="shared" si="83"/>
        <v>11,116</v>
      </c>
      <c r="AG241" s="2">
        <f t="shared" si="83"/>
        <v>0</v>
      </c>
      <c r="AH241" s="2">
        <f t="shared" si="83"/>
        <v>60</v>
      </c>
      <c r="AI241" s="2">
        <v>4</v>
      </c>
    </row>
    <row r="242" spans="23:35">
      <c r="W242" s="2">
        <f t="shared" si="72"/>
        <v>301</v>
      </c>
      <c r="X242" s="2">
        <v>1</v>
      </c>
      <c r="Y242" s="2">
        <f t="shared" si="73"/>
        <v>30101</v>
      </c>
      <c r="Z242" s="2">
        <f t="shared" si="84"/>
        <v>1</v>
      </c>
      <c r="AA242" s="2">
        <f t="shared" si="83"/>
        <v>20</v>
      </c>
      <c r="AB242" s="2">
        <f t="shared" si="74"/>
        <v>0</v>
      </c>
      <c r="AC242" s="2" t="str">
        <f t="shared" si="83"/>
        <v>cash,3840</v>
      </c>
      <c r="AD242" s="2" t="str">
        <f t="shared" si="75"/>
        <v>item,4061</v>
      </c>
      <c r="AE242" s="2" t="str">
        <f t="shared" si="76"/>
        <v>pack,205</v>
      </c>
      <c r="AF242" s="2">
        <f t="shared" si="83"/>
        <v>0</v>
      </c>
      <c r="AG242" s="2" t="str">
        <f t="shared" si="83"/>
        <v>5,57</v>
      </c>
      <c r="AH242" s="2">
        <f t="shared" si="83"/>
        <v>20</v>
      </c>
      <c r="AI242" s="2">
        <v>5</v>
      </c>
    </row>
    <row r="243" spans="23:35">
      <c r="W243" s="2">
        <f t="shared" si="72"/>
        <v>301</v>
      </c>
      <c r="X243" s="2">
        <v>2</v>
      </c>
      <c r="Y243" s="2">
        <f t="shared" si="73"/>
        <v>30102</v>
      </c>
      <c r="Z243" s="2">
        <f t="shared" si="84"/>
        <v>1</v>
      </c>
      <c r="AA243" s="2">
        <f t="shared" si="83"/>
        <v>20</v>
      </c>
      <c r="AB243" s="2">
        <f t="shared" si="74"/>
        <v>0</v>
      </c>
      <c r="AC243" s="2" t="str">
        <f t="shared" si="83"/>
        <v>cash,3840</v>
      </c>
      <c r="AD243" s="2" t="str">
        <f t="shared" si="75"/>
        <v>item,4062</v>
      </c>
      <c r="AE243" s="2" t="str">
        <f t="shared" si="76"/>
        <v>pack,210</v>
      </c>
      <c r="AF243" s="2">
        <f t="shared" si="83"/>
        <v>0</v>
      </c>
      <c r="AG243" s="2" t="str">
        <f t="shared" si="83"/>
        <v>5,57</v>
      </c>
      <c r="AH243" s="2">
        <f t="shared" si="83"/>
        <v>20</v>
      </c>
      <c r="AI243" s="2">
        <v>5</v>
      </c>
    </row>
    <row r="244" spans="23:35">
      <c r="W244" s="2">
        <f t="shared" si="72"/>
        <v>301</v>
      </c>
      <c r="X244" s="2">
        <v>3</v>
      </c>
      <c r="Y244" s="2">
        <f t="shared" si="73"/>
        <v>30103</v>
      </c>
      <c r="Z244" s="2">
        <f t="shared" si="84"/>
        <v>1</v>
      </c>
      <c r="AA244" s="2">
        <f t="shared" si="83"/>
        <v>20</v>
      </c>
      <c r="AB244" s="2">
        <f t="shared" si="74"/>
        <v>0</v>
      </c>
      <c r="AC244" s="2" t="str">
        <f t="shared" si="83"/>
        <v>cash,3840</v>
      </c>
      <c r="AD244" s="2" t="str">
        <f t="shared" si="75"/>
        <v>item,4063</v>
      </c>
      <c r="AE244" s="2" t="str">
        <f t="shared" si="76"/>
        <v>pack,215</v>
      </c>
      <c r="AF244" s="2">
        <f t="shared" si="83"/>
        <v>0</v>
      </c>
      <c r="AG244" s="2" t="str">
        <f t="shared" si="83"/>
        <v>5,57</v>
      </c>
      <c r="AH244" s="2">
        <f t="shared" si="83"/>
        <v>20</v>
      </c>
      <c r="AI244" s="2">
        <v>5</v>
      </c>
    </row>
    <row r="245" spans="23:35">
      <c r="W245" s="2">
        <f t="shared" si="72"/>
        <v>301</v>
      </c>
      <c r="X245" s="2">
        <v>4</v>
      </c>
      <c r="Y245" s="2">
        <f t="shared" si="73"/>
        <v>30104</v>
      </c>
      <c r="Z245" s="2">
        <f t="shared" si="84"/>
        <v>1</v>
      </c>
      <c r="AA245" s="2">
        <f t="shared" si="83"/>
        <v>20</v>
      </c>
      <c r="AB245" s="2">
        <f t="shared" si="74"/>
        <v>0</v>
      </c>
      <c r="AC245" s="2" t="str">
        <f t="shared" si="83"/>
        <v>cash,3840</v>
      </c>
      <c r="AD245" s="2" t="str">
        <f t="shared" si="75"/>
        <v>item,4064</v>
      </c>
      <c r="AE245" s="2" t="str">
        <f t="shared" si="76"/>
        <v>pack,220</v>
      </c>
      <c r="AF245" s="2">
        <f t="shared" si="83"/>
        <v>0</v>
      </c>
      <c r="AG245" s="2" t="str">
        <f t="shared" si="83"/>
        <v>5,57</v>
      </c>
      <c r="AH245" s="2">
        <f t="shared" si="83"/>
        <v>20</v>
      </c>
      <c r="AI245" s="2">
        <v>5</v>
      </c>
    </row>
    <row r="246" spans="23:35">
      <c r="W246" s="2">
        <f t="shared" si="72"/>
        <v>301</v>
      </c>
      <c r="X246" s="2">
        <v>5</v>
      </c>
      <c r="Y246" s="2">
        <f t="shared" si="73"/>
        <v>30105</v>
      </c>
      <c r="Z246" s="2">
        <f t="shared" si="84"/>
        <v>1</v>
      </c>
      <c r="AA246" s="2">
        <f t="shared" si="83"/>
        <v>20</v>
      </c>
      <c r="AB246" s="2">
        <f t="shared" si="74"/>
        <v>0</v>
      </c>
      <c r="AC246" s="2" t="str">
        <f t="shared" si="83"/>
        <v>cash,3840</v>
      </c>
      <c r="AD246" s="2" t="str">
        <f t="shared" si="75"/>
        <v>item,4065</v>
      </c>
      <c r="AE246" s="2" t="str">
        <f t="shared" si="76"/>
        <v>pack,225</v>
      </c>
      <c r="AF246" s="2">
        <f t="shared" si="83"/>
        <v>0</v>
      </c>
      <c r="AG246" s="2" t="str">
        <f t="shared" si="83"/>
        <v>5,57</v>
      </c>
      <c r="AH246" s="2">
        <f t="shared" si="83"/>
        <v>20</v>
      </c>
      <c r="AI246" s="2">
        <v>5</v>
      </c>
    </row>
    <row r="247" spans="23:35">
      <c r="W247" s="2">
        <f t="shared" si="72"/>
        <v>301</v>
      </c>
      <c r="X247" s="2">
        <v>6</v>
      </c>
      <c r="Y247" s="2">
        <f t="shared" si="73"/>
        <v>30106</v>
      </c>
      <c r="Z247" s="2">
        <f t="shared" si="84"/>
        <v>1</v>
      </c>
      <c r="AA247" s="2">
        <f t="shared" si="83"/>
        <v>20</v>
      </c>
      <c r="AB247" s="2">
        <f t="shared" si="74"/>
        <v>0</v>
      </c>
      <c r="AC247" s="2" t="str">
        <f t="shared" si="83"/>
        <v>cash,3840</v>
      </c>
      <c r="AD247" s="2" t="str">
        <f t="shared" si="75"/>
        <v>item,4066</v>
      </c>
      <c r="AE247" s="2" t="str">
        <f t="shared" si="76"/>
        <v>pack,230</v>
      </c>
      <c r="AF247" s="2">
        <f t="shared" si="83"/>
        <v>0</v>
      </c>
      <c r="AG247" s="2" t="str">
        <f t="shared" si="83"/>
        <v>5,57</v>
      </c>
      <c r="AH247" s="2">
        <f t="shared" si="83"/>
        <v>20</v>
      </c>
      <c r="AI247" s="2">
        <v>5</v>
      </c>
    </row>
    <row r="248" spans="23:35">
      <c r="W248" s="2">
        <f t="shared" si="72"/>
        <v>301</v>
      </c>
      <c r="X248" s="2">
        <v>7</v>
      </c>
      <c r="Y248" s="2">
        <f t="shared" si="73"/>
        <v>30107</v>
      </c>
      <c r="Z248" s="2">
        <f t="shared" si="84"/>
        <v>1</v>
      </c>
      <c r="AA248" s="2">
        <f t="shared" si="83"/>
        <v>20</v>
      </c>
      <c r="AB248" s="2">
        <f t="shared" si="74"/>
        <v>0</v>
      </c>
      <c r="AC248" s="2" t="str">
        <f t="shared" si="83"/>
        <v>cash,3840</v>
      </c>
      <c r="AD248" s="2" t="str">
        <f t="shared" si="75"/>
        <v>item,4067</v>
      </c>
      <c r="AE248" s="2" t="str">
        <f t="shared" si="76"/>
        <v>pack,235</v>
      </c>
      <c r="AF248" s="2">
        <f t="shared" si="83"/>
        <v>0</v>
      </c>
      <c r="AG248" s="2" t="str">
        <f t="shared" si="83"/>
        <v>5,57</v>
      </c>
      <c r="AH248" s="2">
        <f t="shared" si="83"/>
        <v>20</v>
      </c>
      <c r="AI248" s="2">
        <v>5</v>
      </c>
    </row>
    <row r="249" spans="23:35">
      <c r="W249" s="2">
        <f t="shared" si="72"/>
        <v>301</v>
      </c>
      <c r="X249" s="2">
        <v>8</v>
      </c>
      <c r="Y249" s="2">
        <f t="shared" si="73"/>
        <v>30108</v>
      </c>
      <c r="Z249" s="2">
        <f t="shared" si="84"/>
        <v>1</v>
      </c>
      <c r="AA249" s="2">
        <f t="shared" si="83"/>
        <v>20</v>
      </c>
      <c r="AB249" s="2">
        <f t="shared" si="74"/>
        <v>0</v>
      </c>
      <c r="AC249" s="2" t="str">
        <f t="shared" si="83"/>
        <v>cash,3840</v>
      </c>
      <c r="AD249" s="2" t="str">
        <f t="shared" si="75"/>
        <v>item,4068</v>
      </c>
      <c r="AE249" s="2" t="str">
        <f t="shared" si="76"/>
        <v>pack,240</v>
      </c>
      <c r="AF249" s="2">
        <f t="shared" si="83"/>
        <v>0</v>
      </c>
      <c r="AG249" s="2" t="str">
        <f t="shared" si="83"/>
        <v>5,57</v>
      </c>
      <c r="AH249" s="2">
        <f t="shared" si="83"/>
        <v>20</v>
      </c>
      <c r="AI249" s="2">
        <v>5</v>
      </c>
    </row>
    <row r="250" spans="23:35">
      <c r="W250" s="2">
        <f t="shared" si="72"/>
        <v>301</v>
      </c>
      <c r="X250" s="2">
        <v>9</v>
      </c>
      <c r="Y250" s="2">
        <f t="shared" si="73"/>
        <v>30109</v>
      </c>
      <c r="Z250" s="2">
        <f t="shared" si="84"/>
        <v>1</v>
      </c>
      <c r="AA250" s="2">
        <f t="shared" si="83"/>
        <v>20</v>
      </c>
      <c r="AB250" s="2">
        <f t="shared" si="74"/>
        <v>0</v>
      </c>
      <c r="AC250" s="2" t="str">
        <f t="shared" si="83"/>
        <v>cash,3840</v>
      </c>
      <c r="AD250" s="2" t="str">
        <f t="shared" si="75"/>
        <v>item,4069</v>
      </c>
      <c r="AE250" s="2" t="str">
        <f t="shared" si="76"/>
        <v>pack,245</v>
      </c>
      <c r="AF250" s="2">
        <f t="shared" si="83"/>
        <v>0</v>
      </c>
      <c r="AG250" s="2" t="str">
        <f t="shared" si="83"/>
        <v>5,57</v>
      </c>
      <c r="AH250" s="2">
        <f t="shared" si="83"/>
        <v>20</v>
      </c>
      <c r="AI250" s="2">
        <v>5</v>
      </c>
    </row>
    <row r="251" spans="23:35">
      <c r="W251" s="2">
        <f t="shared" ref="W251:W314" si="85">W131+100</f>
        <v>301</v>
      </c>
      <c r="X251" s="2">
        <v>10</v>
      </c>
      <c r="Y251" s="2">
        <f t="shared" si="73"/>
        <v>30110</v>
      </c>
      <c r="Z251" s="2">
        <f t="shared" si="84"/>
        <v>1</v>
      </c>
      <c r="AA251" s="2">
        <f t="shared" si="83"/>
        <v>20</v>
      </c>
      <c r="AB251" s="2">
        <f t="shared" si="74"/>
        <v>0</v>
      </c>
      <c r="AC251" s="2" t="str">
        <f t="shared" si="83"/>
        <v>cash,3840</v>
      </c>
      <c r="AD251" s="2" t="str">
        <f t="shared" si="75"/>
        <v>item,4070</v>
      </c>
      <c r="AE251" s="2" t="str">
        <f t="shared" si="76"/>
        <v>pack,250</v>
      </c>
      <c r="AF251" s="2">
        <f t="shared" si="83"/>
        <v>0</v>
      </c>
      <c r="AG251" s="2" t="str">
        <f t="shared" si="83"/>
        <v>5,57</v>
      </c>
      <c r="AH251" s="2">
        <f t="shared" si="83"/>
        <v>20</v>
      </c>
      <c r="AI251" s="2">
        <v>5</v>
      </c>
    </row>
    <row r="252" spans="23:35">
      <c r="W252" s="2">
        <f t="shared" si="85"/>
        <v>301</v>
      </c>
      <c r="X252" s="2">
        <v>11</v>
      </c>
      <c r="Y252" s="2">
        <f t="shared" si="73"/>
        <v>30111</v>
      </c>
      <c r="Z252" s="2">
        <f t="shared" si="84"/>
        <v>1</v>
      </c>
      <c r="AA252" s="2">
        <f t="shared" si="83"/>
        <v>20</v>
      </c>
      <c r="AB252" s="2">
        <f t="shared" si="74"/>
        <v>0</v>
      </c>
      <c r="AC252" s="2" t="str">
        <f t="shared" si="83"/>
        <v>cash,3840</v>
      </c>
      <c r="AD252" s="2" t="str">
        <f t="shared" si="75"/>
        <v>item,4071</v>
      </c>
      <c r="AE252" s="2" t="str">
        <f t="shared" si="76"/>
        <v>pack,255</v>
      </c>
      <c r="AF252" s="2">
        <f t="shared" si="83"/>
        <v>0</v>
      </c>
      <c r="AG252" s="2" t="str">
        <f t="shared" si="83"/>
        <v>5,57</v>
      </c>
      <c r="AH252" s="2">
        <f t="shared" si="83"/>
        <v>20</v>
      </c>
      <c r="AI252" s="2">
        <v>5</v>
      </c>
    </row>
    <row r="253" spans="23:35">
      <c r="W253" s="2">
        <f t="shared" si="85"/>
        <v>301</v>
      </c>
      <c r="X253" s="2">
        <v>12</v>
      </c>
      <c r="Y253" s="2">
        <f t="shared" si="73"/>
        <v>30112</v>
      </c>
      <c r="Z253" s="2">
        <f t="shared" si="84"/>
        <v>1</v>
      </c>
      <c r="AA253" s="2">
        <f t="shared" si="83"/>
        <v>20</v>
      </c>
      <c r="AB253" s="2">
        <f t="shared" si="74"/>
        <v>0</v>
      </c>
      <c r="AC253" s="2" t="str">
        <f t="shared" si="83"/>
        <v>cash,3840</v>
      </c>
      <c r="AD253" s="2" t="str">
        <f t="shared" si="75"/>
        <v>item,4072</v>
      </c>
      <c r="AE253" s="2" t="str">
        <f t="shared" si="76"/>
        <v>pack,260</v>
      </c>
      <c r="AF253" s="2">
        <f t="shared" si="83"/>
        <v>0</v>
      </c>
      <c r="AG253" s="2" t="str">
        <f t="shared" si="83"/>
        <v>5,57</v>
      </c>
      <c r="AH253" s="2">
        <f t="shared" si="83"/>
        <v>20</v>
      </c>
      <c r="AI253" s="2">
        <v>5</v>
      </c>
    </row>
    <row r="254" spans="23:35">
      <c r="W254" s="2">
        <f t="shared" si="85"/>
        <v>301</v>
      </c>
      <c r="X254" s="2">
        <v>13</v>
      </c>
      <c r="Y254" s="2">
        <f t="shared" si="73"/>
        <v>30113</v>
      </c>
      <c r="Z254" s="2">
        <f t="shared" si="84"/>
        <v>1</v>
      </c>
      <c r="AA254" s="2">
        <f t="shared" si="83"/>
        <v>20</v>
      </c>
      <c r="AB254" s="2">
        <f t="shared" si="74"/>
        <v>0</v>
      </c>
      <c r="AC254" s="2" t="str">
        <f t="shared" si="83"/>
        <v>cash,3840</v>
      </c>
      <c r="AD254" s="2" t="str">
        <f t="shared" si="75"/>
        <v>item,4073</v>
      </c>
      <c r="AE254" s="2" t="str">
        <f t="shared" si="76"/>
        <v>pack,265</v>
      </c>
      <c r="AF254" s="2">
        <f t="shared" si="83"/>
        <v>0</v>
      </c>
      <c r="AG254" s="2" t="str">
        <f t="shared" si="83"/>
        <v>5,57</v>
      </c>
      <c r="AH254" s="2">
        <f t="shared" si="83"/>
        <v>20</v>
      </c>
      <c r="AI254" s="2">
        <v>5</v>
      </c>
    </row>
    <row r="255" spans="23:35">
      <c r="W255" s="2">
        <f t="shared" si="85"/>
        <v>301</v>
      </c>
      <c r="X255" s="2">
        <v>14</v>
      </c>
      <c r="Y255" s="2">
        <f t="shared" si="73"/>
        <v>30114</v>
      </c>
      <c r="Z255" s="2">
        <f t="shared" si="84"/>
        <v>1</v>
      </c>
      <c r="AA255" s="2">
        <f t="shared" si="83"/>
        <v>20</v>
      </c>
      <c r="AB255" s="2">
        <f t="shared" si="74"/>
        <v>0</v>
      </c>
      <c r="AC255" s="2" t="str">
        <f t="shared" si="83"/>
        <v>cash,3840</v>
      </c>
      <c r="AD255" s="2" t="str">
        <f t="shared" si="75"/>
        <v>item,4074</v>
      </c>
      <c r="AE255" s="2" t="str">
        <f t="shared" si="76"/>
        <v>pack,270</v>
      </c>
      <c r="AF255" s="2">
        <f t="shared" si="83"/>
        <v>0</v>
      </c>
      <c r="AG255" s="2" t="str">
        <f t="shared" si="83"/>
        <v>5,57</v>
      </c>
      <c r="AH255" s="2">
        <f t="shared" si="83"/>
        <v>20</v>
      </c>
      <c r="AI255" s="2">
        <v>5</v>
      </c>
    </row>
    <row r="256" spans="23:35">
      <c r="W256" s="2">
        <f t="shared" si="85"/>
        <v>301</v>
      </c>
      <c r="X256" s="2">
        <v>15</v>
      </c>
      <c r="Y256" s="2">
        <f t="shared" si="73"/>
        <v>30115</v>
      </c>
      <c r="Z256" s="2">
        <f t="shared" si="84"/>
        <v>1</v>
      </c>
      <c r="AA256" s="2">
        <f t="shared" si="83"/>
        <v>20</v>
      </c>
      <c r="AB256" s="2">
        <f t="shared" si="74"/>
        <v>0</v>
      </c>
      <c r="AC256" s="2" t="str">
        <f t="shared" si="83"/>
        <v>cash,3840</v>
      </c>
      <c r="AD256" s="2" t="str">
        <f t="shared" si="75"/>
        <v>item,4075</v>
      </c>
      <c r="AE256" s="2" t="str">
        <f t="shared" si="76"/>
        <v>pack,275</v>
      </c>
      <c r="AF256" s="2">
        <f t="shared" si="83"/>
        <v>0</v>
      </c>
      <c r="AG256" s="2" t="str">
        <f t="shared" si="83"/>
        <v>5,57</v>
      </c>
      <c r="AH256" s="2">
        <f t="shared" si="83"/>
        <v>20</v>
      </c>
      <c r="AI256" s="2">
        <v>5</v>
      </c>
    </row>
    <row r="257" spans="23:35">
      <c r="W257" s="2">
        <f t="shared" si="85"/>
        <v>302</v>
      </c>
      <c r="X257" s="2">
        <v>1</v>
      </c>
      <c r="Y257" s="2">
        <f t="shared" si="73"/>
        <v>30201</v>
      </c>
      <c r="Z257" s="2">
        <f t="shared" si="84"/>
        <v>21</v>
      </c>
      <c r="AA257" s="2">
        <f t="shared" si="83"/>
        <v>40</v>
      </c>
      <c r="AB257" s="2">
        <f t="shared" si="74"/>
        <v>4</v>
      </c>
      <c r="AC257" s="2" t="str">
        <f t="shared" si="83"/>
        <v>cash,3840</v>
      </c>
      <c r="AD257" s="2" t="str">
        <f t="shared" si="75"/>
        <v>item,4061</v>
      </c>
      <c r="AE257" s="2" t="str">
        <f t="shared" si="76"/>
        <v>pack,205</v>
      </c>
      <c r="AF257" s="2" t="str">
        <f t="shared" si="83"/>
        <v>5,57</v>
      </c>
      <c r="AG257" s="2" t="str">
        <f t="shared" si="83"/>
        <v>8,86</v>
      </c>
      <c r="AH257" s="2">
        <f t="shared" si="83"/>
        <v>20</v>
      </c>
      <c r="AI257" s="2">
        <v>5</v>
      </c>
    </row>
    <row r="258" spans="23:35">
      <c r="W258" s="2">
        <f t="shared" si="85"/>
        <v>302</v>
      </c>
      <c r="X258" s="2">
        <v>2</v>
      </c>
      <c r="Y258" s="2">
        <f t="shared" si="73"/>
        <v>30202</v>
      </c>
      <c r="Z258" s="2">
        <f t="shared" si="84"/>
        <v>21</v>
      </c>
      <c r="AA258" s="2">
        <f t="shared" si="83"/>
        <v>40</v>
      </c>
      <c r="AB258" s="2">
        <f t="shared" si="74"/>
        <v>4</v>
      </c>
      <c r="AC258" s="2" t="str">
        <f t="shared" si="83"/>
        <v>cash,3840</v>
      </c>
      <c r="AD258" s="2" t="str">
        <f t="shared" si="75"/>
        <v>item,4062</v>
      </c>
      <c r="AE258" s="2" t="str">
        <f t="shared" si="76"/>
        <v>pack,210</v>
      </c>
      <c r="AF258" s="2" t="str">
        <f t="shared" si="83"/>
        <v>5,57</v>
      </c>
      <c r="AG258" s="2" t="str">
        <f t="shared" si="83"/>
        <v>8,86</v>
      </c>
      <c r="AH258" s="2">
        <f t="shared" si="83"/>
        <v>20</v>
      </c>
      <c r="AI258" s="2">
        <v>5</v>
      </c>
    </row>
    <row r="259" spans="23:35">
      <c r="W259" s="2">
        <f t="shared" si="85"/>
        <v>302</v>
      </c>
      <c r="X259" s="2">
        <v>3</v>
      </c>
      <c r="Y259" s="2">
        <f t="shared" ref="Y259:Y322" si="86">W259*100+X259</f>
        <v>30203</v>
      </c>
      <c r="Z259" s="2">
        <f t="shared" si="84"/>
        <v>21</v>
      </c>
      <c r="AA259" s="2">
        <f t="shared" si="83"/>
        <v>40</v>
      </c>
      <c r="AB259" s="2">
        <f t="shared" ref="AB259:AB322" si="87">CEILING(VLOOKUP($W259,$L$36:$U$59,COLUMN()-COLUMN($X$2),0)/15,1)</f>
        <v>4</v>
      </c>
      <c r="AC259" s="2" t="str">
        <f t="shared" si="83"/>
        <v>cash,3840</v>
      </c>
      <c r="AD259" s="2" t="str">
        <f t="shared" ref="AD259:AD322" si="88">VLOOKUP(X259,$AJ$1:$AP$15,AI259-1,0)</f>
        <v>item,4063</v>
      </c>
      <c r="AE259" s="2" t="str">
        <f t="shared" ref="AE259:AE322" si="89">VLOOKUP(X259,$AJ$1:$AP$15,AI259+2,0)</f>
        <v>pack,215</v>
      </c>
      <c r="AF259" s="2" t="str">
        <f t="shared" si="83"/>
        <v>5,57</v>
      </c>
      <c r="AG259" s="2" t="str">
        <f t="shared" si="83"/>
        <v>8,86</v>
      </c>
      <c r="AH259" s="2">
        <f t="shared" si="83"/>
        <v>20</v>
      </c>
      <c r="AI259" s="2">
        <v>5</v>
      </c>
    </row>
    <row r="260" spans="23:35">
      <c r="W260" s="2">
        <f t="shared" si="85"/>
        <v>302</v>
      </c>
      <c r="X260" s="2">
        <v>4</v>
      </c>
      <c r="Y260" s="2">
        <f t="shared" si="86"/>
        <v>30204</v>
      </c>
      <c r="Z260" s="2">
        <f t="shared" si="84"/>
        <v>21</v>
      </c>
      <c r="AA260" s="2">
        <f t="shared" si="83"/>
        <v>40</v>
      </c>
      <c r="AB260" s="2">
        <f t="shared" si="87"/>
        <v>4</v>
      </c>
      <c r="AC260" s="2" t="str">
        <f t="shared" si="83"/>
        <v>cash,3840</v>
      </c>
      <c r="AD260" s="2" t="str">
        <f t="shared" si="88"/>
        <v>item,4064</v>
      </c>
      <c r="AE260" s="2" t="str">
        <f t="shared" si="89"/>
        <v>pack,220</v>
      </c>
      <c r="AF260" s="2" t="str">
        <f t="shared" si="83"/>
        <v>5,57</v>
      </c>
      <c r="AG260" s="2" t="str">
        <f t="shared" si="83"/>
        <v>8,86</v>
      </c>
      <c r="AH260" s="2">
        <f t="shared" si="83"/>
        <v>20</v>
      </c>
      <c r="AI260" s="2">
        <v>5</v>
      </c>
    </row>
    <row r="261" spans="23:35">
      <c r="W261" s="2">
        <f t="shared" si="85"/>
        <v>302</v>
      </c>
      <c r="X261" s="2">
        <v>5</v>
      </c>
      <c r="Y261" s="2">
        <f t="shared" si="86"/>
        <v>30205</v>
      </c>
      <c r="Z261" s="2">
        <f t="shared" si="84"/>
        <v>21</v>
      </c>
      <c r="AA261" s="2">
        <f t="shared" si="83"/>
        <v>40</v>
      </c>
      <c r="AB261" s="2">
        <f t="shared" si="87"/>
        <v>4</v>
      </c>
      <c r="AC261" s="2" t="str">
        <f t="shared" si="83"/>
        <v>cash,3840</v>
      </c>
      <c r="AD261" s="2" t="str">
        <f t="shared" si="88"/>
        <v>item,4065</v>
      </c>
      <c r="AE261" s="2" t="str">
        <f t="shared" si="89"/>
        <v>pack,225</v>
      </c>
      <c r="AF261" s="2" t="str">
        <f t="shared" si="83"/>
        <v>5,57</v>
      </c>
      <c r="AG261" s="2" t="str">
        <f t="shared" si="83"/>
        <v>8,86</v>
      </c>
      <c r="AH261" s="2">
        <f t="shared" si="83"/>
        <v>20</v>
      </c>
      <c r="AI261" s="2">
        <v>5</v>
      </c>
    </row>
    <row r="262" spans="23:35">
      <c r="W262" s="2">
        <f t="shared" si="85"/>
        <v>302</v>
      </c>
      <c r="X262" s="2">
        <v>6</v>
      </c>
      <c r="Y262" s="2">
        <f t="shared" si="86"/>
        <v>30206</v>
      </c>
      <c r="Z262" s="2">
        <f t="shared" si="84"/>
        <v>21</v>
      </c>
      <c r="AA262" s="2">
        <f t="shared" si="83"/>
        <v>40</v>
      </c>
      <c r="AB262" s="2">
        <f t="shared" si="87"/>
        <v>4</v>
      </c>
      <c r="AC262" s="2" t="str">
        <f t="shared" si="83"/>
        <v>cash,3840</v>
      </c>
      <c r="AD262" s="2" t="str">
        <f t="shared" si="88"/>
        <v>item,4066</v>
      </c>
      <c r="AE262" s="2" t="str">
        <f t="shared" si="89"/>
        <v>pack,230</v>
      </c>
      <c r="AF262" s="2" t="str">
        <f t="shared" si="83"/>
        <v>5,57</v>
      </c>
      <c r="AG262" s="2" t="str">
        <f t="shared" si="83"/>
        <v>8,86</v>
      </c>
      <c r="AH262" s="2">
        <f t="shared" si="83"/>
        <v>20</v>
      </c>
      <c r="AI262" s="2">
        <v>5</v>
      </c>
    </row>
    <row r="263" spans="23:35">
      <c r="W263" s="2">
        <f t="shared" si="85"/>
        <v>302</v>
      </c>
      <c r="X263" s="2">
        <v>7</v>
      </c>
      <c r="Y263" s="2">
        <f t="shared" si="86"/>
        <v>30207</v>
      </c>
      <c r="Z263" s="2">
        <f t="shared" si="84"/>
        <v>21</v>
      </c>
      <c r="AA263" s="2">
        <f t="shared" si="83"/>
        <v>40</v>
      </c>
      <c r="AB263" s="2">
        <f t="shared" si="87"/>
        <v>4</v>
      </c>
      <c r="AC263" s="2" t="str">
        <f t="shared" si="83"/>
        <v>cash,3840</v>
      </c>
      <c r="AD263" s="2" t="str">
        <f t="shared" si="88"/>
        <v>item,4067</v>
      </c>
      <c r="AE263" s="2" t="str">
        <f t="shared" si="89"/>
        <v>pack,235</v>
      </c>
      <c r="AF263" s="2" t="str">
        <f t="shared" si="83"/>
        <v>5,57</v>
      </c>
      <c r="AG263" s="2" t="str">
        <f t="shared" si="83"/>
        <v>8,86</v>
      </c>
      <c r="AH263" s="2">
        <f t="shared" si="83"/>
        <v>20</v>
      </c>
      <c r="AI263" s="2">
        <v>5</v>
      </c>
    </row>
    <row r="264" spans="23:35">
      <c r="W264" s="2">
        <f t="shared" si="85"/>
        <v>302</v>
      </c>
      <c r="X264" s="2">
        <v>8</v>
      </c>
      <c r="Y264" s="2">
        <f t="shared" si="86"/>
        <v>30208</v>
      </c>
      <c r="Z264" s="2">
        <f t="shared" si="84"/>
        <v>21</v>
      </c>
      <c r="AA264" s="2">
        <f t="shared" si="83"/>
        <v>40</v>
      </c>
      <c r="AB264" s="2">
        <f t="shared" si="87"/>
        <v>4</v>
      </c>
      <c r="AC264" s="2" t="str">
        <f t="shared" si="83"/>
        <v>cash,3840</v>
      </c>
      <c r="AD264" s="2" t="str">
        <f t="shared" si="88"/>
        <v>item,4068</v>
      </c>
      <c r="AE264" s="2" t="str">
        <f t="shared" si="89"/>
        <v>pack,240</v>
      </c>
      <c r="AF264" s="2" t="str">
        <f t="shared" si="83"/>
        <v>5,57</v>
      </c>
      <c r="AG264" s="2" t="str">
        <f t="shared" si="83"/>
        <v>8,86</v>
      </c>
      <c r="AH264" s="2">
        <f t="shared" si="83"/>
        <v>20</v>
      </c>
      <c r="AI264" s="2">
        <v>5</v>
      </c>
    </row>
    <row r="265" spans="23:35">
      <c r="W265" s="2">
        <f t="shared" si="85"/>
        <v>302</v>
      </c>
      <c r="X265" s="2">
        <v>9</v>
      </c>
      <c r="Y265" s="2">
        <f t="shared" si="86"/>
        <v>30209</v>
      </c>
      <c r="Z265" s="2">
        <f t="shared" si="84"/>
        <v>21</v>
      </c>
      <c r="AA265" s="2">
        <f t="shared" si="83"/>
        <v>40</v>
      </c>
      <c r="AB265" s="2">
        <f t="shared" si="87"/>
        <v>4</v>
      </c>
      <c r="AC265" s="2" t="str">
        <f t="shared" ref="AA265:AH328" si="90">VLOOKUP($W265,$L$36:$U$59,COLUMN()-COLUMN($X$2),0)</f>
        <v>cash,3840</v>
      </c>
      <c r="AD265" s="2" t="str">
        <f t="shared" si="88"/>
        <v>item,4069</v>
      </c>
      <c r="AE265" s="2" t="str">
        <f t="shared" si="89"/>
        <v>pack,245</v>
      </c>
      <c r="AF265" s="2" t="str">
        <f t="shared" si="90"/>
        <v>5,57</v>
      </c>
      <c r="AG265" s="2" t="str">
        <f t="shared" si="90"/>
        <v>8,86</v>
      </c>
      <c r="AH265" s="2">
        <f t="shared" si="90"/>
        <v>20</v>
      </c>
      <c r="AI265" s="2">
        <v>5</v>
      </c>
    </row>
    <row r="266" spans="23:35">
      <c r="W266" s="2">
        <f t="shared" si="85"/>
        <v>302</v>
      </c>
      <c r="X266" s="2">
        <v>10</v>
      </c>
      <c r="Y266" s="2">
        <f t="shared" si="86"/>
        <v>30210</v>
      </c>
      <c r="Z266" s="2">
        <f t="shared" si="84"/>
        <v>21</v>
      </c>
      <c r="AA266" s="2">
        <f t="shared" si="90"/>
        <v>40</v>
      </c>
      <c r="AB266" s="2">
        <f t="shared" si="87"/>
        <v>4</v>
      </c>
      <c r="AC266" s="2" t="str">
        <f t="shared" si="90"/>
        <v>cash,3840</v>
      </c>
      <c r="AD266" s="2" t="str">
        <f t="shared" si="88"/>
        <v>item,4070</v>
      </c>
      <c r="AE266" s="2" t="str">
        <f t="shared" si="89"/>
        <v>pack,250</v>
      </c>
      <c r="AF266" s="2" t="str">
        <f t="shared" si="90"/>
        <v>5,57</v>
      </c>
      <c r="AG266" s="2" t="str">
        <f t="shared" si="90"/>
        <v>8,86</v>
      </c>
      <c r="AH266" s="2">
        <f t="shared" si="90"/>
        <v>20</v>
      </c>
      <c r="AI266" s="2">
        <v>5</v>
      </c>
    </row>
    <row r="267" spans="23:35">
      <c r="W267" s="2">
        <f t="shared" si="85"/>
        <v>302</v>
      </c>
      <c r="X267" s="2">
        <v>11</v>
      </c>
      <c r="Y267" s="2">
        <f t="shared" si="86"/>
        <v>30211</v>
      </c>
      <c r="Z267" s="2">
        <f t="shared" si="84"/>
        <v>21</v>
      </c>
      <c r="AA267" s="2">
        <f t="shared" si="90"/>
        <v>40</v>
      </c>
      <c r="AB267" s="2">
        <f t="shared" si="87"/>
        <v>4</v>
      </c>
      <c r="AC267" s="2" t="str">
        <f t="shared" si="90"/>
        <v>cash,3840</v>
      </c>
      <c r="AD267" s="2" t="str">
        <f t="shared" si="88"/>
        <v>item,4071</v>
      </c>
      <c r="AE267" s="2" t="str">
        <f t="shared" si="89"/>
        <v>pack,255</v>
      </c>
      <c r="AF267" s="2" t="str">
        <f t="shared" si="90"/>
        <v>5,57</v>
      </c>
      <c r="AG267" s="2" t="str">
        <f t="shared" si="90"/>
        <v>8,86</v>
      </c>
      <c r="AH267" s="2">
        <f t="shared" si="90"/>
        <v>20</v>
      </c>
      <c r="AI267" s="2">
        <v>5</v>
      </c>
    </row>
    <row r="268" spans="23:35">
      <c r="W268" s="2">
        <f t="shared" si="85"/>
        <v>302</v>
      </c>
      <c r="X268" s="2">
        <v>12</v>
      </c>
      <c r="Y268" s="2">
        <f t="shared" si="86"/>
        <v>30212</v>
      </c>
      <c r="Z268" s="2">
        <f t="shared" si="84"/>
        <v>21</v>
      </c>
      <c r="AA268" s="2">
        <f t="shared" si="90"/>
        <v>40</v>
      </c>
      <c r="AB268" s="2">
        <f t="shared" si="87"/>
        <v>4</v>
      </c>
      <c r="AC268" s="2" t="str">
        <f t="shared" si="90"/>
        <v>cash,3840</v>
      </c>
      <c r="AD268" s="2" t="str">
        <f t="shared" si="88"/>
        <v>item,4072</v>
      </c>
      <c r="AE268" s="2" t="str">
        <f t="shared" si="89"/>
        <v>pack,260</v>
      </c>
      <c r="AF268" s="2" t="str">
        <f t="shared" si="90"/>
        <v>5,57</v>
      </c>
      <c r="AG268" s="2" t="str">
        <f t="shared" si="90"/>
        <v>8,86</v>
      </c>
      <c r="AH268" s="2">
        <f t="shared" si="90"/>
        <v>20</v>
      </c>
      <c r="AI268" s="2">
        <v>5</v>
      </c>
    </row>
    <row r="269" spans="23:35">
      <c r="W269" s="2">
        <f t="shared" si="85"/>
        <v>302</v>
      </c>
      <c r="X269" s="2">
        <v>13</v>
      </c>
      <c r="Y269" s="2">
        <f t="shared" si="86"/>
        <v>30213</v>
      </c>
      <c r="Z269" s="2">
        <f t="shared" si="84"/>
        <v>21</v>
      </c>
      <c r="AA269" s="2">
        <f t="shared" si="90"/>
        <v>40</v>
      </c>
      <c r="AB269" s="2">
        <f t="shared" si="87"/>
        <v>4</v>
      </c>
      <c r="AC269" s="2" t="str">
        <f t="shared" si="90"/>
        <v>cash,3840</v>
      </c>
      <c r="AD269" s="2" t="str">
        <f t="shared" si="88"/>
        <v>item,4073</v>
      </c>
      <c r="AE269" s="2" t="str">
        <f t="shared" si="89"/>
        <v>pack,265</v>
      </c>
      <c r="AF269" s="2" t="str">
        <f t="shared" si="90"/>
        <v>5,57</v>
      </c>
      <c r="AG269" s="2" t="str">
        <f t="shared" si="90"/>
        <v>8,86</v>
      </c>
      <c r="AH269" s="2">
        <f t="shared" si="90"/>
        <v>20</v>
      </c>
      <c r="AI269" s="2">
        <v>5</v>
      </c>
    </row>
    <row r="270" spans="23:35">
      <c r="W270" s="2">
        <f t="shared" si="85"/>
        <v>302</v>
      </c>
      <c r="X270" s="2">
        <v>14</v>
      </c>
      <c r="Y270" s="2">
        <f t="shared" si="86"/>
        <v>30214</v>
      </c>
      <c r="Z270" s="2">
        <f t="shared" si="84"/>
        <v>21</v>
      </c>
      <c r="AA270" s="2">
        <f t="shared" si="90"/>
        <v>40</v>
      </c>
      <c r="AB270" s="2">
        <f t="shared" si="87"/>
        <v>4</v>
      </c>
      <c r="AC270" s="2" t="str">
        <f t="shared" si="90"/>
        <v>cash,3840</v>
      </c>
      <c r="AD270" s="2" t="str">
        <f t="shared" si="88"/>
        <v>item,4074</v>
      </c>
      <c r="AE270" s="2" t="str">
        <f t="shared" si="89"/>
        <v>pack,270</v>
      </c>
      <c r="AF270" s="2" t="str">
        <f t="shared" si="90"/>
        <v>5,57</v>
      </c>
      <c r="AG270" s="2" t="str">
        <f t="shared" si="90"/>
        <v>8,86</v>
      </c>
      <c r="AH270" s="2">
        <f t="shared" si="90"/>
        <v>20</v>
      </c>
      <c r="AI270" s="2">
        <v>5</v>
      </c>
    </row>
    <row r="271" spans="23:35">
      <c r="W271" s="2">
        <f t="shared" si="85"/>
        <v>302</v>
      </c>
      <c r="X271" s="2">
        <v>15</v>
      </c>
      <c r="Y271" s="2">
        <f t="shared" si="86"/>
        <v>30215</v>
      </c>
      <c r="Z271" s="2">
        <f t="shared" si="84"/>
        <v>21</v>
      </c>
      <c r="AA271" s="2">
        <f t="shared" si="90"/>
        <v>40</v>
      </c>
      <c r="AB271" s="2">
        <f t="shared" si="87"/>
        <v>4</v>
      </c>
      <c r="AC271" s="2" t="str">
        <f t="shared" si="90"/>
        <v>cash,3840</v>
      </c>
      <c r="AD271" s="2" t="str">
        <f t="shared" si="88"/>
        <v>item,4075</v>
      </c>
      <c r="AE271" s="2" t="str">
        <f t="shared" si="89"/>
        <v>pack,275</v>
      </c>
      <c r="AF271" s="2" t="str">
        <f t="shared" si="90"/>
        <v>5,57</v>
      </c>
      <c r="AG271" s="2" t="str">
        <f t="shared" si="90"/>
        <v>8,86</v>
      </c>
      <c r="AH271" s="2">
        <f t="shared" si="90"/>
        <v>20</v>
      </c>
      <c r="AI271" s="2">
        <v>5</v>
      </c>
    </row>
    <row r="272" spans="23:35">
      <c r="W272" s="2">
        <f t="shared" si="85"/>
        <v>303</v>
      </c>
      <c r="X272" s="2">
        <v>1</v>
      </c>
      <c r="Y272" s="2">
        <f t="shared" si="86"/>
        <v>30301</v>
      </c>
      <c r="Z272" s="2">
        <f t="shared" si="84"/>
        <v>41</v>
      </c>
      <c r="AA272" s="2">
        <f t="shared" si="90"/>
        <v>60</v>
      </c>
      <c r="AB272" s="2">
        <f t="shared" si="87"/>
        <v>7</v>
      </c>
      <c r="AC272" s="2" t="str">
        <f t="shared" si="90"/>
        <v>cash,3840</v>
      </c>
      <c r="AD272" s="2" t="str">
        <f t="shared" si="88"/>
        <v>item,4061</v>
      </c>
      <c r="AE272" s="2" t="str">
        <f t="shared" si="89"/>
        <v>pack,205</v>
      </c>
      <c r="AF272" s="2" t="str">
        <f t="shared" si="90"/>
        <v>8,86</v>
      </c>
      <c r="AG272" s="2" t="str">
        <f t="shared" si="90"/>
        <v>11,116</v>
      </c>
      <c r="AH272" s="2">
        <f t="shared" si="90"/>
        <v>20</v>
      </c>
      <c r="AI272" s="2">
        <v>5</v>
      </c>
    </row>
    <row r="273" spans="23:35">
      <c r="W273" s="2">
        <f t="shared" si="85"/>
        <v>303</v>
      </c>
      <c r="X273" s="2">
        <v>2</v>
      </c>
      <c r="Y273" s="2">
        <f t="shared" si="86"/>
        <v>30302</v>
      </c>
      <c r="Z273" s="2">
        <f t="shared" si="84"/>
        <v>41</v>
      </c>
      <c r="AA273" s="2">
        <f t="shared" si="90"/>
        <v>60</v>
      </c>
      <c r="AB273" s="2">
        <f t="shared" si="87"/>
        <v>7</v>
      </c>
      <c r="AC273" s="2" t="str">
        <f t="shared" si="90"/>
        <v>cash,3840</v>
      </c>
      <c r="AD273" s="2" t="str">
        <f t="shared" si="88"/>
        <v>item,4062</v>
      </c>
      <c r="AE273" s="2" t="str">
        <f t="shared" si="89"/>
        <v>pack,210</v>
      </c>
      <c r="AF273" s="2" t="str">
        <f t="shared" si="90"/>
        <v>8,86</v>
      </c>
      <c r="AG273" s="2" t="str">
        <f t="shared" si="90"/>
        <v>11,116</v>
      </c>
      <c r="AH273" s="2">
        <f t="shared" si="90"/>
        <v>20</v>
      </c>
      <c r="AI273" s="2">
        <v>5</v>
      </c>
    </row>
    <row r="274" spans="23:35">
      <c r="W274" s="2">
        <f t="shared" si="85"/>
        <v>303</v>
      </c>
      <c r="X274" s="2">
        <v>3</v>
      </c>
      <c r="Y274" s="2">
        <f t="shared" si="86"/>
        <v>30303</v>
      </c>
      <c r="Z274" s="2">
        <f t="shared" si="84"/>
        <v>41</v>
      </c>
      <c r="AA274" s="2">
        <f t="shared" si="90"/>
        <v>60</v>
      </c>
      <c r="AB274" s="2">
        <f t="shared" si="87"/>
        <v>7</v>
      </c>
      <c r="AC274" s="2" t="str">
        <f t="shared" si="90"/>
        <v>cash,3840</v>
      </c>
      <c r="AD274" s="2" t="str">
        <f t="shared" si="88"/>
        <v>item,4063</v>
      </c>
      <c r="AE274" s="2" t="str">
        <f t="shared" si="89"/>
        <v>pack,215</v>
      </c>
      <c r="AF274" s="2" t="str">
        <f t="shared" si="90"/>
        <v>8,86</v>
      </c>
      <c r="AG274" s="2" t="str">
        <f t="shared" si="90"/>
        <v>11,116</v>
      </c>
      <c r="AH274" s="2">
        <f t="shared" si="90"/>
        <v>20</v>
      </c>
      <c r="AI274" s="2">
        <v>5</v>
      </c>
    </row>
    <row r="275" spans="23:35">
      <c r="W275" s="2">
        <f t="shared" si="85"/>
        <v>303</v>
      </c>
      <c r="X275" s="2">
        <v>4</v>
      </c>
      <c r="Y275" s="2">
        <f t="shared" si="86"/>
        <v>30304</v>
      </c>
      <c r="Z275" s="2">
        <f t="shared" si="84"/>
        <v>41</v>
      </c>
      <c r="AA275" s="2">
        <f t="shared" si="90"/>
        <v>60</v>
      </c>
      <c r="AB275" s="2">
        <f t="shared" si="87"/>
        <v>7</v>
      </c>
      <c r="AC275" s="2" t="str">
        <f t="shared" si="90"/>
        <v>cash,3840</v>
      </c>
      <c r="AD275" s="2" t="str">
        <f t="shared" si="88"/>
        <v>item,4064</v>
      </c>
      <c r="AE275" s="2" t="str">
        <f t="shared" si="89"/>
        <v>pack,220</v>
      </c>
      <c r="AF275" s="2" t="str">
        <f t="shared" si="90"/>
        <v>8,86</v>
      </c>
      <c r="AG275" s="2" t="str">
        <f t="shared" si="90"/>
        <v>11,116</v>
      </c>
      <c r="AH275" s="2">
        <f t="shared" si="90"/>
        <v>20</v>
      </c>
      <c r="AI275" s="2">
        <v>5</v>
      </c>
    </row>
    <row r="276" spans="23:35">
      <c r="W276" s="2">
        <f t="shared" si="85"/>
        <v>303</v>
      </c>
      <c r="X276" s="2">
        <v>5</v>
      </c>
      <c r="Y276" s="2">
        <f t="shared" si="86"/>
        <v>30305</v>
      </c>
      <c r="Z276" s="2">
        <f t="shared" si="84"/>
        <v>41</v>
      </c>
      <c r="AA276" s="2">
        <f t="shared" si="90"/>
        <v>60</v>
      </c>
      <c r="AB276" s="2">
        <f t="shared" si="87"/>
        <v>7</v>
      </c>
      <c r="AC276" s="2" t="str">
        <f t="shared" si="90"/>
        <v>cash,3840</v>
      </c>
      <c r="AD276" s="2" t="str">
        <f t="shared" si="88"/>
        <v>item,4065</v>
      </c>
      <c r="AE276" s="2" t="str">
        <f t="shared" si="89"/>
        <v>pack,225</v>
      </c>
      <c r="AF276" s="2" t="str">
        <f t="shared" si="90"/>
        <v>8,86</v>
      </c>
      <c r="AG276" s="2" t="str">
        <f t="shared" si="90"/>
        <v>11,116</v>
      </c>
      <c r="AH276" s="2">
        <f t="shared" si="90"/>
        <v>20</v>
      </c>
      <c r="AI276" s="2">
        <v>5</v>
      </c>
    </row>
    <row r="277" spans="23:35">
      <c r="W277" s="2">
        <f t="shared" si="85"/>
        <v>303</v>
      </c>
      <c r="X277" s="2">
        <v>6</v>
      </c>
      <c r="Y277" s="2">
        <f t="shared" si="86"/>
        <v>30306</v>
      </c>
      <c r="Z277" s="2">
        <f t="shared" si="84"/>
        <v>41</v>
      </c>
      <c r="AA277" s="2">
        <f t="shared" si="90"/>
        <v>60</v>
      </c>
      <c r="AB277" s="2">
        <f t="shared" si="87"/>
        <v>7</v>
      </c>
      <c r="AC277" s="2" t="str">
        <f t="shared" si="90"/>
        <v>cash,3840</v>
      </c>
      <c r="AD277" s="2" t="str">
        <f t="shared" si="88"/>
        <v>item,4066</v>
      </c>
      <c r="AE277" s="2" t="str">
        <f t="shared" si="89"/>
        <v>pack,230</v>
      </c>
      <c r="AF277" s="2" t="str">
        <f t="shared" si="90"/>
        <v>8,86</v>
      </c>
      <c r="AG277" s="2" t="str">
        <f t="shared" si="90"/>
        <v>11,116</v>
      </c>
      <c r="AH277" s="2">
        <f t="shared" si="90"/>
        <v>20</v>
      </c>
      <c r="AI277" s="2">
        <v>5</v>
      </c>
    </row>
    <row r="278" spans="23:35">
      <c r="W278" s="2">
        <f t="shared" si="85"/>
        <v>303</v>
      </c>
      <c r="X278" s="2">
        <v>7</v>
      </c>
      <c r="Y278" s="2">
        <f t="shared" si="86"/>
        <v>30307</v>
      </c>
      <c r="Z278" s="2">
        <f t="shared" si="84"/>
        <v>41</v>
      </c>
      <c r="AA278" s="2">
        <f t="shared" si="90"/>
        <v>60</v>
      </c>
      <c r="AB278" s="2">
        <f t="shared" si="87"/>
        <v>7</v>
      </c>
      <c r="AC278" s="2" t="str">
        <f t="shared" si="90"/>
        <v>cash,3840</v>
      </c>
      <c r="AD278" s="2" t="str">
        <f t="shared" si="88"/>
        <v>item,4067</v>
      </c>
      <c r="AE278" s="2" t="str">
        <f t="shared" si="89"/>
        <v>pack,235</v>
      </c>
      <c r="AF278" s="2" t="str">
        <f t="shared" si="90"/>
        <v>8,86</v>
      </c>
      <c r="AG278" s="2" t="str">
        <f t="shared" si="90"/>
        <v>11,116</v>
      </c>
      <c r="AH278" s="2">
        <f t="shared" si="90"/>
        <v>20</v>
      </c>
      <c r="AI278" s="2">
        <v>5</v>
      </c>
    </row>
    <row r="279" spans="23:35">
      <c r="W279" s="2">
        <f t="shared" si="85"/>
        <v>303</v>
      </c>
      <c r="X279" s="2">
        <v>8</v>
      </c>
      <c r="Y279" s="2">
        <f t="shared" si="86"/>
        <v>30308</v>
      </c>
      <c r="Z279" s="2">
        <f t="shared" si="84"/>
        <v>41</v>
      </c>
      <c r="AA279" s="2">
        <f t="shared" si="90"/>
        <v>60</v>
      </c>
      <c r="AB279" s="2">
        <f t="shared" si="87"/>
        <v>7</v>
      </c>
      <c r="AC279" s="2" t="str">
        <f t="shared" si="90"/>
        <v>cash,3840</v>
      </c>
      <c r="AD279" s="2" t="str">
        <f t="shared" si="88"/>
        <v>item,4068</v>
      </c>
      <c r="AE279" s="2" t="str">
        <f t="shared" si="89"/>
        <v>pack,240</v>
      </c>
      <c r="AF279" s="2" t="str">
        <f t="shared" si="90"/>
        <v>8,86</v>
      </c>
      <c r="AG279" s="2" t="str">
        <f t="shared" si="90"/>
        <v>11,116</v>
      </c>
      <c r="AH279" s="2">
        <f t="shared" si="90"/>
        <v>20</v>
      </c>
      <c r="AI279" s="2">
        <v>5</v>
      </c>
    </row>
    <row r="280" spans="23:35">
      <c r="W280" s="2">
        <f t="shared" si="85"/>
        <v>303</v>
      </c>
      <c r="X280" s="2">
        <v>9</v>
      </c>
      <c r="Y280" s="2">
        <f t="shared" si="86"/>
        <v>30309</v>
      </c>
      <c r="Z280" s="2">
        <f t="shared" si="84"/>
        <v>41</v>
      </c>
      <c r="AA280" s="2">
        <f t="shared" si="90"/>
        <v>60</v>
      </c>
      <c r="AB280" s="2">
        <f t="shared" si="87"/>
        <v>7</v>
      </c>
      <c r="AC280" s="2" t="str">
        <f t="shared" si="90"/>
        <v>cash,3840</v>
      </c>
      <c r="AD280" s="2" t="str">
        <f t="shared" si="88"/>
        <v>item,4069</v>
      </c>
      <c r="AE280" s="2" t="str">
        <f t="shared" si="89"/>
        <v>pack,245</v>
      </c>
      <c r="AF280" s="2" t="str">
        <f t="shared" si="90"/>
        <v>8,86</v>
      </c>
      <c r="AG280" s="2" t="str">
        <f t="shared" si="90"/>
        <v>11,116</v>
      </c>
      <c r="AH280" s="2">
        <f t="shared" si="90"/>
        <v>20</v>
      </c>
      <c r="AI280" s="2">
        <v>5</v>
      </c>
    </row>
    <row r="281" spans="23:35">
      <c r="W281" s="2">
        <f t="shared" si="85"/>
        <v>303</v>
      </c>
      <c r="X281" s="2">
        <v>10</v>
      </c>
      <c r="Y281" s="2">
        <f t="shared" si="86"/>
        <v>30310</v>
      </c>
      <c r="Z281" s="2">
        <f t="shared" si="84"/>
        <v>41</v>
      </c>
      <c r="AA281" s="2">
        <f t="shared" si="90"/>
        <v>60</v>
      </c>
      <c r="AB281" s="2">
        <f t="shared" si="87"/>
        <v>7</v>
      </c>
      <c r="AC281" s="2" t="str">
        <f t="shared" si="90"/>
        <v>cash,3840</v>
      </c>
      <c r="AD281" s="2" t="str">
        <f t="shared" si="88"/>
        <v>item,4070</v>
      </c>
      <c r="AE281" s="2" t="str">
        <f t="shared" si="89"/>
        <v>pack,250</v>
      </c>
      <c r="AF281" s="2" t="str">
        <f t="shared" si="90"/>
        <v>8,86</v>
      </c>
      <c r="AG281" s="2" t="str">
        <f t="shared" si="90"/>
        <v>11,116</v>
      </c>
      <c r="AH281" s="2">
        <f t="shared" si="90"/>
        <v>20</v>
      </c>
      <c r="AI281" s="2">
        <v>5</v>
      </c>
    </row>
    <row r="282" spans="23:35">
      <c r="W282" s="2">
        <f t="shared" si="85"/>
        <v>303</v>
      </c>
      <c r="X282" s="2">
        <v>11</v>
      </c>
      <c r="Y282" s="2">
        <f t="shared" si="86"/>
        <v>30311</v>
      </c>
      <c r="Z282" s="2">
        <f t="shared" si="84"/>
        <v>41</v>
      </c>
      <c r="AA282" s="2">
        <f t="shared" si="90"/>
        <v>60</v>
      </c>
      <c r="AB282" s="2">
        <f t="shared" si="87"/>
        <v>7</v>
      </c>
      <c r="AC282" s="2" t="str">
        <f t="shared" si="90"/>
        <v>cash,3840</v>
      </c>
      <c r="AD282" s="2" t="str">
        <f t="shared" si="88"/>
        <v>item,4071</v>
      </c>
      <c r="AE282" s="2" t="str">
        <f t="shared" si="89"/>
        <v>pack,255</v>
      </c>
      <c r="AF282" s="2" t="str">
        <f t="shared" si="90"/>
        <v>8,86</v>
      </c>
      <c r="AG282" s="2" t="str">
        <f t="shared" si="90"/>
        <v>11,116</v>
      </c>
      <c r="AH282" s="2">
        <f t="shared" si="90"/>
        <v>20</v>
      </c>
      <c r="AI282" s="2">
        <v>5</v>
      </c>
    </row>
    <row r="283" spans="23:35">
      <c r="W283" s="2">
        <f t="shared" si="85"/>
        <v>303</v>
      </c>
      <c r="X283" s="2">
        <v>12</v>
      </c>
      <c r="Y283" s="2">
        <f t="shared" si="86"/>
        <v>30312</v>
      </c>
      <c r="Z283" s="2">
        <f t="shared" si="84"/>
        <v>41</v>
      </c>
      <c r="AA283" s="2">
        <f t="shared" si="90"/>
        <v>60</v>
      </c>
      <c r="AB283" s="2">
        <f t="shared" si="87"/>
        <v>7</v>
      </c>
      <c r="AC283" s="2" t="str">
        <f t="shared" si="90"/>
        <v>cash,3840</v>
      </c>
      <c r="AD283" s="2" t="str">
        <f t="shared" si="88"/>
        <v>item,4072</v>
      </c>
      <c r="AE283" s="2" t="str">
        <f t="shared" si="89"/>
        <v>pack,260</v>
      </c>
      <c r="AF283" s="2" t="str">
        <f t="shared" si="90"/>
        <v>8,86</v>
      </c>
      <c r="AG283" s="2" t="str">
        <f t="shared" si="90"/>
        <v>11,116</v>
      </c>
      <c r="AH283" s="2">
        <f t="shared" si="90"/>
        <v>20</v>
      </c>
      <c r="AI283" s="2">
        <v>5</v>
      </c>
    </row>
    <row r="284" spans="23:35">
      <c r="W284" s="2">
        <f t="shared" si="85"/>
        <v>303</v>
      </c>
      <c r="X284" s="2">
        <v>13</v>
      </c>
      <c r="Y284" s="2">
        <f t="shared" si="86"/>
        <v>30313</v>
      </c>
      <c r="Z284" s="2">
        <f t="shared" si="84"/>
        <v>41</v>
      </c>
      <c r="AA284" s="2">
        <f t="shared" si="90"/>
        <v>60</v>
      </c>
      <c r="AB284" s="2">
        <f t="shared" si="87"/>
        <v>7</v>
      </c>
      <c r="AC284" s="2" t="str">
        <f t="shared" si="90"/>
        <v>cash,3840</v>
      </c>
      <c r="AD284" s="2" t="str">
        <f t="shared" si="88"/>
        <v>item,4073</v>
      </c>
      <c r="AE284" s="2" t="str">
        <f t="shared" si="89"/>
        <v>pack,265</v>
      </c>
      <c r="AF284" s="2" t="str">
        <f t="shared" si="90"/>
        <v>8,86</v>
      </c>
      <c r="AG284" s="2" t="str">
        <f t="shared" si="90"/>
        <v>11,116</v>
      </c>
      <c r="AH284" s="2">
        <f t="shared" si="90"/>
        <v>20</v>
      </c>
      <c r="AI284" s="2">
        <v>5</v>
      </c>
    </row>
    <row r="285" spans="23:35">
      <c r="W285" s="2">
        <f t="shared" si="85"/>
        <v>303</v>
      </c>
      <c r="X285" s="2">
        <v>14</v>
      </c>
      <c r="Y285" s="2">
        <f t="shared" si="86"/>
        <v>30314</v>
      </c>
      <c r="Z285" s="2">
        <f t="shared" si="84"/>
        <v>41</v>
      </c>
      <c r="AA285" s="2">
        <f t="shared" si="90"/>
        <v>60</v>
      </c>
      <c r="AB285" s="2">
        <f t="shared" si="87"/>
        <v>7</v>
      </c>
      <c r="AC285" s="2" t="str">
        <f t="shared" si="90"/>
        <v>cash,3840</v>
      </c>
      <c r="AD285" s="2" t="str">
        <f t="shared" si="88"/>
        <v>item,4074</v>
      </c>
      <c r="AE285" s="2" t="str">
        <f t="shared" si="89"/>
        <v>pack,270</v>
      </c>
      <c r="AF285" s="2" t="str">
        <f t="shared" si="90"/>
        <v>8,86</v>
      </c>
      <c r="AG285" s="2" t="str">
        <f t="shared" si="90"/>
        <v>11,116</v>
      </c>
      <c r="AH285" s="2">
        <f t="shared" si="90"/>
        <v>20</v>
      </c>
      <c r="AI285" s="2">
        <v>5</v>
      </c>
    </row>
    <row r="286" spans="23:35">
      <c r="W286" s="2">
        <f t="shared" si="85"/>
        <v>303</v>
      </c>
      <c r="X286" s="2">
        <v>15</v>
      </c>
      <c r="Y286" s="2">
        <f t="shared" si="86"/>
        <v>30315</v>
      </c>
      <c r="Z286" s="2">
        <f t="shared" si="84"/>
        <v>41</v>
      </c>
      <c r="AA286" s="2">
        <f t="shared" si="90"/>
        <v>60</v>
      </c>
      <c r="AB286" s="2">
        <f t="shared" si="87"/>
        <v>7</v>
      </c>
      <c r="AC286" s="2" t="str">
        <f t="shared" si="90"/>
        <v>cash,3840</v>
      </c>
      <c r="AD286" s="2" t="str">
        <f t="shared" si="88"/>
        <v>item,4075</v>
      </c>
      <c r="AE286" s="2" t="str">
        <f t="shared" si="89"/>
        <v>pack,275</v>
      </c>
      <c r="AF286" s="2" t="str">
        <f t="shared" si="90"/>
        <v>8,86</v>
      </c>
      <c r="AG286" s="2" t="str">
        <f t="shared" si="90"/>
        <v>11,116</v>
      </c>
      <c r="AH286" s="2">
        <f t="shared" si="90"/>
        <v>20</v>
      </c>
      <c r="AI286" s="2">
        <v>5</v>
      </c>
    </row>
    <row r="287" spans="23:35">
      <c r="W287" s="2">
        <f t="shared" si="85"/>
        <v>304</v>
      </c>
      <c r="X287" s="2">
        <v>1</v>
      </c>
      <c r="Y287" s="2">
        <f t="shared" si="86"/>
        <v>30401</v>
      </c>
      <c r="Z287" s="2">
        <f t="shared" si="84"/>
        <v>61</v>
      </c>
      <c r="AA287" s="2">
        <f t="shared" si="90"/>
        <v>999</v>
      </c>
      <c r="AB287" s="2">
        <f t="shared" si="87"/>
        <v>7</v>
      </c>
      <c r="AC287" s="2" t="str">
        <f t="shared" si="90"/>
        <v>cash,2880</v>
      </c>
      <c r="AD287" s="2" t="str">
        <f t="shared" si="88"/>
        <v>item,4061</v>
      </c>
      <c r="AE287" s="2" t="str">
        <f t="shared" si="89"/>
        <v>pack,205</v>
      </c>
      <c r="AF287" s="2" t="str">
        <f t="shared" si="90"/>
        <v>11,116</v>
      </c>
      <c r="AG287" s="2">
        <f t="shared" si="90"/>
        <v>0</v>
      </c>
      <c r="AH287" s="2">
        <f t="shared" si="90"/>
        <v>40</v>
      </c>
      <c r="AI287" s="2">
        <v>5</v>
      </c>
    </row>
    <row r="288" spans="23:35">
      <c r="W288" s="2">
        <f t="shared" si="85"/>
        <v>304</v>
      </c>
      <c r="X288" s="2">
        <v>2</v>
      </c>
      <c r="Y288" s="2">
        <f t="shared" si="86"/>
        <v>30402</v>
      </c>
      <c r="Z288" s="2">
        <f t="shared" si="84"/>
        <v>61</v>
      </c>
      <c r="AA288" s="2">
        <f t="shared" si="90"/>
        <v>999</v>
      </c>
      <c r="AB288" s="2">
        <f t="shared" si="87"/>
        <v>7</v>
      </c>
      <c r="AC288" s="2" t="str">
        <f t="shared" si="90"/>
        <v>cash,2880</v>
      </c>
      <c r="AD288" s="2" t="str">
        <f t="shared" si="88"/>
        <v>item,4062</v>
      </c>
      <c r="AE288" s="2" t="str">
        <f t="shared" si="89"/>
        <v>pack,210</v>
      </c>
      <c r="AF288" s="2" t="str">
        <f t="shared" si="90"/>
        <v>11,116</v>
      </c>
      <c r="AG288" s="2">
        <f t="shared" si="90"/>
        <v>0</v>
      </c>
      <c r="AH288" s="2">
        <f t="shared" si="90"/>
        <v>40</v>
      </c>
      <c r="AI288" s="2">
        <v>5</v>
      </c>
    </row>
    <row r="289" spans="23:35">
      <c r="W289" s="2">
        <f t="shared" si="85"/>
        <v>304</v>
      </c>
      <c r="X289" s="2">
        <v>3</v>
      </c>
      <c r="Y289" s="2">
        <f t="shared" si="86"/>
        <v>30403</v>
      </c>
      <c r="Z289" s="2">
        <f t="shared" si="84"/>
        <v>61</v>
      </c>
      <c r="AA289" s="2">
        <f t="shared" si="90"/>
        <v>999</v>
      </c>
      <c r="AB289" s="2">
        <f t="shared" si="87"/>
        <v>7</v>
      </c>
      <c r="AC289" s="2" t="str">
        <f t="shared" si="90"/>
        <v>cash,2880</v>
      </c>
      <c r="AD289" s="2" t="str">
        <f t="shared" si="88"/>
        <v>item,4063</v>
      </c>
      <c r="AE289" s="2" t="str">
        <f t="shared" si="89"/>
        <v>pack,215</v>
      </c>
      <c r="AF289" s="2" t="str">
        <f t="shared" si="90"/>
        <v>11,116</v>
      </c>
      <c r="AG289" s="2">
        <f t="shared" si="90"/>
        <v>0</v>
      </c>
      <c r="AH289" s="2">
        <f t="shared" si="90"/>
        <v>40</v>
      </c>
      <c r="AI289" s="2">
        <v>5</v>
      </c>
    </row>
    <row r="290" spans="23:35">
      <c r="W290" s="2">
        <f t="shared" si="85"/>
        <v>304</v>
      </c>
      <c r="X290" s="2">
        <v>4</v>
      </c>
      <c r="Y290" s="2">
        <f t="shared" si="86"/>
        <v>30404</v>
      </c>
      <c r="Z290" s="2">
        <f t="shared" si="84"/>
        <v>61</v>
      </c>
      <c r="AA290" s="2">
        <f t="shared" si="90"/>
        <v>999</v>
      </c>
      <c r="AB290" s="2">
        <f t="shared" si="87"/>
        <v>7</v>
      </c>
      <c r="AC290" s="2" t="str">
        <f t="shared" si="90"/>
        <v>cash,2880</v>
      </c>
      <c r="AD290" s="2" t="str">
        <f t="shared" si="88"/>
        <v>item,4064</v>
      </c>
      <c r="AE290" s="2" t="str">
        <f t="shared" si="89"/>
        <v>pack,220</v>
      </c>
      <c r="AF290" s="2" t="str">
        <f t="shared" si="90"/>
        <v>11,116</v>
      </c>
      <c r="AG290" s="2">
        <f t="shared" si="90"/>
        <v>0</v>
      </c>
      <c r="AH290" s="2">
        <f t="shared" si="90"/>
        <v>40</v>
      </c>
      <c r="AI290" s="2">
        <v>5</v>
      </c>
    </row>
    <row r="291" spans="23:35">
      <c r="W291" s="2">
        <f t="shared" si="85"/>
        <v>304</v>
      </c>
      <c r="X291" s="2">
        <v>5</v>
      </c>
      <c r="Y291" s="2">
        <f t="shared" si="86"/>
        <v>30405</v>
      </c>
      <c r="Z291" s="2">
        <f t="shared" si="84"/>
        <v>61</v>
      </c>
      <c r="AA291" s="2">
        <f t="shared" si="90"/>
        <v>999</v>
      </c>
      <c r="AB291" s="2">
        <f t="shared" si="87"/>
        <v>7</v>
      </c>
      <c r="AC291" s="2" t="str">
        <f t="shared" si="90"/>
        <v>cash,2880</v>
      </c>
      <c r="AD291" s="2" t="str">
        <f t="shared" si="88"/>
        <v>item,4065</v>
      </c>
      <c r="AE291" s="2" t="str">
        <f t="shared" si="89"/>
        <v>pack,225</v>
      </c>
      <c r="AF291" s="2" t="str">
        <f t="shared" si="90"/>
        <v>11,116</v>
      </c>
      <c r="AG291" s="2">
        <f t="shared" si="90"/>
        <v>0</v>
      </c>
      <c r="AH291" s="2">
        <f t="shared" si="90"/>
        <v>40</v>
      </c>
      <c r="AI291" s="2">
        <v>5</v>
      </c>
    </row>
    <row r="292" spans="23:35">
      <c r="W292" s="2">
        <f t="shared" si="85"/>
        <v>304</v>
      </c>
      <c r="X292" s="2">
        <v>6</v>
      </c>
      <c r="Y292" s="2">
        <f t="shared" si="86"/>
        <v>30406</v>
      </c>
      <c r="Z292" s="2">
        <f t="shared" si="84"/>
        <v>61</v>
      </c>
      <c r="AA292" s="2">
        <f t="shared" si="90"/>
        <v>999</v>
      </c>
      <c r="AB292" s="2">
        <f t="shared" si="87"/>
        <v>7</v>
      </c>
      <c r="AC292" s="2" t="str">
        <f t="shared" si="90"/>
        <v>cash,2880</v>
      </c>
      <c r="AD292" s="2" t="str">
        <f t="shared" si="88"/>
        <v>item,4066</v>
      </c>
      <c r="AE292" s="2" t="str">
        <f t="shared" si="89"/>
        <v>pack,230</v>
      </c>
      <c r="AF292" s="2" t="str">
        <f t="shared" si="90"/>
        <v>11,116</v>
      </c>
      <c r="AG292" s="2">
        <f t="shared" si="90"/>
        <v>0</v>
      </c>
      <c r="AH292" s="2">
        <f t="shared" si="90"/>
        <v>40</v>
      </c>
      <c r="AI292" s="2">
        <v>5</v>
      </c>
    </row>
    <row r="293" spans="23:35">
      <c r="W293" s="2">
        <f t="shared" si="85"/>
        <v>304</v>
      </c>
      <c r="X293" s="2">
        <v>7</v>
      </c>
      <c r="Y293" s="2">
        <f t="shared" si="86"/>
        <v>30407</v>
      </c>
      <c r="Z293" s="2">
        <f t="shared" si="84"/>
        <v>61</v>
      </c>
      <c r="AA293" s="2">
        <f t="shared" si="90"/>
        <v>999</v>
      </c>
      <c r="AB293" s="2">
        <f t="shared" si="87"/>
        <v>7</v>
      </c>
      <c r="AC293" s="2" t="str">
        <f t="shared" si="90"/>
        <v>cash,2880</v>
      </c>
      <c r="AD293" s="2" t="str">
        <f t="shared" si="88"/>
        <v>item,4067</v>
      </c>
      <c r="AE293" s="2" t="str">
        <f t="shared" si="89"/>
        <v>pack,235</v>
      </c>
      <c r="AF293" s="2" t="str">
        <f t="shared" si="90"/>
        <v>11,116</v>
      </c>
      <c r="AG293" s="2">
        <f t="shared" si="90"/>
        <v>0</v>
      </c>
      <c r="AH293" s="2">
        <f t="shared" si="90"/>
        <v>40</v>
      </c>
      <c r="AI293" s="2">
        <v>5</v>
      </c>
    </row>
    <row r="294" spans="23:35">
      <c r="W294" s="2">
        <f t="shared" si="85"/>
        <v>304</v>
      </c>
      <c r="X294" s="2">
        <v>8</v>
      </c>
      <c r="Y294" s="2">
        <f t="shared" si="86"/>
        <v>30408</v>
      </c>
      <c r="Z294" s="2">
        <f t="shared" si="84"/>
        <v>61</v>
      </c>
      <c r="AA294" s="2">
        <f t="shared" si="90"/>
        <v>999</v>
      </c>
      <c r="AB294" s="2">
        <f t="shared" si="87"/>
        <v>7</v>
      </c>
      <c r="AC294" s="2" t="str">
        <f t="shared" si="90"/>
        <v>cash,2880</v>
      </c>
      <c r="AD294" s="2" t="str">
        <f t="shared" si="88"/>
        <v>item,4068</v>
      </c>
      <c r="AE294" s="2" t="str">
        <f t="shared" si="89"/>
        <v>pack,240</v>
      </c>
      <c r="AF294" s="2" t="str">
        <f t="shared" si="90"/>
        <v>11,116</v>
      </c>
      <c r="AG294" s="2">
        <f t="shared" si="90"/>
        <v>0</v>
      </c>
      <c r="AH294" s="2">
        <f t="shared" si="90"/>
        <v>40</v>
      </c>
      <c r="AI294" s="2">
        <v>5</v>
      </c>
    </row>
    <row r="295" spans="23:35">
      <c r="W295" s="2">
        <f t="shared" si="85"/>
        <v>304</v>
      </c>
      <c r="X295" s="2">
        <v>9</v>
      </c>
      <c r="Y295" s="2">
        <f t="shared" si="86"/>
        <v>30409</v>
      </c>
      <c r="Z295" s="2">
        <f t="shared" si="84"/>
        <v>61</v>
      </c>
      <c r="AA295" s="2">
        <f t="shared" si="90"/>
        <v>999</v>
      </c>
      <c r="AB295" s="2">
        <f t="shared" si="87"/>
        <v>7</v>
      </c>
      <c r="AC295" s="2" t="str">
        <f t="shared" si="90"/>
        <v>cash,2880</v>
      </c>
      <c r="AD295" s="2" t="str">
        <f t="shared" si="88"/>
        <v>item,4069</v>
      </c>
      <c r="AE295" s="2" t="str">
        <f t="shared" si="89"/>
        <v>pack,245</v>
      </c>
      <c r="AF295" s="2" t="str">
        <f t="shared" si="90"/>
        <v>11,116</v>
      </c>
      <c r="AG295" s="2">
        <f t="shared" si="90"/>
        <v>0</v>
      </c>
      <c r="AH295" s="2">
        <f t="shared" si="90"/>
        <v>40</v>
      </c>
      <c r="AI295" s="2">
        <v>5</v>
      </c>
    </row>
    <row r="296" spans="23:35">
      <c r="W296" s="2">
        <f t="shared" si="85"/>
        <v>304</v>
      </c>
      <c r="X296" s="2">
        <v>10</v>
      </c>
      <c r="Y296" s="2">
        <f t="shared" si="86"/>
        <v>30410</v>
      </c>
      <c r="Z296" s="2">
        <f t="shared" si="84"/>
        <v>61</v>
      </c>
      <c r="AA296" s="2">
        <f t="shared" si="90"/>
        <v>999</v>
      </c>
      <c r="AB296" s="2">
        <f t="shared" si="87"/>
        <v>7</v>
      </c>
      <c r="AC296" s="2" t="str">
        <f t="shared" si="90"/>
        <v>cash,2880</v>
      </c>
      <c r="AD296" s="2" t="str">
        <f t="shared" si="88"/>
        <v>item,4070</v>
      </c>
      <c r="AE296" s="2" t="str">
        <f t="shared" si="89"/>
        <v>pack,250</v>
      </c>
      <c r="AF296" s="2" t="str">
        <f t="shared" si="90"/>
        <v>11,116</v>
      </c>
      <c r="AG296" s="2">
        <f t="shared" si="90"/>
        <v>0</v>
      </c>
      <c r="AH296" s="2">
        <f t="shared" si="90"/>
        <v>40</v>
      </c>
      <c r="AI296" s="2">
        <v>5</v>
      </c>
    </row>
    <row r="297" spans="23:35">
      <c r="W297" s="2">
        <f t="shared" si="85"/>
        <v>304</v>
      </c>
      <c r="X297" s="2">
        <v>11</v>
      </c>
      <c r="Y297" s="2">
        <f t="shared" si="86"/>
        <v>30411</v>
      </c>
      <c r="Z297" s="2">
        <f t="shared" si="84"/>
        <v>61</v>
      </c>
      <c r="AA297" s="2">
        <f t="shared" si="84"/>
        <v>999</v>
      </c>
      <c r="AB297" s="2">
        <f t="shared" si="87"/>
        <v>7</v>
      </c>
      <c r="AC297" s="2" t="str">
        <f t="shared" si="84"/>
        <v>cash,2880</v>
      </c>
      <c r="AD297" s="2" t="str">
        <f t="shared" si="88"/>
        <v>item,4071</v>
      </c>
      <c r="AE297" s="2" t="str">
        <f t="shared" si="89"/>
        <v>pack,255</v>
      </c>
      <c r="AF297" s="2" t="str">
        <f t="shared" si="84"/>
        <v>11,116</v>
      </c>
      <c r="AG297" s="2">
        <f t="shared" si="84"/>
        <v>0</v>
      </c>
      <c r="AH297" s="2">
        <f t="shared" si="84"/>
        <v>40</v>
      </c>
      <c r="AI297" s="2">
        <v>5</v>
      </c>
    </row>
    <row r="298" spans="23:35">
      <c r="W298" s="2">
        <f t="shared" si="85"/>
        <v>304</v>
      </c>
      <c r="X298" s="2">
        <v>12</v>
      </c>
      <c r="Y298" s="2">
        <f t="shared" si="86"/>
        <v>30412</v>
      </c>
      <c r="Z298" s="2">
        <f t="shared" ref="Z298:AH329" si="91">VLOOKUP($W298,$L$36:$U$59,COLUMN()-COLUMN($X$2),0)</f>
        <v>61</v>
      </c>
      <c r="AA298" s="2">
        <f t="shared" si="91"/>
        <v>999</v>
      </c>
      <c r="AB298" s="2">
        <f t="shared" si="87"/>
        <v>7</v>
      </c>
      <c r="AC298" s="2" t="str">
        <f t="shared" si="91"/>
        <v>cash,2880</v>
      </c>
      <c r="AD298" s="2" t="str">
        <f t="shared" si="88"/>
        <v>item,4072</v>
      </c>
      <c r="AE298" s="2" t="str">
        <f t="shared" si="89"/>
        <v>pack,260</v>
      </c>
      <c r="AF298" s="2" t="str">
        <f t="shared" si="91"/>
        <v>11,116</v>
      </c>
      <c r="AG298" s="2">
        <f t="shared" si="91"/>
        <v>0</v>
      </c>
      <c r="AH298" s="2">
        <f t="shared" si="91"/>
        <v>40</v>
      </c>
      <c r="AI298" s="2">
        <v>5</v>
      </c>
    </row>
    <row r="299" spans="23:35">
      <c r="W299" s="2">
        <f t="shared" si="85"/>
        <v>304</v>
      </c>
      <c r="X299" s="2">
        <v>13</v>
      </c>
      <c r="Y299" s="2">
        <f t="shared" si="86"/>
        <v>30413</v>
      </c>
      <c r="Z299" s="2">
        <f t="shared" si="91"/>
        <v>61</v>
      </c>
      <c r="AA299" s="2">
        <f t="shared" si="91"/>
        <v>999</v>
      </c>
      <c r="AB299" s="2">
        <f t="shared" si="87"/>
        <v>7</v>
      </c>
      <c r="AC299" s="2" t="str">
        <f t="shared" si="91"/>
        <v>cash,2880</v>
      </c>
      <c r="AD299" s="2" t="str">
        <f t="shared" si="88"/>
        <v>item,4073</v>
      </c>
      <c r="AE299" s="2" t="str">
        <f t="shared" si="89"/>
        <v>pack,265</v>
      </c>
      <c r="AF299" s="2" t="str">
        <f t="shared" si="91"/>
        <v>11,116</v>
      </c>
      <c r="AG299" s="2">
        <f t="shared" si="91"/>
        <v>0</v>
      </c>
      <c r="AH299" s="2">
        <f t="shared" si="91"/>
        <v>40</v>
      </c>
      <c r="AI299" s="2">
        <v>5</v>
      </c>
    </row>
    <row r="300" spans="23:35">
      <c r="W300" s="2">
        <f t="shared" si="85"/>
        <v>304</v>
      </c>
      <c r="X300" s="2">
        <v>14</v>
      </c>
      <c r="Y300" s="2">
        <f t="shared" si="86"/>
        <v>30414</v>
      </c>
      <c r="Z300" s="2">
        <f t="shared" si="91"/>
        <v>61</v>
      </c>
      <c r="AA300" s="2">
        <f t="shared" si="91"/>
        <v>999</v>
      </c>
      <c r="AB300" s="2">
        <f t="shared" si="87"/>
        <v>7</v>
      </c>
      <c r="AC300" s="2" t="str">
        <f t="shared" si="91"/>
        <v>cash,2880</v>
      </c>
      <c r="AD300" s="2" t="str">
        <f t="shared" si="88"/>
        <v>item,4074</v>
      </c>
      <c r="AE300" s="2" t="str">
        <f t="shared" si="89"/>
        <v>pack,270</v>
      </c>
      <c r="AF300" s="2" t="str">
        <f t="shared" si="91"/>
        <v>11,116</v>
      </c>
      <c r="AG300" s="2">
        <f t="shared" si="91"/>
        <v>0</v>
      </c>
      <c r="AH300" s="2">
        <f t="shared" si="91"/>
        <v>40</v>
      </c>
      <c r="AI300" s="2">
        <v>5</v>
      </c>
    </row>
    <row r="301" spans="23:35">
      <c r="W301" s="2">
        <f t="shared" si="85"/>
        <v>304</v>
      </c>
      <c r="X301" s="2">
        <v>15</v>
      </c>
      <c r="Y301" s="2">
        <f t="shared" si="86"/>
        <v>30415</v>
      </c>
      <c r="Z301" s="2">
        <f t="shared" si="91"/>
        <v>61</v>
      </c>
      <c r="AA301" s="2">
        <f t="shared" si="91"/>
        <v>999</v>
      </c>
      <c r="AB301" s="2">
        <f t="shared" si="87"/>
        <v>7</v>
      </c>
      <c r="AC301" s="2" t="str">
        <f t="shared" si="91"/>
        <v>cash,2880</v>
      </c>
      <c r="AD301" s="2" t="str">
        <f t="shared" si="88"/>
        <v>item,4075</v>
      </c>
      <c r="AE301" s="2" t="str">
        <f t="shared" si="89"/>
        <v>pack,275</v>
      </c>
      <c r="AF301" s="2" t="str">
        <f t="shared" si="91"/>
        <v>11,116</v>
      </c>
      <c r="AG301" s="2">
        <f t="shared" si="91"/>
        <v>0</v>
      </c>
      <c r="AH301" s="2">
        <f t="shared" si="91"/>
        <v>40</v>
      </c>
      <c r="AI301" s="2">
        <v>5</v>
      </c>
    </row>
    <row r="302" spans="23:35">
      <c r="W302" s="2">
        <f t="shared" si="85"/>
        <v>311</v>
      </c>
      <c r="X302" s="2">
        <v>1</v>
      </c>
      <c r="Y302" s="2">
        <f t="shared" si="86"/>
        <v>31101</v>
      </c>
      <c r="Z302" s="2">
        <f t="shared" si="91"/>
        <v>1</v>
      </c>
      <c r="AA302" s="2">
        <f t="shared" si="91"/>
        <v>20</v>
      </c>
      <c r="AB302" s="2">
        <f t="shared" si="87"/>
        <v>0</v>
      </c>
      <c r="AC302" s="2" t="str">
        <f t="shared" si="91"/>
        <v>coin,576000</v>
      </c>
      <c r="AD302" s="2" t="str">
        <f t="shared" si="88"/>
        <v>item,4061</v>
      </c>
      <c r="AE302" s="2" t="str">
        <f t="shared" si="89"/>
        <v>pack,205</v>
      </c>
      <c r="AF302" s="2">
        <f t="shared" si="91"/>
        <v>0</v>
      </c>
      <c r="AG302" s="2" t="str">
        <f t="shared" si="91"/>
        <v>5,57</v>
      </c>
      <c r="AH302" s="2">
        <f t="shared" si="91"/>
        <v>20</v>
      </c>
      <c r="AI302" s="2">
        <v>5</v>
      </c>
    </row>
    <row r="303" spans="23:35">
      <c r="W303" s="2">
        <f t="shared" si="85"/>
        <v>311</v>
      </c>
      <c r="X303" s="2">
        <v>2</v>
      </c>
      <c r="Y303" s="2">
        <f t="shared" si="86"/>
        <v>31102</v>
      </c>
      <c r="Z303" s="2">
        <f t="shared" si="91"/>
        <v>1</v>
      </c>
      <c r="AA303" s="2">
        <f t="shared" si="91"/>
        <v>20</v>
      </c>
      <c r="AB303" s="2">
        <f t="shared" si="87"/>
        <v>0</v>
      </c>
      <c r="AC303" s="2" t="str">
        <f t="shared" si="91"/>
        <v>coin,576000</v>
      </c>
      <c r="AD303" s="2" t="str">
        <f t="shared" si="88"/>
        <v>item,4062</v>
      </c>
      <c r="AE303" s="2" t="str">
        <f t="shared" si="89"/>
        <v>pack,210</v>
      </c>
      <c r="AF303" s="2">
        <f t="shared" si="91"/>
        <v>0</v>
      </c>
      <c r="AG303" s="2" t="str">
        <f t="shared" si="91"/>
        <v>5,57</v>
      </c>
      <c r="AH303" s="2">
        <f t="shared" si="91"/>
        <v>20</v>
      </c>
      <c r="AI303" s="2">
        <v>5</v>
      </c>
    </row>
    <row r="304" spans="23:35">
      <c r="W304" s="2">
        <f t="shared" si="85"/>
        <v>311</v>
      </c>
      <c r="X304" s="2">
        <v>3</v>
      </c>
      <c r="Y304" s="2">
        <f t="shared" si="86"/>
        <v>31103</v>
      </c>
      <c r="Z304" s="2">
        <f t="shared" si="91"/>
        <v>1</v>
      </c>
      <c r="AA304" s="2">
        <f t="shared" si="91"/>
        <v>20</v>
      </c>
      <c r="AB304" s="2">
        <f t="shared" si="87"/>
        <v>0</v>
      </c>
      <c r="AC304" s="2" t="str">
        <f t="shared" si="91"/>
        <v>coin,576000</v>
      </c>
      <c r="AD304" s="2" t="str">
        <f t="shared" si="88"/>
        <v>item,4063</v>
      </c>
      <c r="AE304" s="2" t="str">
        <f t="shared" si="89"/>
        <v>pack,215</v>
      </c>
      <c r="AF304" s="2">
        <f t="shared" si="91"/>
        <v>0</v>
      </c>
      <c r="AG304" s="2" t="str">
        <f t="shared" si="91"/>
        <v>5,57</v>
      </c>
      <c r="AH304" s="2">
        <f t="shared" si="91"/>
        <v>20</v>
      </c>
      <c r="AI304" s="2">
        <v>5</v>
      </c>
    </row>
    <row r="305" spans="23:35">
      <c r="W305" s="2">
        <f t="shared" si="85"/>
        <v>311</v>
      </c>
      <c r="X305" s="2">
        <v>4</v>
      </c>
      <c r="Y305" s="2">
        <f t="shared" si="86"/>
        <v>31104</v>
      </c>
      <c r="Z305" s="2">
        <f t="shared" si="91"/>
        <v>1</v>
      </c>
      <c r="AA305" s="2">
        <f t="shared" si="91"/>
        <v>20</v>
      </c>
      <c r="AB305" s="2">
        <f t="shared" si="87"/>
        <v>0</v>
      </c>
      <c r="AC305" s="2" t="str">
        <f t="shared" si="91"/>
        <v>coin,576000</v>
      </c>
      <c r="AD305" s="2" t="str">
        <f t="shared" si="88"/>
        <v>item,4064</v>
      </c>
      <c r="AE305" s="2" t="str">
        <f t="shared" si="89"/>
        <v>pack,220</v>
      </c>
      <c r="AF305" s="2">
        <f t="shared" si="91"/>
        <v>0</v>
      </c>
      <c r="AG305" s="2" t="str">
        <f t="shared" si="91"/>
        <v>5,57</v>
      </c>
      <c r="AH305" s="2">
        <f t="shared" si="91"/>
        <v>20</v>
      </c>
      <c r="AI305" s="2">
        <v>5</v>
      </c>
    </row>
    <row r="306" spans="23:35">
      <c r="W306" s="2">
        <f t="shared" si="85"/>
        <v>311</v>
      </c>
      <c r="X306" s="2">
        <v>5</v>
      </c>
      <c r="Y306" s="2">
        <f t="shared" si="86"/>
        <v>31105</v>
      </c>
      <c r="Z306" s="2">
        <f t="shared" si="91"/>
        <v>1</v>
      </c>
      <c r="AA306" s="2">
        <f t="shared" si="91"/>
        <v>20</v>
      </c>
      <c r="AB306" s="2">
        <f t="shared" si="87"/>
        <v>0</v>
      </c>
      <c r="AC306" s="2" t="str">
        <f t="shared" si="91"/>
        <v>coin,576000</v>
      </c>
      <c r="AD306" s="2" t="str">
        <f t="shared" si="88"/>
        <v>item,4065</v>
      </c>
      <c r="AE306" s="2" t="str">
        <f t="shared" si="89"/>
        <v>pack,225</v>
      </c>
      <c r="AF306" s="2">
        <f t="shared" si="91"/>
        <v>0</v>
      </c>
      <c r="AG306" s="2" t="str">
        <f t="shared" si="91"/>
        <v>5,57</v>
      </c>
      <c r="AH306" s="2">
        <f t="shared" si="91"/>
        <v>20</v>
      </c>
      <c r="AI306" s="2">
        <v>5</v>
      </c>
    </row>
    <row r="307" spans="23:35">
      <c r="W307" s="2">
        <f t="shared" si="85"/>
        <v>311</v>
      </c>
      <c r="X307" s="2">
        <v>6</v>
      </c>
      <c r="Y307" s="2">
        <f t="shared" si="86"/>
        <v>31106</v>
      </c>
      <c r="Z307" s="2">
        <f t="shared" si="91"/>
        <v>1</v>
      </c>
      <c r="AA307" s="2">
        <f t="shared" si="91"/>
        <v>20</v>
      </c>
      <c r="AB307" s="2">
        <f t="shared" si="87"/>
        <v>0</v>
      </c>
      <c r="AC307" s="2" t="str">
        <f t="shared" si="91"/>
        <v>coin,576000</v>
      </c>
      <c r="AD307" s="2" t="str">
        <f t="shared" si="88"/>
        <v>item,4066</v>
      </c>
      <c r="AE307" s="2" t="str">
        <f t="shared" si="89"/>
        <v>pack,230</v>
      </c>
      <c r="AF307" s="2">
        <f t="shared" si="91"/>
        <v>0</v>
      </c>
      <c r="AG307" s="2" t="str">
        <f t="shared" si="91"/>
        <v>5,57</v>
      </c>
      <c r="AH307" s="2">
        <f t="shared" si="91"/>
        <v>20</v>
      </c>
      <c r="AI307" s="2">
        <v>5</v>
      </c>
    </row>
    <row r="308" spans="23:35">
      <c r="W308" s="2">
        <f t="shared" si="85"/>
        <v>311</v>
      </c>
      <c r="X308" s="2">
        <v>7</v>
      </c>
      <c r="Y308" s="2">
        <f t="shared" si="86"/>
        <v>31107</v>
      </c>
      <c r="Z308" s="2">
        <f t="shared" si="91"/>
        <v>1</v>
      </c>
      <c r="AA308" s="2">
        <f t="shared" si="91"/>
        <v>20</v>
      </c>
      <c r="AB308" s="2">
        <f t="shared" si="87"/>
        <v>0</v>
      </c>
      <c r="AC308" s="2" t="str">
        <f t="shared" si="91"/>
        <v>coin,576000</v>
      </c>
      <c r="AD308" s="2" t="str">
        <f t="shared" si="88"/>
        <v>item,4067</v>
      </c>
      <c r="AE308" s="2" t="str">
        <f t="shared" si="89"/>
        <v>pack,235</v>
      </c>
      <c r="AF308" s="2">
        <f t="shared" si="91"/>
        <v>0</v>
      </c>
      <c r="AG308" s="2" t="str">
        <f t="shared" si="91"/>
        <v>5,57</v>
      </c>
      <c r="AH308" s="2">
        <f t="shared" si="91"/>
        <v>20</v>
      </c>
      <c r="AI308" s="2">
        <v>5</v>
      </c>
    </row>
    <row r="309" spans="23:35">
      <c r="W309" s="2">
        <f t="shared" si="85"/>
        <v>311</v>
      </c>
      <c r="X309" s="2">
        <v>8</v>
      </c>
      <c r="Y309" s="2">
        <f t="shared" si="86"/>
        <v>31108</v>
      </c>
      <c r="Z309" s="2">
        <f t="shared" si="91"/>
        <v>1</v>
      </c>
      <c r="AA309" s="2">
        <f t="shared" si="91"/>
        <v>20</v>
      </c>
      <c r="AB309" s="2">
        <f t="shared" si="87"/>
        <v>0</v>
      </c>
      <c r="AC309" s="2" t="str">
        <f t="shared" si="91"/>
        <v>coin,576000</v>
      </c>
      <c r="AD309" s="2" t="str">
        <f t="shared" si="88"/>
        <v>item,4068</v>
      </c>
      <c r="AE309" s="2" t="str">
        <f t="shared" si="89"/>
        <v>pack,240</v>
      </c>
      <c r="AF309" s="2">
        <f t="shared" si="91"/>
        <v>0</v>
      </c>
      <c r="AG309" s="2" t="str">
        <f t="shared" si="91"/>
        <v>5,57</v>
      </c>
      <c r="AH309" s="2">
        <f t="shared" si="91"/>
        <v>20</v>
      </c>
      <c r="AI309" s="2">
        <v>5</v>
      </c>
    </row>
    <row r="310" spans="23:35">
      <c r="W310" s="2">
        <f t="shared" si="85"/>
        <v>311</v>
      </c>
      <c r="X310" s="2">
        <v>9</v>
      </c>
      <c r="Y310" s="2">
        <f t="shared" si="86"/>
        <v>31109</v>
      </c>
      <c r="Z310" s="2">
        <f t="shared" si="91"/>
        <v>1</v>
      </c>
      <c r="AA310" s="2">
        <f t="shared" si="91"/>
        <v>20</v>
      </c>
      <c r="AB310" s="2">
        <f t="shared" si="87"/>
        <v>0</v>
      </c>
      <c r="AC310" s="2" t="str">
        <f t="shared" si="91"/>
        <v>coin,576000</v>
      </c>
      <c r="AD310" s="2" t="str">
        <f t="shared" si="88"/>
        <v>item,4069</v>
      </c>
      <c r="AE310" s="2" t="str">
        <f t="shared" si="89"/>
        <v>pack,245</v>
      </c>
      <c r="AF310" s="2">
        <f t="shared" si="91"/>
        <v>0</v>
      </c>
      <c r="AG310" s="2" t="str">
        <f t="shared" si="91"/>
        <v>5,57</v>
      </c>
      <c r="AH310" s="2">
        <f t="shared" si="91"/>
        <v>20</v>
      </c>
      <c r="AI310" s="2">
        <v>5</v>
      </c>
    </row>
    <row r="311" spans="23:35">
      <c r="W311" s="2">
        <f t="shared" si="85"/>
        <v>311</v>
      </c>
      <c r="X311" s="2">
        <v>10</v>
      </c>
      <c r="Y311" s="2">
        <f t="shared" si="86"/>
        <v>31110</v>
      </c>
      <c r="Z311" s="2">
        <f t="shared" si="91"/>
        <v>1</v>
      </c>
      <c r="AA311" s="2">
        <f t="shared" si="91"/>
        <v>20</v>
      </c>
      <c r="AB311" s="2">
        <f t="shared" si="87"/>
        <v>0</v>
      </c>
      <c r="AC311" s="2" t="str">
        <f t="shared" si="91"/>
        <v>coin,576000</v>
      </c>
      <c r="AD311" s="2" t="str">
        <f t="shared" si="88"/>
        <v>item,4070</v>
      </c>
      <c r="AE311" s="2" t="str">
        <f t="shared" si="89"/>
        <v>pack,250</v>
      </c>
      <c r="AF311" s="2">
        <f t="shared" si="91"/>
        <v>0</v>
      </c>
      <c r="AG311" s="2" t="str">
        <f t="shared" si="91"/>
        <v>5,57</v>
      </c>
      <c r="AH311" s="2">
        <f t="shared" si="91"/>
        <v>20</v>
      </c>
      <c r="AI311" s="2">
        <v>5</v>
      </c>
    </row>
    <row r="312" spans="23:35">
      <c r="W312" s="2">
        <f t="shared" si="85"/>
        <v>311</v>
      </c>
      <c r="X312" s="2">
        <v>11</v>
      </c>
      <c r="Y312" s="2">
        <f t="shared" si="86"/>
        <v>31111</v>
      </c>
      <c r="Z312" s="2">
        <f t="shared" si="91"/>
        <v>1</v>
      </c>
      <c r="AA312" s="2">
        <f t="shared" si="91"/>
        <v>20</v>
      </c>
      <c r="AB312" s="2">
        <f t="shared" si="87"/>
        <v>0</v>
      </c>
      <c r="AC312" s="2" t="str">
        <f t="shared" si="91"/>
        <v>coin,576000</v>
      </c>
      <c r="AD312" s="2" t="str">
        <f t="shared" si="88"/>
        <v>item,4071</v>
      </c>
      <c r="AE312" s="2" t="str">
        <f t="shared" si="89"/>
        <v>pack,255</v>
      </c>
      <c r="AF312" s="2">
        <f t="shared" si="91"/>
        <v>0</v>
      </c>
      <c r="AG312" s="2" t="str">
        <f t="shared" si="91"/>
        <v>5,57</v>
      </c>
      <c r="AH312" s="2">
        <f t="shared" si="91"/>
        <v>20</v>
      </c>
      <c r="AI312" s="2">
        <v>5</v>
      </c>
    </row>
    <row r="313" spans="23:35">
      <c r="W313" s="2">
        <f t="shared" si="85"/>
        <v>311</v>
      </c>
      <c r="X313" s="2">
        <v>12</v>
      </c>
      <c r="Y313" s="2">
        <f t="shared" si="86"/>
        <v>31112</v>
      </c>
      <c r="Z313" s="2">
        <f t="shared" si="91"/>
        <v>1</v>
      </c>
      <c r="AA313" s="2">
        <f t="shared" si="91"/>
        <v>20</v>
      </c>
      <c r="AB313" s="2">
        <f t="shared" si="87"/>
        <v>0</v>
      </c>
      <c r="AC313" s="2" t="str">
        <f t="shared" si="91"/>
        <v>coin,576000</v>
      </c>
      <c r="AD313" s="2" t="str">
        <f t="shared" si="88"/>
        <v>item,4072</v>
      </c>
      <c r="AE313" s="2" t="str">
        <f t="shared" si="89"/>
        <v>pack,260</v>
      </c>
      <c r="AF313" s="2">
        <f t="shared" si="91"/>
        <v>0</v>
      </c>
      <c r="AG313" s="2" t="str">
        <f t="shared" si="91"/>
        <v>5,57</v>
      </c>
      <c r="AH313" s="2">
        <f t="shared" si="91"/>
        <v>20</v>
      </c>
      <c r="AI313" s="2">
        <v>5</v>
      </c>
    </row>
    <row r="314" spans="23:35">
      <c r="W314" s="2">
        <f t="shared" si="85"/>
        <v>311</v>
      </c>
      <c r="X314" s="2">
        <v>13</v>
      </c>
      <c r="Y314" s="2">
        <f t="shared" si="86"/>
        <v>31113</v>
      </c>
      <c r="Z314" s="2">
        <f t="shared" si="91"/>
        <v>1</v>
      </c>
      <c r="AA314" s="2">
        <f t="shared" si="91"/>
        <v>20</v>
      </c>
      <c r="AB314" s="2">
        <f t="shared" si="87"/>
        <v>0</v>
      </c>
      <c r="AC314" s="2" t="str">
        <f t="shared" si="91"/>
        <v>coin,576000</v>
      </c>
      <c r="AD314" s="2" t="str">
        <f t="shared" si="88"/>
        <v>item,4073</v>
      </c>
      <c r="AE314" s="2" t="str">
        <f t="shared" si="89"/>
        <v>pack,265</v>
      </c>
      <c r="AF314" s="2">
        <f t="shared" si="91"/>
        <v>0</v>
      </c>
      <c r="AG314" s="2" t="str">
        <f t="shared" si="91"/>
        <v>5,57</v>
      </c>
      <c r="AH314" s="2">
        <f t="shared" si="91"/>
        <v>20</v>
      </c>
      <c r="AI314" s="2">
        <v>5</v>
      </c>
    </row>
    <row r="315" spans="23:35">
      <c r="W315" s="2">
        <f t="shared" ref="W315:W361" si="92">W195+100</f>
        <v>311</v>
      </c>
      <c r="X315" s="2">
        <v>14</v>
      </c>
      <c r="Y315" s="2">
        <f t="shared" si="86"/>
        <v>31114</v>
      </c>
      <c r="Z315" s="2">
        <f t="shared" si="91"/>
        <v>1</v>
      </c>
      <c r="AA315" s="2">
        <f t="shared" si="91"/>
        <v>20</v>
      </c>
      <c r="AB315" s="2">
        <f t="shared" si="87"/>
        <v>0</v>
      </c>
      <c r="AC315" s="2" t="str">
        <f t="shared" si="91"/>
        <v>coin,576000</v>
      </c>
      <c r="AD315" s="2" t="str">
        <f t="shared" si="88"/>
        <v>item,4074</v>
      </c>
      <c r="AE315" s="2" t="str">
        <f t="shared" si="89"/>
        <v>pack,270</v>
      </c>
      <c r="AF315" s="2">
        <f t="shared" si="91"/>
        <v>0</v>
      </c>
      <c r="AG315" s="2" t="str">
        <f t="shared" si="91"/>
        <v>5,57</v>
      </c>
      <c r="AH315" s="2">
        <f t="shared" si="91"/>
        <v>20</v>
      </c>
      <c r="AI315" s="2">
        <v>5</v>
      </c>
    </row>
    <row r="316" spans="23:35">
      <c r="W316" s="2">
        <f t="shared" si="92"/>
        <v>311</v>
      </c>
      <c r="X316" s="2">
        <v>15</v>
      </c>
      <c r="Y316" s="2">
        <f t="shared" si="86"/>
        <v>31115</v>
      </c>
      <c r="Z316" s="2">
        <f t="shared" si="91"/>
        <v>1</v>
      </c>
      <c r="AA316" s="2">
        <f t="shared" si="91"/>
        <v>20</v>
      </c>
      <c r="AB316" s="2">
        <f t="shared" si="87"/>
        <v>0</v>
      </c>
      <c r="AC316" s="2" t="str">
        <f t="shared" si="91"/>
        <v>coin,576000</v>
      </c>
      <c r="AD316" s="2" t="str">
        <f t="shared" si="88"/>
        <v>item,4075</v>
      </c>
      <c r="AE316" s="2" t="str">
        <f t="shared" si="89"/>
        <v>pack,275</v>
      </c>
      <c r="AF316" s="2">
        <f t="shared" si="91"/>
        <v>0</v>
      </c>
      <c r="AG316" s="2" t="str">
        <f t="shared" si="91"/>
        <v>5,57</v>
      </c>
      <c r="AH316" s="2">
        <f t="shared" si="91"/>
        <v>20</v>
      </c>
      <c r="AI316" s="2">
        <v>5</v>
      </c>
    </row>
    <row r="317" spans="23:35">
      <c r="W317" s="2">
        <f t="shared" si="92"/>
        <v>312</v>
      </c>
      <c r="X317" s="2">
        <v>1</v>
      </c>
      <c r="Y317" s="2">
        <f t="shared" si="86"/>
        <v>31201</v>
      </c>
      <c r="Z317" s="2">
        <f t="shared" si="91"/>
        <v>21</v>
      </c>
      <c r="AA317" s="2">
        <f t="shared" si="91"/>
        <v>40</v>
      </c>
      <c r="AB317" s="2">
        <f t="shared" si="87"/>
        <v>1</v>
      </c>
      <c r="AC317" s="2" t="str">
        <f t="shared" si="91"/>
        <v>coin,576000</v>
      </c>
      <c r="AD317" s="2" t="str">
        <f t="shared" si="88"/>
        <v>item,4061</v>
      </c>
      <c r="AE317" s="2" t="str">
        <f t="shared" si="89"/>
        <v>pack,205</v>
      </c>
      <c r="AF317" s="2" t="str">
        <f t="shared" si="91"/>
        <v>5,57</v>
      </c>
      <c r="AG317" s="2" t="str">
        <f t="shared" si="91"/>
        <v>8,86</v>
      </c>
      <c r="AH317" s="2">
        <f t="shared" si="91"/>
        <v>20</v>
      </c>
      <c r="AI317" s="2">
        <v>5</v>
      </c>
    </row>
    <row r="318" spans="23:35">
      <c r="W318" s="2">
        <f t="shared" si="92"/>
        <v>312</v>
      </c>
      <c r="X318" s="2">
        <v>2</v>
      </c>
      <c r="Y318" s="2">
        <f t="shared" si="86"/>
        <v>31202</v>
      </c>
      <c r="Z318" s="2">
        <f t="shared" si="91"/>
        <v>21</v>
      </c>
      <c r="AA318" s="2">
        <f t="shared" si="91"/>
        <v>40</v>
      </c>
      <c r="AB318" s="2">
        <f t="shared" si="87"/>
        <v>1</v>
      </c>
      <c r="AC318" s="2" t="str">
        <f t="shared" si="91"/>
        <v>coin,576000</v>
      </c>
      <c r="AD318" s="2" t="str">
        <f t="shared" si="88"/>
        <v>item,4062</v>
      </c>
      <c r="AE318" s="2" t="str">
        <f t="shared" si="89"/>
        <v>pack,210</v>
      </c>
      <c r="AF318" s="2" t="str">
        <f t="shared" si="91"/>
        <v>5,57</v>
      </c>
      <c r="AG318" s="2" t="str">
        <f t="shared" si="91"/>
        <v>8,86</v>
      </c>
      <c r="AH318" s="2">
        <f t="shared" si="91"/>
        <v>20</v>
      </c>
      <c r="AI318" s="2">
        <v>5</v>
      </c>
    </row>
    <row r="319" spans="23:35">
      <c r="W319" s="2">
        <f t="shared" si="92"/>
        <v>312</v>
      </c>
      <c r="X319" s="2">
        <v>3</v>
      </c>
      <c r="Y319" s="2">
        <f t="shared" si="86"/>
        <v>31203</v>
      </c>
      <c r="Z319" s="2">
        <f t="shared" si="91"/>
        <v>21</v>
      </c>
      <c r="AA319" s="2">
        <f t="shared" si="91"/>
        <v>40</v>
      </c>
      <c r="AB319" s="2">
        <f t="shared" si="87"/>
        <v>1</v>
      </c>
      <c r="AC319" s="2" t="str">
        <f t="shared" si="91"/>
        <v>coin,576000</v>
      </c>
      <c r="AD319" s="2" t="str">
        <f t="shared" si="88"/>
        <v>item,4063</v>
      </c>
      <c r="AE319" s="2" t="str">
        <f t="shared" si="89"/>
        <v>pack,215</v>
      </c>
      <c r="AF319" s="2" t="str">
        <f t="shared" si="91"/>
        <v>5,57</v>
      </c>
      <c r="AG319" s="2" t="str">
        <f t="shared" si="91"/>
        <v>8,86</v>
      </c>
      <c r="AH319" s="2">
        <f t="shared" si="91"/>
        <v>20</v>
      </c>
      <c r="AI319" s="2">
        <v>5</v>
      </c>
    </row>
    <row r="320" spans="23:35">
      <c r="W320" s="2">
        <f t="shared" si="92"/>
        <v>312</v>
      </c>
      <c r="X320" s="2">
        <v>4</v>
      </c>
      <c r="Y320" s="2">
        <f t="shared" si="86"/>
        <v>31204</v>
      </c>
      <c r="Z320" s="2">
        <f t="shared" si="91"/>
        <v>21</v>
      </c>
      <c r="AA320" s="2">
        <f t="shared" si="91"/>
        <v>40</v>
      </c>
      <c r="AB320" s="2">
        <f t="shared" si="87"/>
        <v>1</v>
      </c>
      <c r="AC320" s="2" t="str">
        <f t="shared" si="91"/>
        <v>coin,576000</v>
      </c>
      <c r="AD320" s="2" t="str">
        <f t="shared" si="88"/>
        <v>item,4064</v>
      </c>
      <c r="AE320" s="2" t="str">
        <f t="shared" si="89"/>
        <v>pack,220</v>
      </c>
      <c r="AF320" s="2" t="str">
        <f t="shared" si="91"/>
        <v>5,57</v>
      </c>
      <c r="AG320" s="2" t="str">
        <f t="shared" si="91"/>
        <v>8,86</v>
      </c>
      <c r="AH320" s="2">
        <f t="shared" si="91"/>
        <v>20</v>
      </c>
      <c r="AI320" s="2">
        <v>5</v>
      </c>
    </row>
    <row r="321" spans="23:35">
      <c r="W321" s="2">
        <f t="shared" si="92"/>
        <v>312</v>
      </c>
      <c r="X321" s="2">
        <v>5</v>
      </c>
      <c r="Y321" s="2">
        <f t="shared" si="86"/>
        <v>31205</v>
      </c>
      <c r="Z321" s="2">
        <f t="shared" si="91"/>
        <v>21</v>
      </c>
      <c r="AA321" s="2">
        <f t="shared" si="91"/>
        <v>40</v>
      </c>
      <c r="AB321" s="2">
        <f t="shared" si="87"/>
        <v>1</v>
      </c>
      <c r="AC321" s="2" t="str">
        <f t="shared" si="91"/>
        <v>coin,576000</v>
      </c>
      <c r="AD321" s="2" t="str">
        <f t="shared" si="88"/>
        <v>item,4065</v>
      </c>
      <c r="AE321" s="2" t="str">
        <f t="shared" si="89"/>
        <v>pack,225</v>
      </c>
      <c r="AF321" s="2" t="str">
        <f t="shared" si="91"/>
        <v>5,57</v>
      </c>
      <c r="AG321" s="2" t="str">
        <f t="shared" si="91"/>
        <v>8,86</v>
      </c>
      <c r="AH321" s="2">
        <f t="shared" si="91"/>
        <v>20</v>
      </c>
      <c r="AI321" s="2">
        <v>5</v>
      </c>
    </row>
    <row r="322" spans="23:35">
      <c r="W322" s="2">
        <f t="shared" si="92"/>
        <v>312</v>
      </c>
      <c r="X322" s="2">
        <v>6</v>
      </c>
      <c r="Y322" s="2">
        <f t="shared" si="86"/>
        <v>31206</v>
      </c>
      <c r="Z322" s="2">
        <f t="shared" si="91"/>
        <v>21</v>
      </c>
      <c r="AA322" s="2">
        <f t="shared" si="91"/>
        <v>40</v>
      </c>
      <c r="AB322" s="2">
        <f t="shared" si="87"/>
        <v>1</v>
      </c>
      <c r="AC322" s="2" t="str">
        <f t="shared" si="91"/>
        <v>coin,576000</v>
      </c>
      <c r="AD322" s="2" t="str">
        <f t="shared" si="88"/>
        <v>item,4066</v>
      </c>
      <c r="AE322" s="2" t="str">
        <f t="shared" si="89"/>
        <v>pack,230</v>
      </c>
      <c r="AF322" s="2" t="str">
        <f t="shared" si="91"/>
        <v>5,57</v>
      </c>
      <c r="AG322" s="2" t="str">
        <f t="shared" si="91"/>
        <v>8,86</v>
      </c>
      <c r="AH322" s="2">
        <f t="shared" si="91"/>
        <v>20</v>
      </c>
      <c r="AI322" s="2">
        <v>5</v>
      </c>
    </row>
    <row r="323" spans="23:35">
      <c r="W323" s="2">
        <f t="shared" si="92"/>
        <v>312</v>
      </c>
      <c r="X323" s="2">
        <v>7</v>
      </c>
      <c r="Y323" s="2">
        <f t="shared" ref="Y323:Y361" si="93">W323*100+X323</f>
        <v>31207</v>
      </c>
      <c r="Z323" s="2">
        <f t="shared" si="91"/>
        <v>21</v>
      </c>
      <c r="AA323" s="2">
        <f t="shared" si="91"/>
        <v>40</v>
      </c>
      <c r="AB323" s="2">
        <f t="shared" ref="AB323:AB361" si="94">CEILING(VLOOKUP($W323,$L$36:$U$59,COLUMN()-COLUMN($X$2),0)/15,1)</f>
        <v>1</v>
      </c>
      <c r="AC323" s="2" t="str">
        <f t="shared" si="91"/>
        <v>coin,576000</v>
      </c>
      <c r="AD323" s="2" t="str">
        <f t="shared" ref="AD323:AD361" si="95">VLOOKUP(X323,$AJ$1:$AP$15,AI323-1,0)</f>
        <v>item,4067</v>
      </c>
      <c r="AE323" s="2" t="str">
        <f t="shared" ref="AE323:AE361" si="96">VLOOKUP(X323,$AJ$1:$AP$15,AI323+2,0)</f>
        <v>pack,235</v>
      </c>
      <c r="AF323" s="2" t="str">
        <f t="shared" si="91"/>
        <v>5,57</v>
      </c>
      <c r="AG323" s="2" t="str">
        <f t="shared" si="91"/>
        <v>8,86</v>
      </c>
      <c r="AH323" s="2">
        <f t="shared" si="91"/>
        <v>20</v>
      </c>
      <c r="AI323" s="2">
        <v>5</v>
      </c>
    </row>
    <row r="324" spans="23:35">
      <c r="W324" s="2">
        <f t="shared" si="92"/>
        <v>312</v>
      </c>
      <c r="X324" s="2">
        <v>8</v>
      </c>
      <c r="Y324" s="2">
        <f t="shared" si="93"/>
        <v>31208</v>
      </c>
      <c r="Z324" s="2">
        <f t="shared" si="91"/>
        <v>21</v>
      </c>
      <c r="AA324" s="2">
        <f t="shared" si="91"/>
        <v>40</v>
      </c>
      <c r="AB324" s="2">
        <f t="shared" si="94"/>
        <v>1</v>
      </c>
      <c r="AC324" s="2" t="str">
        <f t="shared" si="91"/>
        <v>coin,576000</v>
      </c>
      <c r="AD324" s="2" t="str">
        <f t="shared" si="95"/>
        <v>item,4068</v>
      </c>
      <c r="AE324" s="2" t="str">
        <f t="shared" si="96"/>
        <v>pack,240</v>
      </c>
      <c r="AF324" s="2" t="str">
        <f t="shared" si="91"/>
        <v>5,57</v>
      </c>
      <c r="AG324" s="2" t="str">
        <f t="shared" si="91"/>
        <v>8,86</v>
      </c>
      <c r="AH324" s="2">
        <f t="shared" si="91"/>
        <v>20</v>
      </c>
      <c r="AI324" s="2">
        <v>5</v>
      </c>
    </row>
    <row r="325" spans="23:35">
      <c r="W325" s="2">
        <f t="shared" si="92"/>
        <v>312</v>
      </c>
      <c r="X325" s="2">
        <v>9</v>
      </c>
      <c r="Y325" s="2">
        <f t="shared" si="93"/>
        <v>31209</v>
      </c>
      <c r="Z325" s="2">
        <f t="shared" si="91"/>
        <v>21</v>
      </c>
      <c r="AA325" s="2">
        <f t="shared" si="91"/>
        <v>40</v>
      </c>
      <c r="AB325" s="2">
        <f t="shared" si="94"/>
        <v>1</v>
      </c>
      <c r="AC325" s="2" t="str">
        <f t="shared" si="91"/>
        <v>coin,576000</v>
      </c>
      <c r="AD325" s="2" t="str">
        <f t="shared" si="95"/>
        <v>item,4069</v>
      </c>
      <c r="AE325" s="2" t="str">
        <f t="shared" si="96"/>
        <v>pack,245</v>
      </c>
      <c r="AF325" s="2" t="str">
        <f t="shared" si="91"/>
        <v>5,57</v>
      </c>
      <c r="AG325" s="2" t="str">
        <f t="shared" si="91"/>
        <v>8,86</v>
      </c>
      <c r="AH325" s="2">
        <f t="shared" si="91"/>
        <v>20</v>
      </c>
      <c r="AI325" s="2">
        <v>5</v>
      </c>
    </row>
    <row r="326" spans="23:35">
      <c r="W326" s="2">
        <f t="shared" si="92"/>
        <v>312</v>
      </c>
      <c r="X326" s="2">
        <v>10</v>
      </c>
      <c r="Y326" s="2">
        <f t="shared" si="93"/>
        <v>31210</v>
      </c>
      <c r="Z326" s="2">
        <f t="shared" si="91"/>
        <v>21</v>
      </c>
      <c r="AA326" s="2">
        <f t="shared" si="91"/>
        <v>40</v>
      </c>
      <c r="AB326" s="2">
        <f t="shared" si="94"/>
        <v>1</v>
      </c>
      <c r="AC326" s="2" t="str">
        <f t="shared" ref="AA326:AH361" si="97">VLOOKUP($W326,$L$36:$U$59,COLUMN()-COLUMN($X$2),0)</f>
        <v>coin,576000</v>
      </c>
      <c r="AD326" s="2" t="str">
        <f t="shared" si="95"/>
        <v>item,4070</v>
      </c>
      <c r="AE326" s="2" t="str">
        <f t="shared" si="96"/>
        <v>pack,250</v>
      </c>
      <c r="AF326" s="2" t="str">
        <f t="shared" si="97"/>
        <v>5,57</v>
      </c>
      <c r="AG326" s="2" t="str">
        <f t="shared" si="97"/>
        <v>8,86</v>
      </c>
      <c r="AH326" s="2">
        <f t="shared" si="97"/>
        <v>20</v>
      </c>
      <c r="AI326" s="2">
        <v>5</v>
      </c>
    </row>
    <row r="327" spans="23:35">
      <c r="W327" s="2">
        <f t="shared" si="92"/>
        <v>312</v>
      </c>
      <c r="X327" s="2">
        <v>11</v>
      </c>
      <c r="Y327" s="2">
        <f t="shared" si="93"/>
        <v>31211</v>
      </c>
      <c r="Z327" s="2">
        <f t="shared" ref="Z327:Z361" si="98">VLOOKUP($W327,$L$36:$U$59,COLUMN()-COLUMN($X$2),0)</f>
        <v>21</v>
      </c>
      <c r="AA327" s="2">
        <f t="shared" si="97"/>
        <v>40</v>
      </c>
      <c r="AB327" s="2">
        <f t="shared" si="94"/>
        <v>1</v>
      </c>
      <c r="AC327" s="2" t="str">
        <f t="shared" si="97"/>
        <v>coin,576000</v>
      </c>
      <c r="AD327" s="2" t="str">
        <f t="shared" si="95"/>
        <v>item,4071</v>
      </c>
      <c r="AE327" s="2" t="str">
        <f t="shared" si="96"/>
        <v>pack,255</v>
      </c>
      <c r="AF327" s="2" t="str">
        <f t="shared" si="97"/>
        <v>5,57</v>
      </c>
      <c r="AG327" s="2" t="str">
        <f t="shared" si="97"/>
        <v>8,86</v>
      </c>
      <c r="AH327" s="2">
        <f t="shared" si="97"/>
        <v>20</v>
      </c>
      <c r="AI327" s="2">
        <v>5</v>
      </c>
    </row>
    <row r="328" spans="23:35">
      <c r="W328" s="2">
        <f t="shared" si="92"/>
        <v>312</v>
      </c>
      <c r="X328" s="2">
        <v>12</v>
      </c>
      <c r="Y328" s="2">
        <f t="shared" si="93"/>
        <v>31212</v>
      </c>
      <c r="Z328" s="2">
        <f t="shared" si="98"/>
        <v>21</v>
      </c>
      <c r="AA328" s="2">
        <f t="shared" si="97"/>
        <v>40</v>
      </c>
      <c r="AB328" s="2">
        <f t="shared" si="94"/>
        <v>1</v>
      </c>
      <c r="AC328" s="2" t="str">
        <f t="shared" si="97"/>
        <v>coin,576000</v>
      </c>
      <c r="AD328" s="2" t="str">
        <f t="shared" si="95"/>
        <v>item,4072</v>
      </c>
      <c r="AE328" s="2" t="str">
        <f t="shared" si="96"/>
        <v>pack,260</v>
      </c>
      <c r="AF328" s="2" t="str">
        <f t="shared" si="97"/>
        <v>5,57</v>
      </c>
      <c r="AG328" s="2" t="str">
        <f t="shared" si="97"/>
        <v>8,86</v>
      </c>
      <c r="AH328" s="2">
        <f t="shared" si="97"/>
        <v>20</v>
      </c>
      <c r="AI328" s="2">
        <v>5</v>
      </c>
    </row>
    <row r="329" spans="23:35">
      <c r="W329" s="2">
        <f t="shared" si="92"/>
        <v>312</v>
      </c>
      <c r="X329" s="2">
        <v>13</v>
      </c>
      <c r="Y329" s="2">
        <f t="shared" si="93"/>
        <v>31213</v>
      </c>
      <c r="Z329" s="2">
        <f t="shared" si="98"/>
        <v>21</v>
      </c>
      <c r="AA329" s="2">
        <f t="shared" si="97"/>
        <v>40</v>
      </c>
      <c r="AB329" s="2">
        <f t="shared" si="94"/>
        <v>1</v>
      </c>
      <c r="AC329" s="2" t="str">
        <f t="shared" si="97"/>
        <v>coin,576000</v>
      </c>
      <c r="AD329" s="2" t="str">
        <f t="shared" si="95"/>
        <v>item,4073</v>
      </c>
      <c r="AE329" s="2" t="str">
        <f t="shared" si="96"/>
        <v>pack,265</v>
      </c>
      <c r="AF329" s="2" t="str">
        <f t="shared" si="97"/>
        <v>5,57</v>
      </c>
      <c r="AG329" s="2" t="str">
        <f t="shared" si="97"/>
        <v>8,86</v>
      </c>
      <c r="AH329" s="2">
        <f t="shared" si="97"/>
        <v>20</v>
      </c>
      <c r="AI329" s="2">
        <v>5</v>
      </c>
    </row>
    <row r="330" spans="23:35">
      <c r="W330" s="2">
        <f t="shared" si="92"/>
        <v>312</v>
      </c>
      <c r="X330" s="2">
        <v>14</v>
      </c>
      <c r="Y330" s="2">
        <f t="shared" si="93"/>
        <v>31214</v>
      </c>
      <c r="Z330" s="2">
        <f t="shared" si="98"/>
        <v>21</v>
      </c>
      <c r="AA330" s="2">
        <f t="shared" si="97"/>
        <v>40</v>
      </c>
      <c r="AB330" s="2">
        <f t="shared" si="94"/>
        <v>1</v>
      </c>
      <c r="AC330" s="2" t="str">
        <f t="shared" si="97"/>
        <v>coin,576000</v>
      </c>
      <c r="AD330" s="2" t="str">
        <f t="shared" si="95"/>
        <v>item,4074</v>
      </c>
      <c r="AE330" s="2" t="str">
        <f t="shared" si="96"/>
        <v>pack,270</v>
      </c>
      <c r="AF330" s="2" t="str">
        <f t="shared" si="97"/>
        <v>5,57</v>
      </c>
      <c r="AG330" s="2" t="str">
        <f t="shared" si="97"/>
        <v>8,86</v>
      </c>
      <c r="AH330" s="2">
        <f t="shared" si="97"/>
        <v>20</v>
      </c>
      <c r="AI330" s="2">
        <v>5</v>
      </c>
    </row>
    <row r="331" spans="23:35">
      <c r="W331" s="2">
        <f t="shared" si="92"/>
        <v>312</v>
      </c>
      <c r="X331" s="2">
        <v>15</v>
      </c>
      <c r="Y331" s="2">
        <f t="shared" si="93"/>
        <v>31215</v>
      </c>
      <c r="Z331" s="2">
        <f t="shared" si="98"/>
        <v>21</v>
      </c>
      <c r="AA331" s="2">
        <f t="shared" si="97"/>
        <v>40</v>
      </c>
      <c r="AB331" s="2">
        <f t="shared" si="94"/>
        <v>1</v>
      </c>
      <c r="AC331" s="2" t="str">
        <f t="shared" si="97"/>
        <v>coin,576000</v>
      </c>
      <c r="AD331" s="2" t="str">
        <f t="shared" si="95"/>
        <v>item,4075</v>
      </c>
      <c r="AE331" s="2" t="str">
        <f t="shared" si="96"/>
        <v>pack,275</v>
      </c>
      <c r="AF331" s="2" t="str">
        <f t="shared" si="97"/>
        <v>5,57</v>
      </c>
      <c r="AG331" s="2" t="str">
        <f t="shared" si="97"/>
        <v>8,86</v>
      </c>
      <c r="AH331" s="2">
        <f t="shared" si="97"/>
        <v>20</v>
      </c>
      <c r="AI331" s="2">
        <v>5</v>
      </c>
    </row>
    <row r="332" spans="23:35">
      <c r="W332" s="2">
        <f t="shared" si="92"/>
        <v>313</v>
      </c>
      <c r="X332" s="2">
        <v>1</v>
      </c>
      <c r="Y332" s="2">
        <f t="shared" si="93"/>
        <v>31301</v>
      </c>
      <c r="Z332" s="2">
        <f t="shared" si="98"/>
        <v>41</v>
      </c>
      <c r="AA332" s="2">
        <f t="shared" si="97"/>
        <v>60</v>
      </c>
      <c r="AB332" s="2">
        <f t="shared" si="94"/>
        <v>1</v>
      </c>
      <c r="AC332" s="2" t="str">
        <f t="shared" si="97"/>
        <v>coin,576000</v>
      </c>
      <c r="AD332" s="2" t="str">
        <f t="shared" si="95"/>
        <v>item,4061</v>
      </c>
      <c r="AE332" s="2" t="str">
        <f t="shared" si="96"/>
        <v>pack,205</v>
      </c>
      <c r="AF332" s="2" t="str">
        <f t="shared" si="97"/>
        <v>8,86</v>
      </c>
      <c r="AG332" s="2" t="str">
        <f t="shared" si="97"/>
        <v>11,116</v>
      </c>
      <c r="AH332" s="2">
        <f t="shared" si="97"/>
        <v>20</v>
      </c>
      <c r="AI332" s="2">
        <v>5</v>
      </c>
    </row>
    <row r="333" spans="23:35">
      <c r="W333" s="2">
        <f t="shared" si="92"/>
        <v>313</v>
      </c>
      <c r="X333" s="2">
        <v>2</v>
      </c>
      <c r="Y333" s="2">
        <f t="shared" si="93"/>
        <v>31302</v>
      </c>
      <c r="Z333" s="2">
        <f t="shared" si="98"/>
        <v>41</v>
      </c>
      <c r="AA333" s="2">
        <f t="shared" si="97"/>
        <v>60</v>
      </c>
      <c r="AB333" s="2">
        <f t="shared" si="94"/>
        <v>1</v>
      </c>
      <c r="AC333" s="2" t="str">
        <f t="shared" si="97"/>
        <v>coin,576000</v>
      </c>
      <c r="AD333" s="2" t="str">
        <f t="shared" si="95"/>
        <v>item,4062</v>
      </c>
      <c r="AE333" s="2" t="str">
        <f t="shared" si="96"/>
        <v>pack,210</v>
      </c>
      <c r="AF333" s="2" t="str">
        <f t="shared" si="97"/>
        <v>8,86</v>
      </c>
      <c r="AG333" s="2" t="str">
        <f t="shared" si="97"/>
        <v>11,116</v>
      </c>
      <c r="AH333" s="2">
        <f t="shared" si="97"/>
        <v>20</v>
      </c>
      <c r="AI333" s="2">
        <v>5</v>
      </c>
    </row>
    <row r="334" spans="23:35">
      <c r="W334" s="2">
        <f t="shared" si="92"/>
        <v>313</v>
      </c>
      <c r="X334" s="2">
        <v>3</v>
      </c>
      <c r="Y334" s="2">
        <f t="shared" si="93"/>
        <v>31303</v>
      </c>
      <c r="Z334" s="2">
        <f t="shared" si="98"/>
        <v>41</v>
      </c>
      <c r="AA334" s="2">
        <f t="shared" si="97"/>
        <v>60</v>
      </c>
      <c r="AB334" s="2">
        <f t="shared" si="94"/>
        <v>1</v>
      </c>
      <c r="AC334" s="2" t="str">
        <f t="shared" si="97"/>
        <v>coin,576000</v>
      </c>
      <c r="AD334" s="2" t="str">
        <f t="shared" si="95"/>
        <v>item,4063</v>
      </c>
      <c r="AE334" s="2" t="str">
        <f t="shared" si="96"/>
        <v>pack,215</v>
      </c>
      <c r="AF334" s="2" t="str">
        <f t="shared" si="97"/>
        <v>8,86</v>
      </c>
      <c r="AG334" s="2" t="str">
        <f t="shared" si="97"/>
        <v>11,116</v>
      </c>
      <c r="AH334" s="2">
        <f t="shared" si="97"/>
        <v>20</v>
      </c>
      <c r="AI334" s="2">
        <v>5</v>
      </c>
    </row>
    <row r="335" spans="23:35">
      <c r="W335" s="2">
        <f t="shared" si="92"/>
        <v>313</v>
      </c>
      <c r="X335" s="2">
        <v>4</v>
      </c>
      <c r="Y335" s="2">
        <f t="shared" si="93"/>
        <v>31304</v>
      </c>
      <c r="Z335" s="2">
        <f t="shared" si="98"/>
        <v>41</v>
      </c>
      <c r="AA335" s="2">
        <f t="shared" si="97"/>
        <v>60</v>
      </c>
      <c r="AB335" s="2">
        <f t="shared" si="94"/>
        <v>1</v>
      </c>
      <c r="AC335" s="2" t="str">
        <f t="shared" si="97"/>
        <v>coin,576000</v>
      </c>
      <c r="AD335" s="2" t="str">
        <f t="shared" si="95"/>
        <v>item,4064</v>
      </c>
      <c r="AE335" s="2" t="str">
        <f t="shared" si="96"/>
        <v>pack,220</v>
      </c>
      <c r="AF335" s="2" t="str">
        <f t="shared" si="97"/>
        <v>8,86</v>
      </c>
      <c r="AG335" s="2" t="str">
        <f t="shared" si="97"/>
        <v>11,116</v>
      </c>
      <c r="AH335" s="2">
        <f t="shared" si="97"/>
        <v>20</v>
      </c>
      <c r="AI335" s="2">
        <v>5</v>
      </c>
    </row>
    <row r="336" spans="23:35">
      <c r="W336" s="2">
        <f t="shared" si="92"/>
        <v>313</v>
      </c>
      <c r="X336" s="2">
        <v>5</v>
      </c>
      <c r="Y336" s="2">
        <f t="shared" si="93"/>
        <v>31305</v>
      </c>
      <c r="Z336" s="2">
        <f t="shared" si="98"/>
        <v>41</v>
      </c>
      <c r="AA336" s="2">
        <f t="shared" si="97"/>
        <v>60</v>
      </c>
      <c r="AB336" s="2">
        <f t="shared" si="94"/>
        <v>1</v>
      </c>
      <c r="AC336" s="2" t="str">
        <f t="shared" si="97"/>
        <v>coin,576000</v>
      </c>
      <c r="AD336" s="2" t="str">
        <f t="shared" si="95"/>
        <v>item,4065</v>
      </c>
      <c r="AE336" s="2" t="str">
        <f t="shared" si="96"/>
        <v>pack,225</v>
      </c>
      <c r="AF336" s="2" t="str">
        <f t="shared" si="97"/>
        <v>8,86</v>
      </c>
      <c r="AG336" s="2" t="str">
        <f t="shared" si="97"/>
        <v>11,116</v>
      </c>
      <c r="AH336" s="2">
        <f t="shared" si="97"/>
        <v>20</v>
      </c>
      <c r="AI336" s="2">
        <v>5</v>
      </c>
    </row>
    <row r="337" spans="23:35">
      <c r="W337" s="2">
        <f t="shared" si="92"/>
        <v>313</v>
      </c>
      <c r="X337" s="2">
        <v>6</v>
      </c>
      <c r="Y337" s="2">
        <f t="shared" si="93"/>
        <v>31306</v>
      </c>
      <c r="Z337" s="2">
        <f t="shared" si="98"/>
        <v>41</v>
      </c>
      <c r="AA337" s="2">
        <f t="shared" si="97"/>
        <v>60</v>
      </c>
      <c r="AB337" s="2">
        <f t="shared" si="94"/>
        <v>1</v>
      </c>
      <c r="AC337" s="2" t="str">
        <f t="shared" si="97"/>
        <v>coin,576000</v>
      </c>
      <c r="AD337" s="2" t="str">
        <f t="shared" si="95"/>
        <v>item,4066</v>
      </c>
      <c r="AE337" s="2" t="str">
        <f t="shared" si="96"/>
        <v>pack,230</v>
      </c>
      <c r="AF337" s="2" t="str">
        <f t="shared" si="97"/>
        <v>8,86</v>
      </c>
      <c r="AG337" s="2" t="str">
        <f t="shared" si="97"/>
        <v>11,116</v>
      </c>
      <c r="AH337" s="2">
        <f t="shared" si="97"/>
        <v>20</v>
      </c>
      <c r="AI337" s="2">
        <v>5</v>
      </c>
    </row>
    <row r="338" spans="23:35">
      <c r="W338" s="2">
        <f t="shared" si="92"/>
        <v>313</v>
      </c>
      <c r="X338" s="2">
        <v>7</v>
      </c>
      <c r="Y338" s="2">
        <f t="shared" si="93"/>
        <v>31307</v>
      </c>
      <c r="Z338" s="2">
        <f t="shared" si="98"/>
        <v>41</v>
      </c>
      <c r="AA338" s="2">
        <f t="shared" si="97"/>
        <v>60</v>
      </c>
      <c r="AB338" s="2">
        <f t="shared" si="94"/>
        <v>1</v>
      </c>
      <c r="AC338" s="2" t="str">
        <f t="shared" si="97"/>
        <v>coin,576000</v>
      </c>
      <c r="AD338" s="2" t="str">
        <f t="shared" si="95"/>
        <v>item,4067</v>
      </c>
      <c r="AE338" s="2" t="str">
        <f t="shared" si="96"/>
        <v>pack,235</v>
      </c>
      <c r="AF338" s="2" t="str">
        <f t="shared" si="97"/>
        <v>8,86</v>
      </c>
      <c r="AG338" s="2" t="str">
        <f t="shared" si="97"/>
        <v>11,116</v>
      </c>
      <c r="AH338" s="2">
        <f t="shared" si="97"/>
        <v>20</v>
      </c>
      <c r="AI338" s="2">
        <v>5</v>
      </c>
    </row>
    <row r="339" spans="23:35">
      <c r="W339" s="2">
        <f t="shared" si="92"/>
        <v>313</v>
      </c>
      <c r="X339" s="2">
        <v>8</v>
      </c>
      <c r="Y339" s="2">
        <f t="shared" si="93"/>
        <v>31308</v>
      </c>
      <c r="Z339" s="2">
        <f t="shared" si="98"/>
        <v>41</v>
      </c>
      <c r="AA339" s="2">
        <f t="shared" si="97"/>
        <v>60</v>
      </c>
      <c r="AB339" s="2">
        <f t="shared" si="94"/>
        <v>1</v>
      </c>
      <c r="AC339" s="2" t="str">
        <f t="shared" si="97"/>
        <v>coin,576000</v>
      </c>
      <c r="AD339" s="2" t="str">
        <f t="shared" si="95"/>
        <v>item,4068</v>
      </c>
      <c r="AE339" s="2" t="str">
        <f t="shared" si="96"/>
        <v>pack,240</v>
      </c>
      <c r="AF339" s="2" t="str">
        <f t="shared" si="97"/>
        <v>8,86</v>
      </c>
      <c r="AG339" s="2" t="str">
        <f t="shared" si="97"/>
        <v>11,116</v>
      </c>
      <c r="AH339" s="2">
        <f t="shared" si="97"/>
        <v>20</v>
      </c>
      <c r="AI339" s="2">
        <v>5</v>
      </c>
    </row>
    <row r="340" spans="23:35">
      <c r="W340" s="2">
        <f t="shared" si="92"/>
        <v>313</v>
      </c>
      <c r="X340" s="2">
        <v>9</v>
      </c>
      <c r="Y340" s="2">
        <f t="shared" si="93"/>
        <v>31309</v>
      </c>
      <c r="Z340" s="2">
        <f t="shared" si="98"/>
        <v>41</v>
      </c>
      <c r="AA340" s="2">
        <f t="shared" si="97"/>
        <v>60</v>
      </c>
      <c r="AB340" s="2">
        <f t="shared" si="94"/>
        <v>1</v>
      </c>
      <c r="AC340" s="2" t="str">
        <f t="shared" si="97"/>
        <v>coin,576000</v>
      </c>
      <c r="AD340" s="2" t="str">
        <f t="shared" si="95"/>
        <v>item,4069</v>
      </c>
      <c r="AE340" s="2" t="str">
        <f t="shared" si="96"/>
        <v>pack,245</v>
      </c>
      <c r="AF340" s="2" t="str">
        <f t="shared" si="97"/>
        <v>8,86</v>
      </c>
      <c r="AG340" s="2" t="str">
        <f t="shared" si="97"/>
        <v>11,116</v>
      </c>
      <c r="AH340" s="2">
        <f t="shared" si="97"/>
        <v>20</v>
      </c>
      <c r="AI340" s="2">
        <v>5</v>
      </c>
    </row>
    <row r="341" spans="23:35">
      <c r="W341" s="2">
        <f t="shared" si="92"/>
        <v>313</v>
      </c>
      <c r="X341" s="2">
        <v>10</v>
      </c>
      <c r="Y341" s="2">
        <f t="shared" si="93"/>
        <v>31310</v>
      </c>
      <c r="Z341" s="2">
        <f t="shared" si="98"/>
        <v>41</v>
      </c>
      <c r="AA341" s="2">
        <f t="shared" si="97"/>
        <v>60</v>
      </c>
      <c r="AB341" s="2">
        <f t="shared" si="94"/>
        <v>1</v>
      </c>
      <c r="AC341" s="2" t="str">
        <f t="shared" si="97"/>
        <v>coin,576000</v>
      </c>
      <c r="AD341" s="2" t="str">
        <f t="shared" si="95"/>
        <v>item,4070</v>
      </c>
      <c r="AE341" s="2" t="str">
        <f t="shared" si="96"/>
        <v>pack,250</v>
      </c>
      <c r="AF341" s="2" t="str">
        <f t="shared" si="97"/>
        <v>8,86</v>
      </c>
      <c r="AG341" s="2" t="str">
        <f t="shared" si="97"/>
        <v>11,116</v>
      </c>
      <c r="AH341" s="2">
        <f t="shared" si="97"/>
        <v>20</v>
      </c>
      <c r="AI341" s="2">
        <v>5</v>
      </c>
    </row>
    <row r="342" spans="23:35">
      <c r="W342" s="2">
        <f t="shared" si="92"/>
        <v>313</v>
      </c>
      <c r="X342" s="2">
        <v>11</v>
      </c>
      <c r="Y342" s="2">
        <f t="shared" si="93"/>
        <v>31311</v>
      </c>
      <c r="Z342" s="2">
        <f t="shared" si="98"/>
        <v>41</v>
      </c>
      <c r="AA342" s="2">
        <f t="shared" si="97"/>
        <v>60</v>
      </c>
      <c r="AB342" s="2">
        <f t="shared" si="94"/>
        <v>1</v>
      </c>
      <c r="AC342" s="2" t="str">
        <f t="shared" si="97"/>
        <v>coin,576000</v>
      </c>
      <c r="AD342" s="2" t="str">
        <f t="shared" si="95"/>
        <v>item,4071</v>
      </c>
      <c r="AE342" s="2" t="str">
        <f t="shared" si="96"/>
        <v>pack,255</v>
      </c>
      <c r="AF342" s="2" t="str">
        <f t="shared" si="97"/>
        <v>8,86</v>
      </c>
      <c r="AG342" s="2" t="str">
        <f t="shared" si="97"/>
        <v>11,116</v>
      </c>
      <c r="AH342" s="2">
        <f t="shared" si="97"/>
        <v>20</v>
      </c>
      <c r="AI342" s="2">
        <v>5</v>
      </c>
    </row>
    <row r="343" spans="23:35">
      <c r="W343" s="2">
        <f t="shared" si="92"/>
        <v>313</v>
      </c>
      <c r="X343" s="2">
        <v>12</v>
      </c>
      <c r="Y343" s="2">
        <f t="shared" si="93"/>
        <v>31312</v>
      </c>
      <c r="Z343" s="2">
        <f t="shared" si="98"/>
        <v>41</v>
      </c>
      <c r="AA343" s="2">
        <f t="shared" si="97"/>
        <v>60</v>
      </c>
      <c r="AB343" s="2">
        <f t="shared" si="94"/>
        <v>1</v>
      </c>
      <c r="AC343" s="2" t="str">
        <f t="shared" si="97"/>
        <v>coin,576000</v>
      </c>
      <c r="AD343" s="2" t="str">
        <f t="shared" si="95"/>
        <v>item,4072</v>
      </c>
      <c r="AE343" s="2" t="str">
        <f t="shared" si="96"/>
        <v>pack,260</v>
      </c>
      <c r="AF343" s="2" t="str">
        <f t="shared" si="97"/>
        <v>8,86</v>
      </c>
      <c r="AG343" s="2" t="str">
        <f t="shared" si="97"/>
        <v>11,116</v>
      </c>
      <c r="AH343" s="2">
        <f t="shared" si="97"/>
        <v>20</v>
      </c>
      <c r="AI343" s="2">
        <v>5</v>
      </c>
    </row>
    <row r="344" spans="23:35">
      <c r="W344" s="2">
        <f t="shared" si="92"/>
        <v>313</v>
      </c>
      <c r="X344" s="2">
        <v>13</v>
      </c>
      <c r="Y344" s="2">
        <f t="shared" si="93"/>
        <v>31313</v>
      </c>
      <c r="Z344" s="2">
        <f t="shared" si="98"/>
        <v>41</v>
      </c>
      <c r="AA344" s="2">
        <f t="shared" si="97"/>
        <v>60</v>
      </c>
      <c r="AB344" s="2">
        <f t="shared" si="94"/>
        <v>1</v>
      </c>
      <c r="AC344" s="2" t="str">
        <f t="shared" si="97"/>
        <v>coin,576000</v>
      </c>
      <c r="AD344" s="2" t="str">
        <f t="shared" si="95"/>
        <v>item,4073</v>
      </c>
      <c r="AE344" s="2" t="str">
        <f t="shared" si="96"/>
        <v>pack,265</v>
      </c>
      <c r="AF344" s="2" t="str">
        <f t="shared" si="97"/>
        <v>8,86</v>
      </c>
      <c r="AG344" s="2" t="str">
        <f t="shared" si="97"/>
        <v>11,116</v>
      </c>
      <c r="AH344" s="2">
        <f t="shared" si="97"/>
        <v>20</v>
      </c>
      <c r="AI344" s="2">
        <v>5</v>
      </c>
    </row>
    <row r="345" spans="23:35">
      <c r="W345" s="2">
        <f t="shared" si="92"/>
        <v>313</v>
      </c>
      <c r="X345" s="2">
        <v>14</v>
      </c>
      <c r="Y345" s="2">
        <f t="shared" si="93"/>
        <v>31314</v>
      </c>
      <c r="Z345" s="2">
        <f t="shared" si="98"/>
        <v>41</v>
      </c>
      <c r="AA345" s="2">
        <f t="shared" si="97"/>
        <v>60</v>
      </c>
      <c r="AB345" s="2">
        <f t="shared" si="94"/>
        <v>1</v>
      </c>
      <c r="AC345" s="2" t="str">
        <f t="shared" si="97"/>
        <v>coin,576000</v>
      </c>
      <c r="AD345" s="2" t="str">
        <f t="shared" si="95"/>
        <v>item,4074</v>
      </c>
      <c r="AE345" s="2" t="str">
        <f t="shared" si="96"/>
        <v>pack,270</v>
      </c>
      <c r="AF345" s="2" t="str">
        <f t="shared" si="97"/>
        <v>8,86</v>
      </c>
      <c r="AG345" s="2" t="str">
        <f t="shared" si="97"/>
        <v>11,116</v>
      </c>
      <c r="AH345" s="2">
        <f t="shared" si="97"/>
        <v>20</v>
      </c>
      <c r="AI345" s="2">
        <v>5</v>
      </c>
    </row>
    <row r="346" spans="23:35">
      <c r="W346" s="2">
        <f t="shared" si="92"/>
        <v>313</v>
      </c>
      <c r="X346" s="2">
        <v>15</v>
      </c>
      <c r="Y346" s="2">
        <f t="shared" si="93"/>
        <v>31315</v>
      </c>
      <c r="Z346" s="2">
        <f t="shared" si="98"/>
        <v>41</v>
      </c>
      <c r="AA346" s="2">
        <f t="shared" si="97"/>
        <v>60</v>
      </c>
      <c r="AB346" s="2">
        <f t="shared" si="94"/>
        <v>1</v>
      </c>
      <c r="AC346" s="2" t="str">
        <f t="shared" si="97"/>
        <v>coin,576000</v>
      </c>
      <c r="AD346" s="2" t="str">
        <f t="shared" si="95"/>
        <v>item,4075</v>
      </c>
      <c r="AE346" s="2" t="str">
        <f t="shared" si="96"/>
        <v>pack,275</v>
      </c>
      <c r="AF346" s="2" t="str">
        <f t="shared" si="97"/>
        <v>8,86</v>
      </c>
      <c r="AG346" s="2" t="str">
        <f t="shared" si="97"/>
        <v>11,116</v>
      </c>
      <c r="AH346" s="2">
        <f t="shared" si="97"/>
        <v>20</v>
      </c>
      <c r="AI346" s="2">
        <v>5</v>
      </c>
    </row>
    <row r="347" spans="23:35">
      <c r="W347" s="2">
        <f t="shared" si="92"/>
        <v>314</v>
      </c>
      <c r="X347" s="2">
        <v>1</v>
      </c>
      <c r="Y347" s="2">
        <f t="shared" si="93"/>
        <v>31401</v>
      </c>
      <c r="Z347" s="2">
        <f t="shared" si="98"/>
        <v>61</v>
      </c>
      <c r="AA347" s="2">
        <f t="shared" si="97"/>
        <v>999</v>
      </c>
      <c r="AB347" s="2">
        <f t="shared" si="94"/>
        <v>1</v>
      </c>
      <c r="AC347" s="2" t="str">
        <f t="shared" si="97"/>
        <v>coin,432000</v>
      </c>
      <c r="AD347" s="2" t="str">
        <f t="shared" si="95"/>
        <v>item,4061</v>
      </c>
      <c r="AE347" s="2" t="str">
        <f t="shared" si="96"/>
        <v>pack,205</v>
      </c>
      <c r="AF347" s="2" t="str">
        <f t="shared" si="97"/>
        <v>11,116</v>
      </c>
      <c r="AG347" s="2">
        <f t="shared" si="97"/>
        <v>0</v>
      </c>
      <c r="AH347" s="2">
        <f t="shared" si="97"/>
        <v>40</v>
      </c>
      <c r="AI347" s="2">
        <v>5</v>
      </c>
    </row>
    <row r="348" spans="23:35">
      <c r="W348" s="2">
        <f t="shared" si="92"/>
        <v>314</v>
      </c>
      <c r="X348" s="2">
        <v>2</v>
      </c>
      <c r="Y348" s="2">
        <f t="shared" si="93"/>
        <v>31402</v>
      </c>
      <c r="Z348" s="2">
        <f t="shared" si="98"/>
        <v>61</v>
      </c>
      <c r="AA348" s="2">
        <f t="shared" si="97"/>
        <v>999</v>
      </c>
      <c r="AB348" s="2">
        <f t="shared" si="94"/>
        <v>1</v>
      </c>
      <c r="AC348" s="2" t="str">
        <f t="shared" si="97"/>
        <v>coin,432000</v>
      </c>
      <c r="AD348" s="2" t="str">
        <f t="shared" si="95"/>
        <v>item,4062</v>
      </c>
      <c r="AE348" s="2" t="str">
        <f t="shared" si="96"/>
        <v>pack,210</v>
      </c>
      <c r="AF348" s="2" t="str">
        <f t="shared" si="97"/>
        <v>11,116</v>
      </c>
      <c r="AG348" s="2">
        <f t="shared" si="97"/>
        <v>0</v>
      </c>
      <c r="AH348" s="2">
        <f t="shared" si="97"/>
        <v>40</v>
      </c>
      <c r="AI348" s="2">
        <v>5</v>
      </c>
    </row>
    <row r="349" spans="23:35">
      <c r="W349" s="2">
        <f t="shared" si="92"/>
        <v>314</v>
      </c>
      <c r="X349" s="2">
        <v>3</v>
      </c>
      <c r="Y349" s="2">
        <f t="shared" si="93"/>
        <v>31403</v>
      </c>
      <c r="Z349" s="2">
        <f t="shared" si="98"/>
        <v>61</v>
      </c>
      <c r="AA349" s="2">
        <f t="shared" si="97"/>
        <v>999</v>
      </c>
      <c r="AB349" s="2">
        <f t="shared" si="94"/>
        <v>1</v>
      </c>
      <c r="AC349" s="2" t="str">
        <f t="shared" si="97"/>
        <v>coin,432000</v>
      </c>
      <c r="AD349" s="2" t="str">
        <f t="shared" si="95"/>
        <v>item,4063</v>
      </c>
      <c r="AE349" s="2" t="str">
        <f t="shared" si="96"/>
        <v>pack,215</v>
      </c>
      <c r="AF349" s="2" t="str">
        <f t="shared" si="97"/>
        <v>11,116</v>
      </c>
      <c r="AG349" s="2">
        <f t="shared" si="97"/>
        <v>0</v>
      </c>
      <c r="AH349" s="2">
        <f t="shared" si="97"/>
        <v>40</v>
      </c>
      <c r="AI349" s="2">
        <v>5</v>
      </c>
    </row>
    <row r="350" spans="23:35">
      <c r="W350" s="2">
        <f t="shared" si="92"/>
        <v>314</v>
      </c>
      <c r="X350" s="2">
        <v>4</v>
      </c>
      <c r="Y350" s="2">
        <f t="shared" si="93"/>
        <v>31404</v>
      </c>
      <c r="Z350" s="2">
        <f t="shared" si="98"/>
        <v>61</v>
      </c>
      <c r="AA350" s="2">
        <f t="shared" si="97"/>
        <v>999</v>
      </c>
      <c r="AB350" s="2">
        <f t="shared" si="94"/>
        <v>1</v>
      </c>
      <c r="AC350" s="2" t="str">
        <f t="shared" si="97"/>
        <v>coin,432000</v>
      </c>
      <c r="AD350" s="2" t="str">
        <f t="shared" si="95"/>
        <v>item,4064</v>
      </c>
      <c r="AE350" s="2" t="str">
        <f t="shared" si="96"/>
        <v>pack,220</v>
      </c>
      <c r="AF350" s="2" t="str">
        <f t="shared" si="97"/>
        <v>11,116</v>
      </c>
      <c r="AG350" s="2">
        <f t="shared" si="97"/>
        <v>0</v>
      </c>
      <c r="AH350" s="2">
        <f t="shared" si="97"/>
        <v>40</v>
      </c>
      <c r="AI350" s="2">
        <v>5</v>
      </c>
    </row>
    <row r="351" spans="23:35">
      <c r="W351" s="2">
        <f t="shared" si="92"/>
        <v>314</v>
      </c>
      <c r="X351" s="2">
        <v>5</v>
      </c>
      <c r="Y351" s="2">
        <f t="shared" si="93"/>
        <v>31405</v>
      </c>
      <c r="Z351" s="2">
        <f t="shared" si="98"/>
        <v>61</v>
      </c>
      <c r="AA351" s="2">
        <f t="shared" si="97"/>
        <v>999</v>
      </c>
      <c r="AB351" s="2">
        <f t="shared" si="94"/>
        <v>1</v>
      </c>
      <c r="AC351" s="2" t="str">
        <f t="shared" si="97"/>
        <v>coin,432000</v>
      </c>
      <c r="AD351" s="2" t="str">
        <f t="shared" si="95"/>
        <v>item,4065</v>
      </c>
      <c r="AE351" s="2" t="str">
        <f t="shared" si="96"/>
        <v>pack,225</v>
      </c>
      <c r="AF351" s="2" t="str">
        <f t="shared" si="97"/>
        <v>11,116</v>
      </c>
      <c r="AG351" s="2">
        <f t="shared" si="97"/>
        <v>0</v>
      </c>
      <c r="AH351" s="2">
        <f t="shared" si="97"/>
        <v>40</v>
      </c>
      <c r="AI351" s="2">
        <v>5</v>
      </c>
    </row>
    <row r="352" spans="23:35">
      <c r="W352" s="2">
        <f t="shared" si="92"/>
        <v>314</v>
      </c>
      <c r="X352" s="2">
        <v>6</v>
      </c>
      <c r="Y352" s="2">
        <f t="shared" si="93"/>
        <v>31406</v>
      </c>
      <c r="Z352" s="2">
        <f t="shared" si="98"/>
        <v>61</v>
      </c>
      <c r="AA352" s="2">
        <f t="shared" si="97"/>
        <v>999</v>
      </c>
      <c r="AB352" s="2">
        <f t="shared" si="94"/>
        <v>1</v>
      </c>
      <c r="AC352" s="2" t="str">
        <f t="shared" si="97"/>
        <v>coin,432000</v>
      </c>
      <c r="AD352" s="2" t="str">
        <f t="shared" si="95"/>
        <v>item,4066</v>
      </c>
      <c r="AE352" s="2" t="str">
        <f t="shared" si="96"/>
        <v>pack,230</v>
      </c>
      <c r="AF352" s="2" t="str">
        <f t="shared" si="97"/>
        <v>11,116</v>
      </c>
      <c r="AG352" s="2">
        <f t="shared" si="97"/>
        <v>0</v>
      </c>
      <c r="AH352" s="2">
        <f t="shared" si="97"/>
        <v>40</v>
      </c>
      <c r="AI352" s="2">
        <v>5</v>
      </c>
    </row>
    <row r="353" spans="23:35">
      <c r="W353" s="2">
        <f t="shared" si="92"/>
        <v>314</v>
      </c>
      <c r="X353" s="2">
        <v>7</v>
      </c>
      <c r="Y353" s="2">
        <f t="shared" si="93"/>
        <v>31407</v>
      </c>
      <c r="Z353" s="2">
        <f t="shared" si="98"/>
        <v>61</v>
      </c>
      <c r="AA353" s="2">
        <f t="shared" si="97"/>
        <v>999</v>
      </c>
      <c r="AB353" s="2">
        <f t="shared" si="94"/>
        <v>1</v>
      </c>
      <c r="AC353" s="2" t="str">
        <f t="shared" si="97"/>
        <v>coin,432000</v>
      </c>
      <c r="AD353" s="2" t="str">
        <f t="shared" si="95"/>
        <v>item,4067</v>
      </c>
      <c r="AE353" s="2" t="str">
        <f t="shared" si="96"/>
        <v>pack,235</v>
      </c>
      <c r="AF353" s="2" t="str">
        <f t="shared" si="97"/>
        <v>11,116</v>
      </c>
      <c r="AG353" s="2">
        <f t="shared" si="97"/>
        <v>0</v>
      </c>
      <c r="AH353" s="2">
        <f t="shared" si="97"/>
        <v>40</v>
      </c>
      <c r="AI353" s="2">
        <v>5</v>
      </c>
    </row>
    <row r="354" spans="23:35">
      <c r="W354" s="2">
        <f t="shared" si="92"/>
        <v>314</v>
      </c>
      <c r="X354" s="2">
        <v>8</v>
      </c>
      <c r="Y354" s="2">
        <f t="shared" si="93"/>
        <v>31408</v>
      </c>
      <c r="Z354" s="2">
        <f t="shared" si="98"/>
        <v>61</v>
      </c>
      <c r="AA354" s="2">
        <f t="shared" si="97"/>
        <v>999</v>
      </c>
      <c r="AB354" s="2">
        <f t="shared" si="94"/>
        <v>1</v>
      </c>
      <c r="AC354" s="2" t="str">
        <f t="shared" si="97"/>
        <v>coin,432000</v>
      </c>
      <c r="AD354" s="2" t="str">
        <f t="shared" si="95"/>
        <v>item,4068</v>
      </c>
      <c r="AE354" s="2" t="str">
        <f t="shared" si="96"/>
        <v>pack,240</v>
      </c>
      <c r="AF354" s="2" t="str">
        <f t="shared" si="97"/>
        <v>11,116</v>
      </c>
      <c r="AG354" s="2">
        <f t="shared" si="97"/>
        <v>0</v>
      </c>
      <c r="AH354" s="2">
        <f t="shared" si="97"/>
        <v>40</v>
      </c>
      <c r="AI354" s="2">
        <v>5</v>
      </c>
    </row>
    <row r="355" spans="23:35">
      <c r="W355" s="2">
        <f t="shared" si="92"/>
        <v>314</v>
      </c>
      <c r="X355" s="2">
        <v>9</v>
      </c>
      <c r="Y355" s="2">
        <f t="shared" si="93"/>
        <v>31409</v>
      </c>
      <c r="Z355" s="2">
        <f t="shared" si="98"/>
        <v>61</v>
      </c>
      <c r="AA355" s="2">
        <f t="shared" si="97"/>
        <v>999</v>
      </c>
      <c r="AB355" s="2">
        <f t="shared" si="94"/>
        <v>1</v>
      </c>
      <c r="AC355" s="2" t="str">
        <f t="shared" si="97"/>
        <v>coin,432000</v>
      </c>
      <c r="AD355" s="2" t="str">
        <f t="shared" si="95"/>
        <v>item,4069</v>
      </c>
      <c r="AE355" s="2" t="str">
        <f t="shared" si="96"/>
        <v>pack,245</v>
      </c>
      <c r="AF355" s="2" t="str">
        <f t="shared" si="97"/>
        <v>11,116</v>
      </c>
      <c r="AG355" s="2">
        <f t="shared" si="97"/>
        <v>0</v>
      </c>
      <c r="AH355" s="2">
        <f t="shared" si="97"/>
        <v>40</v>
      </c>
      <c r="AI355" s="2">
        <v>5</v>
      </c>
    </row>
    <row r="356" spans="23:35">
      <c r="W356" s="2">
        <f t="shared" si="92"/>
        <v>314</v>
      </c>
      <c r="X356" s="2">
        <v>10</v>
      </c>
      <c r="Y356" s="2">
        <f t="shared" si="93"/>
        <v>31410</v>
      </c>
      <c r="Z356" s="2">
        <f t="shared" si="98"/>
        <v>61</v>
      </c>
      <c r="AA356" s="2">
        <f t="shared" si="97"/>
        <v>999</v>
      </c>
      <c r="AB356" s="2">
        <f t="shared" si="94"/>
        <v>1</v>
      </c>
      <c r="AC356" s="2" t="str">
        <f t="shared" si="97"/>
        <v>coin,432000</v>
      </c>
      <c r="AD356" s="2" t="str">
        <f t="shared" si="95"/>
        <v>item,4070</v>
      </c>
      <c r="AE356" s="2" t="str">
        <f t="shared" si="96"/>
        <v>pack,250</v>
      </c>
      <c r="AF356" s="2" t="str">
        <f t="shared" si="97"/>
        <v>11,116</v>
      </c>
      <c r="AG356" s="2">
        <f t="shared" si="97"/>
        <v>0</v>
      </c>
      <c r="AH356" s="2">
        <f t="shared" si="97"/>
        <v>40</v>
      </c>
      <c r="AI356" s="2">
        <v>5</v>
      </c>
    </row>
    <row r="357" spans="23:35">
      <c r="W357" s="2">
        <f t="shared" si="92"/>
        <v>314</v>
      </c>
      <c r="X357" s="2">
        <v>11</v>
      </c>
      <c r="Y357" s="2">
        <f t="shared" si="93"/>
        <v>31411</v>
      </c>
      <c r="Z357" s="2">
        <f t="shared" si="98"/>
        <v>61</v>
      </c>
      <c r="AA357" s="2">
        <f t="shared" si="97"/>
        <v>999</v>
      </c>
      <c r="AB357" s="2">
        <f t="shared" si="94"/>
        <v>1</v>
      </c>
      <c r="AC357" s="2" t="str">
        <f t="shared" si="97"/>
        <v>coin,432000</v>
      </c>
      <c r="AD357" s="2" t="str">
        <f t="shared" si="95"/>
        <v>item,4071</v>
      </c>
      <c r="AE357" s="2" t="str">
        <f t="shared" si="96"/>
        <v>pack,255</v>
      </c>
      <c r="AF357" s="2" t="str">
        <f t="shared" si="97"/>
        <v>11,116</v>
      </c>
      <c r="AG357" s="2">
        <f t="shared" si="97"/>
        <v>0</v>
      </c>
      <c r="AH357" s="2">
        <f t="shared" si="97"/>
        <v>40</v>
      </c>
      <c r="AI357" s="2">
        <v>5</v>
      </c>
    </row>
    <row r="358" spans="23:35">
      <c r="W358" s="2">
        <f t="shared" si="92"/>
        <v>314</v>
      </c>
      <c r="X358" s="2">
        <v>12</v>
      </c>
      <c r="Y358" s="2">
        <f t="shared" si="93"/>
        <v>31412</v>
      </c>
      <c r="Z358" s="2">
        <f t="shared" si="98"/>
        <v>61</v>
      </c>
      <c r="AA358" s="2">
        <f t="shared" si="97"/>
        <v>999</v>
      </c>
      <c r="AB358" s="2">
        <f t="shared" si="94"/>
        <v>1</v>
      </c>
      <c r="AC358" s="2" t="str">
        <f t="shared" ref="AA358:AH361" si="99">VLOOKUP($W358,$L$36:$U$59,COLUMN()-COLUMN($X$2),0)</f>
        <v>coin,432000</v>
      </c>
      <c r="AD358" s="2" t="str">
        <f t="shared" si="95"/>
        <v>item,4072</v>
      </c>
      <c r="AE358" s="2" t="str">
        <f t="shared" si="96"/>
        <v>pack,260</v>
      </c>
      <c r="AF358" s="2" t="str">
        <f t="shared" si="99"/>
        <v>11,116</v>
      </c>
      <c r="AG358" s="2">
        <f t="shared" si="99"/>
        <v>0</v>
      </c>
      <c r="AH358" s="2">
        <f t="shared" si="99"/>
        <v>40</v>
      </c>
      <c r="AI358" s="2">
        <v>5</v>
      </c>
    </row>
    <row r="359" spans="23:35">
      <c r="W359" s="2">
        <f t="shared" si="92"/>
        <v>314</v>
      </c>
      <c r="X359" s="2">
        <v>13</v>
      </c>
      <c r="Y359" s="2">
        <f t="shared" si="93"/>
        <v>31413</v>
      </c>
      <c r="Z359" s="2">
        <f t="shared" si="98"/>
        <v>61</v>
      </c>
      <c r="AA359" s="2">
        <f t="shared" si="99"/>
        <v>999</v>
      </c>
      <c r="AB359" s="2">
        <f t="shared" si="94"/>
        <v>1</v>
      </c>
      <c r="AC359" s="2" t="str">
        <f t="shared" si="99"/>
        <v>coin,432000</v>
      </c>
      <c r="AD359" s="2" t="str">
        <f t="shared" si="95"/>
        <v>item,4073</v>
      </c>
      <c r="AE359" s="2" t="str">
        <f t="shared" si="96"/>
        <v>pack,265</v>
      </c>
      <c r="AF359" s="2" t="str">
        <f t="shared" si="99"/>
        <v>11,116</v>
      </c>
      <c r="AG359" s="2">
        <f t="shared" si="99"/>
        <v>0</v>
      </c>
      <c r="AH359" s="2">
        <f t="shared" si="99"/>
        <v>40</v>
      </c>
      <c r="AI359" s="2">
        <v>5</v>
      </c>
    </row>
    <row r="360" spans="23:35">
      <c r="W360" s="2">
        <f t="shared" si="92"/>
        <v>314</v>
      </c>
      <c r="X360" s="2">
        <v>14</v>
      </c>
      <c r="Y360" s="2">
        <f t="shared" si="93"/>
        <v>31414</v>
      </c>
      <c r="Z360" s="2">
        <f t="shared" si="98"/>
        <v>61</v>
      </c>
      <c r="AA360" s="2">
        <f t="shared" si="99"/>
        <v>999</v>
      </c>
      <c r="AB360" s="2">
        <f t="shared" si="94"/>
        <v>1</v>
      </c>
      <c r="AC360" s="2" t="str">
        <f t="shared" si="99"/>
        <v>coin,432000</v>
      </c>
      <c r="AD360" s="2" t="str">
        <f t="shared" si="95"/>
        <v>item,4074</v>
      </c>
      <c r="AE360" s="2" t="str">
        <f t="shared" si="96"/>
        <v>pack,270</v>
      </c>
      <c r="AF360" s="2" t="str">
        <f t="shared" si="99"/>
        <v>11,116</v>
      </c>
      <c r="AG360" s="2">
        <f t="shared" si="99"/>
        <v>0</v>
      </c>
      <c r="AH360" s="2">
        <f t="shared" si="99"/>
        <v>40</v>
      </c>
      <c r="AI360" s="2">
        <v>5</v>
      </c>
    </row>
    <row r="361" spans="23:35">
      <c r="W361" s="2">
        <f t="shared" si="92"/>
        <v>314</v>
      </c>
      <c r="X361" s="2">
        <v>15</v>
      </c>
      <c r="Y361" s="2">
        <f t="shared" si="93"/>
        <v>31415</v>
      </c>
      <c r="Z361" s="2">
        <f t="shared" si="98"/>
        <v>61</v>
      </c>
      <c r="AA361" s="2">
        <f t="shared" si="99"/>
        <v>999</v>
      </c>
      <c r="AB361" s="2">
        <f t="shared" si="94"/>
        <v>1</v>
      </c>
      <c r="AC361" s="2" t="str">
        <f t="shared" si="99"/>
        <v>coin,432000</v>
      </c>
      <c r="AD361" s="2" t="str">
        <f t="shared" si="95"/>
        <v>item,4075</v>
      </c>
      <c r="AE361" s="2" t="str">
        <f t="shared" si="96"/>
        <v>pack,275</v>
      </c>
      <c r="AF361" s="2" t="str">
        <f t="shared" si="99"/>
        <v>11,116</v>
      </c>
      <c r="AG361" s="2">
        <f t="shared" si="99"/>
        <v>0</v>
      </c>
      <c r="AH361" s="2">
        <f t="shared" si="99"/>
        <v>40</v>
      </c>
      <c r="AI361" s="2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地图商店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2019-05-30T09:39:10Z</dcterms:created>
  <dcterms:modified xsi:type="dcterms:W3CDTF">2019-08-23T06:23:49Z</dcterms:modified>
</cp:coreProperties>
</file>