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xuhaihua\Desktop\OPM数值\OPM经济数值\"/>
    </mc:Choice>
  </mc:AlternateContent>
  <xr:revisionPtr revIDLastSave="0" documentId="13_ncr:1_{FDD4110D-337A-402B-BB37-F96615F35E0B}" xr6:coauthVersionLast="43" xr6:coauthVersionMax="43" xr10:uidLastSave="{00000000-0000-0000-0000-000000000000}"/>
  <bookViews>
    <workbookView xWindow="-120" yWindow="-120" windowWidth="29040" windowHeight="15840" tabRatio="500" activeTab="4" xr2:uid="{00000000-000D-0000-FFFF-FFFF00000000}"/>
  </bookViews>
  <sheets>
    <sheet name="高阶任务" sheetId="1" r:id="rId1"/>
    <sheet name="每日任务" sheetId="2" r:id="rId2"/>
    <sheet name="购买黄金令牌" sheetId="3" r:id="rId3"/>
    <sheet name="购买等级" sheetId="4" r:id="rId4"/>
    <sheet name="奖励" sheetId="5" r:id="rId5"/>
  </sheets>
  <externalReferences>
    <externalReference r:id="rId6"/>
  </externalReferences>
  <definedNames>
    <definedName name="点每难度">高阶任务!#REF!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H3" i="1"/>
  <c r="G3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55" i="1"/>
  <c r="O43" i="1"/>
  <c r="O42" i="1"/>
  <c r="A3" i="5"/>
  <c r="A4" i="5"/>
  <c r="A5" i="5"/>
  <c r="AT30" i="5"/>
  <c r="AQ30" i="5"/>
  <c r="AN30" i="5"/>
  <c r="AK30" i="5"/>
  <c r="AH30" i="5"/>
  <c r="AE30" i="5"/>
  <c r="AB30" i="5"/>
  <c r="Y30" i="5"/>
  <c r="L39" i="1"/>
  <c r="P8" i="1"/>
  <c r="S4" i="1"/>
  <c r="S5" i="1"/>
  <c r="P3" i="1"/>
  <c r="S6" i="1"/>
  <c r="P7" i="1"/>
  <c r="S7" i="1"/>
  <c r="S8" i="1"/>
  <c r="S9" i="1"/>
  <c r="P11" i="1"/>
  <c r="S10" i="1"/>
  <c r="P14" i="1"/>
  <c r="S11" i="1"/>
  <c r="P9" i="1"/>
  <c r="S12" i="1"/>
  <c r="P13" i="1"/>
  <c r="S13" i="1"/>
  <c r="S14" i="1"/>
  <c r="S15" i="1"/>
  <c r="P10" i="1"/>
  <c r="S16" i="1"/>
  <c r="P17" i="1"/>
  <c r="S17" i="1"/>
  <c r="P15" i="1"/>
  <c r="S18" i="1"/>
  <c r="S19" i="1"/>
  <c r="S20" i="1"/>
  <c r="S21" i="1"/>
  <c r="S22" i="1"/>
  <c r="P18" i="1"/>
  <c r="S23" i="1"/>
  <c r="P21" i="1"/>
  <c r="S24" i="1"/>
  <c r="S25" i="1"/>
  <c r="S26" i="1"/>
  <c r="S27" i="1"/>
  <c r="P22" i="1"/>
  <c r="S28" i="1"/>
  <c r="P26" i="1"/>
  <c r="S29" i="1"/>
  <c r="S30" i="1"/>
  <c r="P19" i="1"/>
  <c r="S31" i="1"/>
  <c r="S32" i="1"/>
  <c r="P27" i="1"/>
  <c r="S33" i="1"/>
  <c r="S34" i="1"/>
  <c r="S35" i="1"/>
  <c r="S36" i="1"/>
  <c r="S37" i="1"/>
  <c r="P35" i="1"/>
  <c r="S38" i="1"/>
  <c r="P33" i="1"/>
  <c r="S39" i="1"/>
  <c r="S40" i="1"/>
  <c r="S41" i="1"/>
  <c r="P34" i="1"/>
  <c r="S42" i="1"/>
  <c r="S43" i="1"/>
  <c r="S44" i="1"/>
  <c r="P31" i="1"/>
  <c r="S45" i="1"/>
  <c r="S46" i="1"/>
  <c r="S47" i="1"/>
  <c r="S48" i="1"/>
  <c r="S49" i="1"/>
  <c r="S50" i="1"/>
  <c r="S51" i="1"/>
  <c r="P37" i="1"/>
  <c r="S52" i="1"/>
  <c r="P4" i="1"/>
  <c r="S3" i="1"/>
  <c r="P5" i="1"/>
  <c r="P6" i="1"/>
  <c r="P12" i="1"/>
  <c r="P16" i="1"/>
  <c r="P20" i="1"/>
  <c r="P23" i="1"/>
  <c r="P24" i="1"/>
  <c r="P25" i="1"/>
  <c r="P28" i="1"/>
  <c r="P29" i="1"/>
  <c r="P30" i="1"/>
  <c r="P32" i="1"/>
  <c r="P36" i="1"/>
  <c r="P38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" i="1"/>
  <c r="N27" i="1"/>
  <c r="N15" i="1"/>
  <c r="N9" i="1"/>
  <c r="N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C15" i="5"/>
  <c r="C16" i="5"/>
  <c r="C17" i="5"/>
  <c r="C18" i="5"/>
  <c r="C14" i="5"/>
  <c r="A6" i="5"/>
  <c r="A7" i="5"/>
  <c r="A8" i="5"/>
  <c r="A9" i="5"/>
  <c r="B3" i="5"/>
  <c r="C3" i="5"/>
  <c r="D3" i="5"/>
  <c r="B4" i="5"/>
  <c r="C4" i="5"/>
  <c r="D4" i="5"/>
  <c r="B5" i="5"/>
  <c r="C5" i="5"/>
  <c r="D5" i="5"/>
  <c r="B6" i="5"/>
  <c r="C6" i="5"/>
  <c r="D6" i="5"/>
  <c r="B7" i="5"/>
  <c r="C7" i="5"/>
  <c r="D7" i="5"/>
  <c r="B8" i="5"/>
  <c r="C8" i="5"/>
  <c r="D8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D14" i="5"/>
  <c r="A15" i="5"/>
  <c r="B15" i="5"/>
  <c r="D15" i="5"/>
  <c r="A16" i="5"/>
  <c r="B16" i="5"/>
  <c r="D16" i="5"/>
  <c r="A17" i="5"/>
  <c r="B17" i="5"/>
  <c r="D17" i="5"/>
  <c r="A18" i="5"/>
  <c r="B18" i="5"/>
  <c r="D18" i="5"/>
  <c r="A19" i="5"/>
  <c r="B19" i="5"/>
  <c r="D19" i="5"/>
  <c r="A20" i="5"/>
  <c r="B20" i="5"/>
  <c r="D20" i="5"/>
  <c r="A21" i="5"/>
  <c r="B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1" i="5"/>
  <c r="B41" i="5"/>
  <c r="C41" i="5"/>
  <c r="D41" i="5"/>
  <c r="A42" i="5"/>
  <c r="B42" i="5"/>
  <c r="C42" i="5"/>
  <c r="D42" i="5"/>
  <c r="A43" i="5"/>
  <c r="B43" i="5"/>
  <c r="C43" i="5"/>
  <c r="D43" i="5"/>
  <c r="A44" i="5"/>
  <c r="B44" i="5"/>
  <c r="C44" i="5"/>
  <c r="D44" i="5"/>
  <c r="A45" i="5"/>
  <c r="B45" i="5"/>
  <c r="C45" i="5"/>
  <c r="D45" i="5"/>
  <c r="A46" i="5"/>
  <c r="B46" i="5"/>
  <c r="C46" i="5"/>
  <c r="D46" i="5"/>
  <c r="A47" i="5"/>
  <c r="B47" i="5"/>
  <c r="C47" i="5"/>
  <c r="D47" i="5"/>
  <c r="A48" i="5"/>
  <c r="B48" i="5"/>
  <c r="C48" i="5"/>
  <c r="D48" i="5"/>
  <c r="A49" i="5"/>
  <c r="B49" i="5"/>
  <c r="C49" i="5"/>
  <c r="D49" i="5"/>
  <c r="A50" i="5"/>
  <c r="B50" i="5"/>
  <c r="C50" i="5"/>
  <c r="D50" i="5"/>
  <c r="A51" i="5"/>
  <c r="B51" i="5"/>
  <c r="C51" i="5"/>
  <c r="D51" i="5"/>
  <c r="A52" i="5"/>
  <c r="B52" i="5"/>
  <c r="C52" i="5"/>
  <c r="D52" i="5"/>
  <c r="A53" i="5"/>
  <c r="B53" i="5"/>
  <c r="C53" i="5"/>
  <c r="D53" i="5"/>
  <c r="A54" i="5"/>
  <c r="B54" i="5"/>
  <c r="C54" i="5"/>
  <c r="D54" i="5"/>
  <c r="A55" i="5"/>
  <c r="B55" i="5"/>
  <c r="C55" i="5"/>
  <c r="D55" i="5"/>
  <c r="A56" i="5"/>
  <c r="B56" i="5"/>
  <c r="C56" i="5"/>
  <c r="D56" i="5"/>
  <c r="A57" i="5"/>
  <c r="B57" i="5"/>
  <c r="C57" i="5"/>
  <c r="D57" i="5"/>
  <c r="A58" i="5"/>
  <c r="B58" i="5"/>
  <c r="C58" i="5"/>
  <c r="D58" i="5"/>
  <c r="A59" i="5"/>
  <c r="B59" i="5"/>
  <c r="C59" i="5"/>
  <c r="D59" i="5"/>
  <c r="A60" i="5"/>
  <c r="B60" i="5"/>
  <c r="C60" i="5"/>
  <c r="D60" i="5"/>
  <c r="A61" i="5"/>
  <c r="B61" i="5"/>
  <c r="C61" i="5"/>
  <c r="D61" i="5"/>
  <c r="A62" i="5"/>
  <c r="B62" i="5"/>
  <c r="C62" i="5"/>
  <c r="D62" i="5"/>
  <c r="A63" i="5"/>
  <c r="B63" i="5"/>
  <c r="C63" i="5"/>
  <c r="D63" i="5"/>
  <c r="A64" i="5"/>
  <c r="B64" i="5"/>
  <c r="C64" i="5"/>
  <c r="D64" i="5"/>
  <c r="A65" i="5"/>
  <c r="B65" i="5"/>
  <c r="C65" i="5"/>
  <c r="D65" i="5"/>
  <c r="A66" i="5"/>
  <c r="B66" i="5"/>
  <c r="C66" i="5"/>
  <c r="D66" i="5"/>
  <c r="A67" i="5"/>
  <c r="B67" i="5"/>
  <c r="C67" i="5"/>
  <c r="D67" i="5"/>
  <c r="A68" i="5"/>
  <c r="B68" i="5"/>
  <c r="C68" i="5"/>
  <c r="D68" i="5"/>
  <c r="A69" i="5"/>
  <c r="B69" i="5"/>
  <c r="C69" i="5"/>
  <c r="D69" i="5"/>
  <c r="A70" i="5"/>
  <c r="B70" i="5"/>
  <c r="C70" i="5"/>
  <c r="D70" i="5"/>
  <c r="A71" i="5"/>
  <c r="B71" i="5"/>
  <c r="C71" i="5"/>
  <c r="D71" i="5"/>
  <c r="A72" i="5"/>
  <c r="B72" i="5"/>
  <c r="C72" i="5"/>
  <c r="D72" i="5"/>
  <c r="A73" i="5"/>
  <c r="B73" i="5"/>
  <c r="C73" i="5"/>
  <c r="D73" i="5"/>
  <c r="A74" i="5"/>
  <c r="B74" i="5"/>
  <c r="C74" i="5"/>
  <c r="D74" i="5"/>
  <c r="A75" i="5"/>
  <c r="B75" i="5"/>
  <c r="C75" i="5"/>
  <c r="D75" i="5"/>
  <c r="A76" i="5"/>
  <c r="B76" i="5"/>
  <c r="C76" i="5"/>
  <c r="D76" i="5"/>
  <c r="A77" i="5"/>
  <c r="B77" i="5"/>
  <c r="C77" i="5"/>
  <c r="D77" i="5"/>
  <c r="A78" i="5"/>
  <c r="B78" i="5"/>
  <c r="C78" i="5"/>
  <c r="D78" i="5"/>
  <c r="A79" i="5"/>
  <c r="B79" i="5"/>
  <c r="C79" i="5"/>
  <c r="D79" i="5"/>
  <c r="A80" i="5"/>
  <c r="B80" i="5"/>
  <c r="C80" i="5"/>
  <c r="D80" i="5"/>
  <c r="A81" i="5"/>
  <c r="B81" i="5"/>
  <c r="C81" i="5"/>
  <c r="D81" i="5"/>
  <c r="A82" i="5"/>
  <c r="B82" i="5"/>
  <c r="C82" i="5"/>
  <c r="D82" i="5"/>
  <c r="A83" i="5"/>
  <c r="B83" i="5"/>
  <c r="C83" i="5"/>
  <c r="D83" i="5"/>
  <c r="A84" i="5"/>
  <c r="B84" i="5"/>
  <c r="C84" i="5"/>
  <c r="D84" i="5"/>
  <c r="A85" i="5"/>
  <c r="B85" i="5"/>
  <c r="C85" i="5"/>
  <c r="D85" i="5"/>
  <c r="A86" i="5"/>
  <c r="B86" i="5"/>
  <c r="C86" i="5"/>
  <c r="D86" i="5"/>
  <c r="A87" i="5"/>
  <c r="B87" i="5"/>
  <c r="C87" i="5"/>
  <c r="D87" i="5"/>
  <c r="A88" i="5"/>
  <c r="B88" i="5"/>
  <c r="C88" i="5"/>
  <c r="D88" i="5"/>
  <c r="A89" i="5"/>
  <c r="B89" i="5"/>
  <c r="C89" i="5"/>
  <c r="D89" i="5"/>
  <c r="A90" i="5"/>
  <c r="B90" i="5"/>
  <c r="C90" i="5"/>
  <c r="D90" i="5"/>
  <c r="A91" i="5"/>
  <c r="B91" i="5"/>
  <c r="C91" i="5"/>
  <c r="D91" i="5"/>
  <c r="A92" i="5"/>
  <c r="B92" i="5"/>
  <c r="C92" i="5"/>
  <c r="D92" i="5"/>
  <c r="A93" i="5"/>
  <c r="B93" i="5"/>
  <c r="C93" i="5"/>
  <c r="D93" i="5"/>
  <c r="A94" i="5"/>
  <c r="B94" i="5"/>
  <c r="C94" i="5"/>
  <c r="D94" i="5"/>
  <c r="A95" i="5"/>
  <c r="B95" i="5"/>
  <c r="C95" i="5"/>
  <c r="D95" i="5"/>
  <c r="A96" i="5"/>
  <c r="B96" i="5"/>
  <c r="C96" i="5"/>
  <c r="D96" i="5"/>
  <c r="A97" i="5"/>
  <c r="B97" i="5"/>
  <c r="C97" i="5"/>
  <c r="D97" i="5"/>
  <c r="A98" i="5"/>
  <c r="B98" i="5"/>
  <c r="C98" i="5"/>
  <c r="D98" i="5"/>
  <c r="A99" i="5"/>
  <c r="B99" i="5"/>
  <c r="C99" i="5"/>
  <c r="D99" i="5"/>
  <c r="A100" i="5"/>
  <c r="B100" i="5"/>
  <c r="C100" i="5"/>
  <c r="D100" i="5"/>
  <c r="A101" i="5"/>
  <c r="B101" i="5"/>
  <c r="C101" i="5"/>
  <c r="D101" i="5"/>
  <c r="A102" i="5"/>
  <c r="B102" i="5"/>
  <c r="C102" i="5"/>
  <c r="D102" i="5"/>
  <c r="A103" i="5"/>
  <c r="B103" i="5"/>
  <c r="C103" i="5"/>
  <c r="D103" i="5"/>
  <c r="A104" i="5"/>
  <c r="B104" i="5"/>
  <c r="C104" i="5"/>
  <c r="D104" i="5"/>
  <c r="A105" i="5"/>
  <c r="B105" i="5"/>
  <c r="C105" i="5"/>
  <c r="D105" i="5"/>
  <c r="A106" i="5"/>
  <c r="B106" i="5"/>
  <c r="C106" i="5"/>
  <c r="D106" i="5"/>
  <c r="A107" i="5"/>
  <c r="B107" i="5"/>
  <c r="C107" i="5"/>
  <c r="D107" i="5"/>
  <c r="A108" i="5"/>
  <c r="B108" i="5"/>
  <c r="C108" i="5"/>
  <c r="D108" i="5"/>
  <c r="A109" i="5"/>
  <c r="B109" i="5"/>
  <c r="C109" i="5"/>
  <c r="D109" i="5"/>
  <c r="A110" i="5"/>
  <c r="B110" i="5"/>
  <c r="C110" i="5"/>
  <c r="D110" i="5"/>
  <c r="A111" i="5"/>
  <c r="B111" i="5"/>
  <c r="C111" i="5"/>
  <c r="D111" i="5"/>
  <c r="A112" i="5"/>
  <c r="B112" i="5"/>
  <c r="C112" i="5"/>
  <c r="D112" i="5"/>
  <c r="A113" i="5"/>
  <c r="B113" i="5"/>
  <c r="C113" i="5"/>
  <c r="D113" i="5"/>
  <c r="A114" i="5"/>
  <c r="B114" i="5"/>
  <c r="C114" i="5"/>
  <c r="D114" i="5"/>
  <c r="A115" i="5"/>
  <c r="B115" i="5"/>
  <c r="C115" i="5"/>
  <c r="D115" i="5"/>
  <c r="A116" i="5"/>
  <c r="B116" i="5"/>
  <c r="C116" i="5"/>
  <c r="D116" i="5"/>
  <c r="A117" i="5"/>
  <c r="B117" i="5"/>
  <c r="C117" i="5"/>
  <c r="D117" i="5"/>
  <c r="A118" i="5"/>
  <c r="B118" i="5"/>
  <c r="C118" i="5"/>
  <c r="D118" i="5"/>
  <c r="A119" i="5"/>
  <c r="B119" i="5"/>
  <c r="C119" i="5"/>
  <c r="D119" i="5"/>
  <c r="A120" i="5"/>
  <c r="B120" i="5"/>
  <c r="C120" i="5"/>
  <c r="D120" i="5"/>
  <c r="A121" i="5"/>
  <c r="B121" i="5"/>
  <c r="C121" i="5"/>
  <c r="D121" i="5"/>
  <c r="A122" i="5"/>
  <c r="B122" i="5"/>
  <c r="C122" i="5"/>
  <c r="D122" i="5"/>
  <c r="A123" i="5"/>
  <c r="B123" i="5"/>
  <c r="C123" i="5"/>
  <c r="D123" i="5"/>
  <c r="A124" i="5"/>
  <c r="B124" i="5"/>
  <c r="C124" i="5"/>
  <c r="D124" i="5"/>
  <c r="A125" i="5"/>
  <c r="B125" i="5"/>
  <c r="C125" i="5"/>
  <c r="D125" i="5"/>
  <c r="A126" i="5"/>
  <c r="B126" i="5"/>
  <c r="C126" i="5"/>
  <c r="D126" i="5"/>
  <c r="A127" i="5"/>
  <c r="B127" i="5"/>
  <c r="C127" i="5"/>
  <c r="D127" i="5"/>
  <c r="A128" i="5"/>
  <c r="B128" i="5"/>
  <c r="C128" i="5"/>
  <c r="D128" i="5"/>
  <c r="A129" i="5"/>
  <c r="B129" i="5"/>
  <c r="C129" i="5"/>
  <c r="D129" i="5"/>
  <c r="A130" i="5"/>
  <c r="B130" i="5"/>
  <c r="C130" i="5"/>
  <c r="D130" i="5"/>
  <c r="A131" i="5"/>
  <c r="B131" i="5"/>
  <c r="C131" i="5"/>
  <c r="D131" i="5"/>
  <c r="A132" i="5"/>
  <c r="B132" i="5"/>
  <c r="C132" i="5"/>
  <c r="D132" i="5"/>
  <c r="A133" i="5"/>
  <c r="B133" i="5"/>
  <c r="C133" i="5"/>
  <c r="D133" i="5"/>
  <c r="A134" i="5"/>
  <c r="B134" i="5"/>
  <c r="C134" i="5"/>
  <c r="D134" i="5"/>
  <c r="A135" i="5"/>
  <c r="B135" i="5"/>
  <c r="C135" i="5"/>
  <c r="D135" i="5"/>
  <c r="A136" i="5"/>
  <c r="B136" i="5"/>
  <c r="C136" i="5"/>
  <c r="D136" i="5"/>
  <c r="A137" i="5"/>
  <c r="B137" i="5"/>
  <c r="C137" i="5"/>
  <c r="D137" i="5"/>
  <c r="A138" i="5"/>
  <c r="B138" i="5"/>
  <c r="C138" i="5"/>
  <c r="D138" i="5"/>
  <c r="A139" i="5"/>
  <c r="B139" i="5"/>
  <c r="C139" i="5"/>
  <c r="D139" i="5"/>
  <c r="A140" i="5"/>
  <c r="B140" i="5"/>
  <c r="C140" i="5"/>
  <c r="D140" i="5"/>
  <c r="A141" i="5"/>
  <c r="B141" i="5"/>
  <c r="C141" i="5"/>
  <c r="D141" i="5"/>
  <c r="A142" i="5"/>
  <c r="B142" i="5"/>
  <c r="C142" i="5"/>
  <c r="D142" i="5"/>
  <c r="A143" i="5"/>
  <c r="B143" i="5"/>
  <c r="C143" i="5"/>
  <c r="D143" i="5"/>
  <c r="A144" i="5"/>
  <c r="B144" i="5"/>
  <c r="C144" i="5"/>
  <c r="D144" i="5"/>
  <c r="A145" i="5"/>
  <c r="B145" i="5"/>
  <c r="C145" i="5"/>
  <c r="D145" i="5"/>
  <c r="A146" i="5"/>
  <c r="B146" i="5"/>
  <c r="C146" i="5"/>
  <c r="D146" i="5"/>
  <c r="A147" i="5"/>
  <c r="B147" i="5"/>
  <c r="C147" i="5"/>
  <c r="D147" i="5"/>
  <c r="A148" i="5"/>
  <c r="B148" i="5"/>
  <c r="C148" i="5"/>
  <c r="D148" i="5"/>
  <c r="A149" i="5"/>
  <c r="B149" i="5"/>
  <c r="C149" i="5"/>
  <c r="D149" i="5"/>
  <c r="A150" i="5"/>
  <c r="B150" i="5"/>
  <c r="C150" i="5"/>
  <c r="D150" i="5"/>
  <c r="A151" i="5"/>
  <c r="B151" i="5"/>
  <c r="C151" i="5"/>
  <c r="D151" i="5"/>
  <c r="A152" i="5"/>
  <c r="B152" i="5"/>
  <c r="C152" i="5"/>
  <c r="D152" i="5"/>
  <c r="A153" i="5"/>
  <c r="B153" i="5"/>
  <c r="C153" i="5"/>
  <c r="D153" i="5"/>
  <c r="A154" i="5"/>
  <c r="B154" i="5"/>
  <c r="C154" i="5"/>
  <c r="D154" i="5"/>
  <c r="A155" i="5"/>
  <c r="B155" i="5"/>
  <c r="C155" i="5"/>
  <c r="D155" i="5"/>
  <c r="A156" i="5"/>
  <c r="B156" i="5"/>
  <c r="C156" i="5"/>
  <c r="D156" i="5"/>
  <c r="A157" i="5"/>
  <c r="B157" i="5"/>
  <c r="C157" i="5"/>
  <c r="D157" i="5"/>
  <c r="A158" i="5"/>
  <c r="B158" i="5"/>
  <c r="C158" i="5"/>
  <c r="D158" i="5"/>
  <c r="A159" i="5"/>
  <c r="B159" i="5"/>
  <c r="C159" i="5"/>
  <c r="D159" i="5"/>
  <c r="A160" i="5"/>
  <c r="B160" i="5"/>
  <c r="C160" i="5"/>
  <c r="D160" i="5"/>
  <c r="A161" i="5"/>
  <c r="B161" i="5"/>
  <c r="C161" i="5"/>
  <c r="D161" i="5"/>
  <c r="A162" i="5"/>
  <c r="B162" i="5"/>
  <c r="C162" i="5"/>
  <c r="D162" i="5"/>
  <c r="A163" i="5"/>
  <c r="B163" i="5"/>
  <c r="C163" i="5"/>
  <c r="D163" i="5"/>
  <c r="A164" i="5"/>
  <c r="B164" i="5"/>
  <c r="C164" i="5"/>
  <c r="D164" i="5"/>
  <c r="A165" i="5"/>
  <c r="B165" i="5"/>
  <c r="C165" i="5"/>
  <c r="D165" i="5"/>
  <c r="A166" i="5"/>
  <c r="B166" i="5"/>
  <c r="C166" i="5"/>
  <c r="D166" i="5"/>
  <c r="A167" i="5"/>
  <c r="B167" i="5"/>
  <c r="C167" i="5"/>
  <c r="D167" i="5"/>
  <c r="A168" i="5"/>
  <c r="B168" i="5"/>
  <c r="C168" i="5"/>
  <c r="D168" i="5"/>
  <c r="A169" i="5"/>
  <c r="B169" i="5"/>
  <c r="C169" i="5"/>
  <c r="D169" i="5"/>
  <c r="A170" i="5"/>
  <c r="B170" i="5"/>
  <c r="C170" i="5"/>
  <c r="D170" i="5"/>
  <c r="A171" i="5"/>
  <c r="B171" i="5"/>
  <c r="C171" i="5"/>
  <c r="D171" i="5"/>
  <c r="A172" i="5"/>
  <c r="B172" i="5"/>
  <c r="C172" i="5"/>
  <c r="D172" i="5"/>
  <c r="A173" i="5"/>
  <c r="B173" i="5"/>
  <c r="C173" i="5"/>
  <c r="D173" i="5"/>
  <c r="A174" i="5"/>
  <c r="B174" i="5"/>
  <c r="C174" i="5"/>
  <c r="D174" i="5"/>
  <c r="A175" i="5"/>
  <c r="B175" i="5"/>
  <c r="C175" i="5"/>
  <c r="D175" i="5"/>
  <c r="A176" i="5"/>
  <c r="B176" i="5"/>
  <c r="C176" i="5"/>
  <c r="D176" i="5"/>
  <c r="A177" i="5"/>
  <c r="B177" i="5"/>
  <c r="C177" i="5"/>
  <c r="D177" i="5"/>
  <c r="A178" i="5"/>
  <c r="B178" i="5"/>
  <c r="C178" i="5"/>
  <c r="D178" i="5"/>
  <c r="A179" i="5"/>
  <c r="B179" i="5"/>
  <c r="C179" i="5"/>
  <c r="D179" i="5"/>
  <c r="A180" i="5"/>
  <c r="B180" i="5"/>
  <c r="C180" i="5"/>
  <c r="D180" i="5"/>
  <c r="A181" i="5"/>
  <c r="B181" i="5"/>
  <c r="C181" i="5"/>
  <c r="D181" i="5"/>
  <c r="A182" i="5"/>
  <c r="B182" i="5"/>
  <c r="C182" i="5"/>
  <c r="D182" i="5"/>
  <c r="A183" i="5"/>
  <c r="B183" i="5"/>
  <c r="C183" i="5"/>
  <c r="D183" i="5"/>
  <c r="A184" i="5"/>
  <c r="B184" i="5"/>
  <c r="C184" i="5"/>
  <c r="D184" i="5"/>
  <c r="A185" i="5"/>
  <c r="B185" i="5"/>
  <c r="C185" i="5"/>
  <c r="D185" i="5"/>
  <c r="A186" i="5"/>
  <c r="B186" i="5"/>
  <c r="C186" i="5"/>
  <c r="D186" i="5"/>
  <c r="A187" i="5"/>
  <c r="B187" i="5"/>
  <c r="C187" i="5"/>
  <c r="D187" i="5"/>
  <c r="A188" i="5"/>
  <c r="B188" i="5"/>
  <c r="C188" i="5"/>
  <c r="D188" i="5"/>
  <c r="W70" i="5"/>
  <c r="H4" i="5"/>
  <c r="G4" i="5"/>
  <c r="R4" i="5"/>
  <c r="W71" i="5"/>
  <c r="H5" i="5"/>
  <c r="G5" i="5"/>
  <c r="R5" i="5"/>
  <c r="W72" i="5"/>
  <c r="H6" i="5"/>
  <c r="G6" i="5"/>
  <c r="R6" i="5"/>
  <c r="W73" i="5"/>
  <c r="H7" i="5"/>
  <c r="G7" i="5"/>
  <c r="R7" i="5"/>
  <c r="W74" i="5"/>
  <c r="H8" i="5"/>
  <c r="G8" i="5"/>
  <c r="R8" i="5"/>
  <c r="W75" i="5"/>
  <c r="H9" i="5"/>
  <c r="G9" i="5"/>
  <c r="R9" i="5"/>
  <c r="W76" i="5"/>
  <c r="H10" i="5"/>
  <c r="G10" i="5"/>
  <c r="R10" i="5"/>
  <c r="W77" i="5"/>
  <c r="H11" i="5"/>
  <c r="G11" i="5"/>
  <c r="R11" i="5"/>
  <c r="W78" i="5"/>
  <c r="H12" i="5"/>
  <c r="G12" i="5"/>
  <c r="R12" i="5"/>
  <c r="Z69" i="5"/>
  <c r="H13" i="5"/>
  <c r="G13" i="5"/>
  <c r="R13" i="5"/>
  <c r="Z70" i="5"/>
  <c r="H14" i="5"/>
  <c r="G14" i="5"/>
  <c r="R14" i="5"/>
  <c r="Z71" i="5"/>
  <c r="H15" i="5"/>
  <c r="G15" i="5"/>
  <c r="R15" i="5"/>
  <c r="Z72" i="5"/>
  <c r="H16" i="5"/>
  <c r="G16" i="5"/>
  <c r="R16" i="5"/>
  <c r="Z73" i="5"/>
  <c r="H17" i="5"/>
  <c r="G17" i="5"/>
  <c r="R17" i="5"/>
  <c r="Z74" i="5"/>
  <c r="H18" i="5"/>
  <c r="G18" i="5"/>
  <c r="R18" i="5"/>
  <c r="Z75" i="5"/>
  <c r="H19" i="5"/>
  <c r="G19" i="5"/>
  <c r="R19" i="5"/>
  <c r="Z76" i="5"/>
  <c r="H20" i="5"/>
  <c r="G20" i="5"/>
  <c r="R20" i="5"/>
  <c r="Z77" i="5"/>
  <c r="H21" i="5"/>
  <c r="G21" i="5"/>
  <c r="R21" i="5"/>
  <c r="Z78" i="5"/>
  <c r="H22" i="5"/>
  <c r="G22" i="5"/>
  <c r="R22" i="5"/>
  <c r="AC69" i="5"/>
  <c r="H23" i="5"/>
  <c r="G23" i="5"/>
  <c r="R23" i="5"/>
  <c r="AC70" i="5"/>
  <c r="H24" i="5"/>
  <c r="G24" i="5"/>
  <c r="R24" i="5"/>
  <c r="AC71" i="5"/>
  <c r="H25" i="5"/>
  <c r="G25" i="5"/>
  <c r="R25" i="5"/>
  <c r="AC72" i="5"/>
  <c r="H26" i="5"/>
  <c r="G26" i="5"/>
  <c r="R26" i="5"/>
  <c r="AC73" i="5"/>
  <c r="H27" i="5"/>
  <c r="G27" i="5"/>
  <c r="R27" i="5"/>
  <c r="AC74" i="5"/>
  <c r="H28" i="5"/>
  <c r="G28" i="5"/>
  <c r="R28" i="5"/>
  <c r="AC75" i="5"/>
  <c r="H29" i="5"/>
  <c r="G29" i="5"/>
  <c r="R29" i="5"/>
  <c r="AC76" i="5"/>
  <c r="H30" i="5"/>
  <c r="G30" i="5"/>
  <c r="R30" i="5"/>
  <c r="AC77" i="5"/>
  <c r="H31" i="5"/>
  <c r="G31" i="5"/>
  <c r="R31" i="5"/>
  <c r="AC78" i="5"/>
  <c r="H32" i="5"/>
  <c r="G32" i="5"/>
  <c r="R32" i="5"/>
  <c r="AF69" i="5"/>
  <c r="H33" i="5"/>
  <c r="G33" i="5"/>
  <c r="R33" i="5"/>
  <c r="AF70" i="5"/>
  <c r="H34" i="5"/>
  <c r="G34" i="5"/>
  <c r="R34" i="5"/>
  <c r="AF71" i="5"/>
  <c r="H35" i="5"/>
  <c r="G35" i="5"/>
  <c r="R35" i="5"/>
  <c r="AF72" i="5"/>
  <c r="H36" i="5"/>
  <c r="G36" i="5"/>
  <c r="R36" i="5"/>
  <c r="AF73" i="5"/>
  <c r="H37" i="5"/>
  <c r="G37" i="5"/>
  <c r="R37" i="5"/>
  <c r="AF74" i="5"/>
  <c r="H38" i="5"/>
  <c r="G38" i="5"/>
  <c r="R38" i="5"/>
  <c r="AF75" i="5"/>
  <c r="H39" i="5"/>
  <c r="G39" i="5"/>
  <c r="R39" i="5"/>
  <c r="AF76" i="5"/>
  <c r="H40" i="5"/>
  <c r="G40" i="5"/>
  <c r="R40" i="5"/>
  <c r="AF77" i="5"/>
  <c r="H41" i="5"/>
  <c r="G41" i="5"/>
  <c r="R41" i="5"/>
  <c r="AF78" i="5"/>
  <c r="H42" i="5"/>
  <c r="G42" i="5"/>
  <c r="R42" i="5"/>
  <c r="AI69" i="5"/>
  <c r="H43" i="5"/>
  <c r="G43" i="5"/>
  <c r="R43" i="5"/>
  <c r="AI70" i="5"/>
  <c r="H44" i="5"/>
  <c r="G44" i="5"/>
  <c r="R44" i="5"/>
  <c r="AI71" i="5"/>
  <c r="H45" i="5"/>
  <c r="G45" i="5"/>
  <c r="R45" i="5"/>
  <c r="AI72" i="5"/>
  <c r="H46" i="5"/>
  <c r="G46" i="5"/>
  <c r="R46" i="5"/>
  <c r="AI73" i="5"/>
  <c r="H47" i="5"/>
  <c r="G47" i="5"/>
  <c r="R47" i="5"/>
  <c r="AI74" i="5"/>
  <c r="H48" i="5"/>
  <c r="G48" i="5"/>
  <c r="R48" i="5"/>
  <c r="AI75" i="5"/>
  <c r="H49" i="5"/>
  <c r="G49" i="5"/>
  <c r="R49" i="5"/>
  <c r="AI76" i="5"/>
  <c r="H50" i="5"/>
  <c r="G50" i="5"/>
  <c r="R50" i="5"/>
  <c r="AI77" i="5"/>
  <c r="H51" i="5"/>
  <c r="G51" i="5"/>
  <c r="R51" i="5"/>
  <c r="AI78" i="5"/>
  <c r="H52" i="5"/>
  <c r="G52" i="5"/>
  <c r="R52" i="5"/>
  <c r="AL69" i="5"/>
  <c r="H53" i="5"/>
  <c r="G53" i="5"/>
  <c r="R53" i="5"/>
  <c r="AL70" i="5"/>
  <c r="H54" i="5"/>
  <c r="G54" i="5"/>
  <c r="R54" i="5"/>
  <c r="AL71" i="5"/>
  <c r="H55" i="5"/>
  <c r="G55" i="5"/>
  <c r="R55" i="5"/>
  <c r="AL72" i="5"/>
  <c r="H56" i="5"/>
  <c r="G56" i="5"/>
  <c r="R56" i="5"/>
  <c r="AL73" i="5"/>
  <c r="H57" i="5"/>
  <c r="G57" i="5"/>
  <c r="R57" i="5"/>
  <c r="AL74" i="5"/>
  <c r="H58" i="5"/>
  <c r="G58" i="5"/>
  <c r="R58" i="5"/>
  <c r="AL75" i="5"/>
  <c r="H59" i="5"/>
  <c r="G59" i="5"/>
  <c r="R59" i="5"/>
  <c r="AL76" i="5"/>
  <c r="H60" i="5"/>
  <c r="G60" i="5"/>
  <c r="R60" i="5"/>
  <c r="AL77" i="5"/>
  <c r="H61" i="5"/>
  <c r="G61" i="5"/>
  <c r="R61" i="5"/>
  <c r="AL78" i="5"/>
  <c r="H62" i="5"/>
  <c r="G62" i="5"/>
  <c r="R62" i="5"/>
  <c r="AO69" i="5"/>
  <c r="H63" i="5"/>
  <c r="G63" i="5"/>
  <c r="R63" i="5"/>
  <c r="AO70" i="5"/>
  <c r="H64" i="5"/>
  <c r="G64" i="5"/>
  <c r="R64" i="5"/>
  <c r="AO71" i="5"/>
  <c r="H65" i="5"/>
  <c r="G65" i="5"/>
  <c r="R65" i="5"/>
  <c r="AO72" i="5"/>
  <c r="H66" i="5"/>
  <c r="G66" i="5"/>
  <c r="R66" i="5"/>
  <c r="AO73" i="5"/>
  <c r="H67" i="5"/>
  <c r="G67" i="5"/>
  <c r="R67" i="5"/>
  <c r="AO74" i="5"/>
  <c r="H68" i="5"/>
  <c r="G68" i="5"/>
  <c r="R68" i="5"/>
  <c r="AO75" i="5"/>
  <c r="H69" i="5"/>
  <c r="G69" i="5"/>
  <c r="R69" i="5"/>
  <c r="AO76" i="5"/>
  <c r="H70" i="5"/>
  <c r="G70" i="5"/>
  <c r="R70" i="5"/>
  <c r="AO77" i="5"/>
  <c r="H71" i="5"/>
  <c r="G71" i="5"/>
  <c r="R71" i="5"/>
  <c r="AO78" i="5"/>
  <c r="H72" i="5"/>
  <c r="G72" i="5"/>
  <c r="R72" i="5"/>
  <c r="AR69" i="5"/>
  <c r="H73" i="5"/>
  <c r="G73" i="5"/>
  <c r="R73" i="5"/>
  <c r="AR70" i="5"/>
  <c r="H74" i="5"/>
  <c r="G74" i="5"/>
  <c r="R74" i="5"/>
  <c r="AR71" i="5"/>
  <c r="H75" i="5"/>
  <c r="G75" i="5"/>
  <c r="R75" i="5"/>
  <c r="AR72" i="5"/>
  <c r="H76" i="5"/>
  <c r="G76" i="5"/>
  <c r="R76" i="5"/>
  <c r="AR73" i="5"/>
  <c r="H77" i="5"/>
  <c r="G77" i="5"/>
  <c r="R77" i="5"/>
  <c r="AR74" i="5"/>
  <c r="H78" i="5"/>
  <c r="G78" i="5"/>
  <c r="R78" i="5"/>
  <c r="AR75" i="5"/>
  <c r="H79" i="5"/>
  <c r="G79" i="5"/>
  <c r="R79" i="5"/>
  <c r="AR76" i="5"/>
  <c r="H80" i="5"/>
  <c r="G80" i="5"/>
  <c r="R80" i="5"/>
  <c r="AR77" i="5"/>
  <c r="H81" i="5"/>
  <c r="G81" i="5"/>
  <c r="R81" i="5"/>
  <c r="AR78" i="5"/>
  <c r="H82" i="5"/>
  <c r="G82" i="5"/>
  <c r="R82" i="5"/>
  <c r="W69" i="5"/>
  <c r="R3" i="5"/>
  <c r="W81" i="5"/>
  <c r="Q4" i="5"/>
  <c r="W82" i="5"/>
  <c r="Q5" i="5"/>
  <c r="W83" i="5"/>
  <c r="Q6" i="5"/>
  <c r="W84" i="5"/>
  <c r="Q7" i="5"/>
  <c r="W85" i="5"/>
  <c r="Q8" i="5"/>
  <c r="W86" i="5"/>
  <c r="Q9" i="5"/>
  <c r="W87" i="5"/>
  <c r="Q10" i="5"/>
  <c r="W88" i="5"/>
  <c r="Q11" i="5"/>
  <c r="W89" i="5"/>
  <c r="Q12" i="5"/>
  <c r="Z80" i="5"/>
  <c r="Q13" i="5"/>
  <c r="Z81" i="5"/>
  <c r="Q14" i="5"/>
  <c r="Z82" i="5"/>
  <c r="Q15" i="5"/>
  <c r="Z83" i="5"/>
  <c r="Q16" i="5"/>
  <c r="Z84" i="5"/>
  <c r="Q17" i="5"/>
  <c r="Z85" i="5"/>
  <c r="Q18" i="5"/>
  <c r="Z86" i="5"/>
  <c r="Q19" i="5"/>
  <c r="Z87" i="5"/>
  <c r="Q20" i="5"/>
  <c r="Z88" i="5"/>
  <c r="Q21" i="5"/>
  <c r="Z89" i="5"/>
  <c r="Q22" i="5"/>
  <c r="AC80" i="5"/>
  <c r="Q23" i="5"/>
  <c r="AC81" i="5"/>
  <c r="Q24" i="5"/>
  <c r="AC82" i="5"/>
  <c r="Q25" i="5"/>
  <c r="AC83" i="5"/>
  <c r="Q26" i="5"/>
  <c r="AC84" i="5"/>
  <c r="Q27" i="5"/>
  <c r="AC85" i="5"/>
  <c r="Q28" i="5"/>
  <c r="AC86" i="5"/>
  <c r="Q29" i="5"/>
  <c r="AC87" i="5"/>
  <c r="Q30" i="5"/>
  <c r="AC88" i="5"/>
  <c r="Q31" i="5"/>
  <c r="AC89" i="5"/>
  <c r="Q32" i="5"/>
  <c r="AF80" i="5"/>
  <c r="Q33" i="5"/>
  <c r="AF81" i="5"/>
  <c r="Q34" i="5"/>
  <c r="AF82" i="5"/>
  <c r="Q35" i="5"/>
  <c r="AF83" i="5"/>
  <c r="Q36" i="5"/>
  <c r="AF84" i="5"/>
  <c r="Q37" i="5"/>
  <c r="AF85" i="5"/>
  <c r="Q38" i="5"/>
  <c r="AF86" i="5"/>
  <c r="Q39" i="5"/>
  <c r="AF87" i="5"/>
  <c r="Q40" i="5"/>
  <c r="AF88" i="5"/>
  <c r="Q41" i="5"/>
  <c r="AF89" i="5"/>
  <c r="Q42" i="5"/>
  <c r="AI80" i="5"/>
  <c r="Q43" i="5"/>
  <c r="AI81" i="5"/>
  <c r="Q44" i="5"/>
  <c r="AI82" i="5"/>
  <c r="Q45" i="5"/>
  <c r="AI83" i="5"/>
  <c r="Q46" i="5"/>
  <c r="AI84" i="5"/>
  <c r="Q47" i="5"/>
  <c r="AI85" i="5"/>
  <c r="Q48" i="5"/>
  <c r="AI86" i="5"/>
  <c r="Q49" i="5"/>
  <c r="AI87" i="5"/>
  <c r="Q50" i="5"/>
  <c r="AI88" i="5"/>
  <c r="Q51" i="5"/>
  <c r="AI89" i="5"/>
  <c r="Q52" i="5"/>
  <c r="AL80" i="5"/>
  <c r="Q53" i="5"/>
  <c r="AL81" i="5"/>
  <c r="Q54" i="5"/>
  <c r="AL82" i="5"/>
  <c r="Q55" i="5"/>
  <c r="AL83" i="5"/>
  <c r="Q56" i="5"/>
  <c r="AL84" i="5"/>
  <c r="Q57" i="5"/>
  <c r="AL85" i="5"/>
  <c r="Q58" i="5"/>
  <c r="AL86" i="5"/>
  <c r="Q59" i="5"/>
  <c r="AL87" i="5"/>
  <c r="Q60" i="5"/>
  <c r="AL88" i="5"/>
  <c r="Q61" i="5"/>
  <c r="AL89" i="5"/>
  <c r="Q62" i="5"/>
  <c r="AO80" i="5"/>
  <c r="Q63" i="5"/>
  <c r="AO81" i="5"/>
  <c r="Q64" i="5"/>
  <c r="AO82" i="5"/>
  <c r="Q65" i="5"/>
  <c r="AO83" i="5"/>
  <c r="Q66" i="5"/>
  <c r="AO84" i="5"/>
  <c r="Q67" i="5"/>
  <c r="AO85" i="5"/>
  <c r="Q68" i="5"/>
  <c r="AO86" i="5"/>
  <c r="Q69" i="5"/>
  <c r="AO87" i="5"/>
  <c r="Q70" i="5"/>
  <c r="AO88" i="5"/>
  <c r="Q71" i="5"/>
  <c r="AO89" i="5"/>
  <c r="Q72" i="5"/>
  <c r="AR80" i="5"/>
  <c r="Q73" i="5"/>
  <c r="AR81" i="5"/>
  <c r="Q74" i="5"/>
  <c r="AR82" i="5"/>
  <c r="Q75" i="5"/>
  <c r="AR83" i="5"/>
  <c r="Q76" i="5"/>
  <c r="AR84" i="5"/>
  <c r="Q77" i="5"/>
  <c r="AR85" i="5"/>
  <c r="Q78" i="5"/>
  <c r="AR86" i="5"/>
  <c r="Q79" i="5"/>
  <c r="AR87" i="5"/>
  <c r="Q80" i="5"/>
  <c r="AR88" i="5"/>
  <c r="Q81" i="5"/>
  <c r="AR89" i="5"/>
  <c r="Q82" i="5"/>
  <c r="W80" i="5"/>
  <c r="Q3" i="5"/>
  <c r="W36" i="5"/>
  <c r="P4" i="5"/>
  <c r="W37" i="5"/>
  <c r="P5" i="5"/>
  <c r="W38" i="5"/>
  <c r="P6" i="5"/>
  <c r="W39" i="5"/>
  <c r="P7" i="5"/>
  <c r="W40" i="5"/>
  <c r="P8" i="5"/>
  <c r="W41" i="5"/>
  <c r="P9" i="5"/>
  <c r="W42" i="5"/>
  <c r="P10" i="5"/>
  <c r="W43" i="5"/>
  <c r="P11" i="5"/>
  <c r="W44" i="5"/>
  <c r="P12" i="5"/>
  <c r="Z35" i="5"/>
  <c r="P13" i="5"/>
  <c r="Z36" i="5"/>
  <c r="P14" i="5"/>
  <c r="Z37" i="5"/>
  <c r="P15" i="5"/>
  <c r="Z38" i="5"/>
  <c r="P16" i="5"/>
  <c r="Z39" i="5"/>
  <c r="P17" i="5"/>
  <c r="Z40" i="5"/>
  <c r="P18" i="5"/>
  <c r="Z41" i="5"/>
  <c r="P19" i="5"/>
  <c r="Z42" i="5"/>
  <c r="P20" i="5"/>
  <c r="Z43" i="5"/>
  <c r="P21" i="5"/>
  <c r="Z44" i="5"/>
  <c r="P22" i="5"/>
  <c r="AC35" i="5"/>
  <c r="P23" i="5"/>
  <c r="AC36" i="5"/>
  <c r="P24" i="5"/>
  <c r="AC37" i="5"/>
  <c r="P25" i="5"/>
  <c r="AC38" i="5"/>
  <c r="P26" i="5"/>
  <c r="AC39" i="5"/>
  <c r="P27" i="5"/>
  <c r="AC40" i="5"/>
  <c r="P28" i="5"/>
  <c r="AC41" i="5"/>
  <c r="P29" i="5"/>
  <c r="AC42" i="5"/>
  <c r="P30" i="5"/>
  <c r="AC43" i="5"/>
  <c r="P31" i="5"/>
  <c r="AC44" i="5"/>
  <c r="P32" i="5"/>
  <c r="AF35" i="5"/>
  <c r="P33" i="5"/>
  <c r="AF36" i="5"/>
  <c r="P34" i="5"/>
  <c r="AF37" i="5"/>
  <c r="P35" i="5"/>
  <c r="AF38" i="5"/>
  <c r="P36" i="5"/>
  <c r="AF39" i="5"/>
  <c r="P37" i="5"/>
  <c r="AF40" i="5"/>
  <c r="P38" i="5"/>
  <c r="AF41" i="5"/>
  <c r="P39" i="5"/>
  <c r="AF42" i="5"/>
  <c r="P40" i="5"/>
  <c r="AF43" i="5"/>
  <c r="P41" i="5"/>
  <c r="AF44" i="5"/>
  <c r="P42" i="5"/>
  <c r="AI35" i="5"/>
  <c r="P43" i="5"/>
  <c r="AI36" i="5"/>
  <c r="P44" i="5"/>
  <c r="AI37" i="5"/>
  <c r="P45" i="5"/>
  <c r="AI38" i="5"/>
  <c r="P46" i="5"/>
  <c r="AI39" i="5"/>
  <c r="P47" i="5"/>
  <c r="AI40" i="5"/>
  <c r="P48" i="5"/>
  <c r="AI41" i="5"/>
  <c r="P49" i="5"/>
  <c r="AI42" i="5"/>
  <c r="P50" i="5"/>
  <c r="AI43" i="5"/>
  <c r="P51" i="5"/>
  <c r="AI44" i="5"/>
  <c r="P52" i="5"/>
  <c r="AL35" i="5"/>
  <c r="P53" i="5"/>
  <c r="AL36" i="5"/>
  <c r="P54" i="5"/>
  <c r="AL37" i="5"/>
  <c r="P55" i="5"/>
  <c r="AL38" i="5"/>
  <c r="P56" i="5"/>
  <c r="AL39" i="5"/>
  <c r="P57" i="5"/>
  <c r="AL40" i="5"/>
  <c r="P58" i="5"/>
  <c r="AL41" i="5"/>
  <c r="P59" i="5"/>
  <c r="AL42" i="5"/>
  <c r="P60" i="5"/>
  <c r="AL43" i="5"/>
  <c r="P61" i="5"/>
  <c r="AL44" i="5"/>
  <c r="P62" i="5"/>
  <c r="AO35" i="5"/>
  <c r="P63" i="5"/>
  <c r="AO36" i="5"/>
  <c r="P64" i="5"/>
  <c r="AO37" i="5"/>
  <c r="P65" i="5"/>
  <c r="AO38" i="5"/>
  <c r="P66" i="5"/>
  <c r="AO39" i="5"/>
  <c r="P67" i="5"/>
  <c r="AO40" i="5"/>
  <c r="P68" i="5"/>
  <c r="AO41" i="5"/>
  <c r="P69" i="5"/>
  <c r="AO42" i="5"/>
  <c r="P70" i="5"/>
  <c r="AO43" i="5"/>
  <c r="P71" i="5"/>
  <c r="AO44" i="5"/>
  <c r="P72" i="5"/>
  <c r="AR35" i="5"/>
  <c r="P73" i="5"/>
  <c r="AR36" i="5"/>
  <c r="P74" i="5"/>
  <c r="AR37" i="5"/>
  <c r="P75" i="5"/>
  <c r="AR38" i="5"/>
  <c r="P76" i="5"/>
  <c r="AR39" i="5"/>
  <c r="P77" i="5"/>
  <c r="AR40" i="5"/>
  <c r="P78" i="5"/>
  <c r="AR41" i="5"/>
  <c r="P79" i="5"/>
  <c r="AR42" i="5"/>
  <c r="P80" i="5"/>
  <c r="AR43" i="5"/>
  <c r="P81" i="5"/>
  <c r="AR44" i="5"/>
  <c r="P82" i="5"/>
  <c r="W35" i="5"/>
  <c r="P3" i="5"/>
  <c r="W47" i="5"/>
  <c r="O4" i="5"/>
  <c r="W48" i="5"/>
  <c r="O5" i="5"/>
  <c r="W49" i="5"/>
  <c r="O6" i="5"/>
  <c r="W50" i="5"/>
  <c r="O7" i="5"/>
  <c r="W51" i="5"/>
  <c r="O8" i="5"/>
  <c r="W52" i="5"/>
  <c r="O9" i="5"/>
  <c r="W53" i="5"/>
  <c r="O10" i="5"/>
  <c r="W54" i="5"/>
  <c r="O11" i="5"/>
  <c r="W55" i="5"/>
  <c r="O12" i="5"/>
  <c r="Z46" i="5"/>
  <c r="O13" i="5"/>
  <c r="Z47" i="5"/>
  <c r="O14" i="5"/>
  <c r="Z48" i="5"/>
  <c r="O15" i="5"/>
  <c r="Z49" i="5"/>
  <c r="O16" i="5"/>
  <c r="Z50" i="5"/>
  <c r="O17" i="5"/>
  <c r="Z51" i="5"/>
  <c r="O18" i="5"/>
  <c r="Z52" i="5"/>
  <c r="O19" i="5"/>
  <c r="Z53" i="5"/>
  <c r="O20" i="5"/>
  <c r="Z54" i="5"/>
  <c r="O21" i="5"/>
  <c r="Z55" i="5"/>
  <c r="O22" i="5"/>
  <c r="AC46" i="5"/>
  <c r="O23" i="5"/>
  <c r="AC47" i="5"/>
  <c r="O24" i="5"/>
  <c r="AC48" i="5"/>
  <c r="O25" i="5"/>
  <c r="AC49" i="5"/>
  <c r="O26" i="5"/>
  <c r="AC50" i="5"/>
  <c r="O27" i="5"/>
  <c r="AC51" i="5"/>
  <c r="O28" i="5"/>
  <c r="AC52" i="5"/>
  <c r="O29" i="5"/>
  <c r="AC53" i="5"/>
  <c r="O30" i="5"/>
  <c r="AC54" i="5"/>
  <c r="O31" i="5"/>
  <c r="AC55" i="5"/>
  <c r="O32" i="5"/>
  <c r="AF46" i="5"/>
  <c r="O33" i="5"/>
  <c r="AF47" i="5"/>
  <c r="O34" i="5"/>
  <c r="AF48" i="5"/>
  <c r="O35" i="5"/>
  <c r="AF49" i="5"/>
  <c r="O36" i="5"/>
  <c r="AF50" i="5"/>
  <c r="O37" i="5"/>
  <c r="AF51" i="5"/>
  <c r="O38" i="5"/>
  <c r="AF52" i="5"/>
  <c r="O39" i="5"/>
  <c r="AF53" i="5"/>
  <c r="O40" i="5"/>
  <c r="AF54" i="5"/>
  <c r="O41" i="5"/>
  <c r="AF55" i="5"/>
  <c r="O42" i="5"/>
  <c r="AI46" i="5"/>
  <c r="O43" i="5"/>
  <c r="AI47" i="5"/>
  <c r="O44" i="5"/>
  <c r="AI48" i="5"/>
  <c r="O45" i="5"/>
  <c r="AI49" i="5"/>
  <c r="O46" i="5"/>
  <c r="AI50" i="5"/>
  <c r="O47" i="5"/>
  <c r="AI51" i="5"/>
  <c r="O48" i="5"/>
  <c r="AI52" i="5"/>
  <c r="O49" i="5"/>
  <c r="AI53" i="5"/>
  <c r="O50" i="5"/>
  <c r="AI54" i="5"/>
  <c r="O51" i="5"/>
  <c r="AI55" i="5"/>
  <c r="O52" i="5"/>
  <c r="AL46" i="5"/>
  <c r="O53" i="5"/>
  <c r="AL47" i="5"/>
  <c r="O54" i="5"/>
  <c r="AL48" i="5"/>
  <c r="O55" i="5"/>
  <c r="AL49" i="5"/>
  <c r="O56" i="5"/>
  <c r="AL50" i="5"/>
  <c r="O57" i="5"/>
  <c r="AL51" i="5"/>
  <c r="O58" i="5"/>
  <c r="AL52" i="5"/>
  <c r="O59" i="5"/>
  <c r="AL53" i="5"/>
  <c r="O60" i="5"/>
  <c r="AL54" i="5"/>
  <c r="O61" i="5"/>
  <c r="AL55" i="5"/>
  <c r="O62" i="5"/>
  <c r="AO46" i="5"/>
  <c r="O63" i="5"/>
  <c r="AO47" i="5"/>
  <c r="O64" i="5"/>
  <c r="AO48" i="5"/>
  <c r="O65" i="5"/>
  <c r="AO49" i="5"/>
  <c r="O66" i="5"/>
  <c r="AO50" i="5"/>
  <c r="O67" i="5"/>
  <c r="AO51" i="5"/>
  <c r="O68" i="5"/>
  <c r="AO52" i="5"/>
  <c r="O69" i="5"/>
  <c r="AO53" i="5"/>
  <c r="O70" i="5"/>
  <c r="AO54" i="5"/>
  <c r="O71" i="5"/>
  <c r="AO55" i="5"/>
  <c r="O72" i="5"/>
  <c r="AR46" i="5"/>
  <c r="O73" i="5"/>
  <c r="AR47" i="5"/>
  <c r="O74" i="5"/>
  <c r="AR48" i="5"/>
  <c r="O75" i="5"/>
  <c r="AR49" i="5"/>
  <c r="O76" i="5"/>
  <c r="AR50" i="5"/>
  <c r="O77" i="5"/>
  <c r="AR51" i="5"/>
  <c r="O78" i="5"/>
  <c r="AR52" i="5"/>
  <c r="O79" i="5"/>
  <c r="AR53" i="5"/>
  <c r="O80" i="5"/>
  <c r="AR54" i="5"/>
  <c r="O81" i="5"/>
  <c r="AR55" i="5"/>
  <c r="O82" i="5"/>
  <c r="W46" i="5"/>
  <c r="O3" i="5"/>
  <c r="W10" i="5"/>
  <c r="N4" i="5"/>
  <c r="N5" i="5"/>
  <c r="W11" i="5"/>
  <c r="N6" i="5"/>
  <c r="N7" i="5"/>
  <c r="W12" i="5"/>
  <c r="N8" i="5"/>
  <c r="N9" i="5"/>
  <c r="W13" i="5"/>
  <c r="N10" i="5"/>
  <c r="N11" i="5"/>
  <c r="W14" i="5"/>
  <c r="N12" i="5"/>
  <c r="N13" i="5"/>
  <c r="Z10" i="5"/>
  <c r="N14" i="5"/>
  <c r="N15" i="5"/>
  <c r="Z11" i="5"/>
  <c r="N16" i="5"/>
  <c r="N17" i="5"/>
  <c r="Z12" i="5"/>
  <c r="N18" i="5"/>
  <c r="N19" i="5"/>
  <c r="Z13" i="5"/>
  <c r="N20" i="5"/>
  <c r="N21" i="5"/>
  <c r="Z14" i="5"/>
  <c r="N22" i="5"/>
  <c r="N23" i="5"/>
  <c r="AC10" i="5"/>
  <c r="N24" i="5"/>
  <c r="N25" i="5"/>
  <c r="AC11" i="5"/>
  <c r="N26" i="5"/>
  <c r="N27" i="5"/>
  <c r="AC12" i="5"/>
  <c r="N28" i="5"/>
  <c r="N29" i="5"/>
  <c r="AC13" i="5"/>
  <c r="N30" i="5"/>
  <c r="N31" i="5"/>
  <c r="AC14" i="5"/>
  <c r="N32" i="5"/>
  <c r="N33" i="5"/>
  <c r="AF10" i="5"/>
  <c r="N34" i="5"/>
  <c r="N35" i="5"/>
  <c r="AF11" i="5"/>
  <c r="N36" i="5"/>
  <c r="N37" i="5"/>
  <c r="AF12" i="5"/>
  <c r="N38" i="5"/>
  <c r="N39" i="5"/>
  <c r="AF13" i="5"/>
  <c r="N40" i="5"/>
  <c r="N41" i="5"/>
  <c r="AF14" i="5"/>
  <c r="N42" i="5"/>
  <c r="N43" i="5"/>
  <c r="AI10" i="5"/>
  <c r="N44" i="5"/>
  <c r="N45" i="5"/>
  <c r="AI11" i="5"/>
  <c r="N46" i="5"/>
  <c r="N47" i="5"/>
  <c r="AI12" i="5"/>
  <c r="N48" i="5"/>
  <c r="N49" i="5"/>
  <c r="AI13" i="5"/>
  <c r="N50" i="5"/>
  <c r="N51" i="5"/>
  <c r="AI14" i="5"/>
  <c r="N52" i="5"/>
  <c r="N53" i="5"/>
  <c r="AL10" i="5"/>
  <c r="N54" i="5"/>
  <c r="N55" i="5"/>
  <c r="AL11" i="5"/>
  <c r="N56" i="5"/>
  <c r="N57" i="5"/>
  <c r="AL12" i="5"/>
  <c r="N58" i="5"/>
  <c r="N59" i="5"/>
  <c r="AL13" i="5"/>
  <c r="N60" i="5"/>
  <c r="N61" i="5"/>
  <c r="AL14" i="5"/>
  <c r="N62" i="5"/>
  <c r="N63" i="5"/>
  <c r="AO10" i="5"/>
  <c r="N64" i="5"/>
  <c r="N65" i="5"/>
  <c r="AO11" i="5"/>
  <c r="N66" i="5"/>
  <c r="N67" i="5"/>
  <c r="AO12" i="5"/>
  <c r="N68" i="5"/>
  <c r="N69" i="5"/>
  <c r="AO13" i="5"/>
  <c r="N70" i="5"/>
  <c r="N71" i="5"/>
  <c r="AO14" i="5"/>
  <c r="N72" i="5"/>
  <c r="N73" i="5"/>
  <c r="AR10" i="5"/>
  <c r="N74" i="5"/>
  <c r="N75" i="5"/>
  <c r="AR11" i="5"/>
  <c r="N76" i="5"/>
  <c r="N77" i="5"/>
  <c r="AR12" i="5"/>
  <c r="N78" i="5"/>
  <c r="N79" i="5"/>
  <c r="AR13" i="5"/>
  <c r="N80" i="5"/>
  <c r="N81" i="5"/>
  <c r="AR14" i="5"/>
  <c r="N82" i="5"/>
  <c r="N3" i="5"/>
  <c r="W16" i="5"/>
  <c r="M4" i="5"/>
  <c r="M5" i="5"/>
  <c r="W17" i="5"/>
  <c r="M6" i="5"/>
  <c r="M7" i="5"/>
  <c r="W18" i="5"/>
  <c r="M8" i="5"/>
  <c r="M9" i="5"/>
  <c r="W19" i="5"/>
  <c r="M10" i="5"/>
  <c r="M11" i="5"/>
  <c r="W20" i="5"/>
  <c r="M12" i="5"/>
  <c r="M13" i="5"/>
  <c r="Z16" i="5"/>
  <c r="M14" i="5"/>
  <c r="M15" i="5"/>
  <c r="Z17" i="5"/>
  <c r="M16" i="5"/>
  <c r="M17" i="5"/>
  <c r="Z18" i="5"/>
  <c r="M18" i="5"/>
  <c r="M19" i="5"/>
  <c r="Z19" i="5"/>
  <c r="M20" i="5"/>
  <c r="M21" i="5"/>
  <c r="Z20" i="5"/>
  <c r="M22" i="5"/>
  <c r="M23" i="5"/>
  <c r="AC16" i="5"/>
  <c r="M24" i="5"/>
  <c r="M25" i="5"/>
  <c r="AC17" i="5"/>
  <c r="M26" i="5"/>
  <c r="M27" i="5"/>
  <c r="AC18" i="5"/>
  <c r="M28" i="5"/>
  <c r="M29" i="5"/>
  <c r="AC19" i="5"/>
  <c r="M30" i="5"/>
  <c r="M31" i="5"/>
  <c r="AC20" i="5"/>
  <c r="M32" i="5"/>
  <c r="M33" i="5"/>
  <c r="AF16" i="5"/>
  <c r="M34" i="5"/>
  <c r="M35" i="5"/>
  <c r="AF17" i="5"/>
  <c r="M36" i="5"/>
  <c r="M37" i="5"/>
  <c r="AF18" i="5"/>
  <c r="M38" i="5"/>
  <c r="M39" i="5"/>
  <c r="AF19" i="5"/>
  <c r="M40" i="5"/>
  <c r="M41" i="5"/>
  <c r="AF20" i="5"/>
  <c r="M42" i="5"/>
  <c r="M43" i="5"/>
  <c r="AI16" i="5"/>
  <c r="M44" i="5"/>
  <c r="M45" i="5"/>
  <c r="AI17" i="5"/>
  <c r="M46" i="5"/>
  <c r="M47" i="5"/>
  <c r="AI18" i="5"/>
  <c r="M48" i="5"/>
  <c r="M49" i="5"/>
  <c r="AI19" i="5"/>
  <c r="M50" i="5"/>
  <c r="M51" i="5"/>
  <c r="AI20" i="5"/>
  <c r="M52" i="5"/>
  <c r="M53" i="5"/>
  <c r="AL16" i="5"/>
  <c r="M54" i="5"/>
  <c r="M55" i="5"/>
  <c r="AL17" i="5"/>
  <c r="M56" i="5"/>
  <c r="M57" i="5"/>
  <c r="AL18" i="5"/>
  <c r="M58" i="5"/>
  <c r="M59" i="5"/>
  <c r="AL19" i="5"/>
  <c r="M60" i="5"/>
  <c r="M61" i="5"/>
  <c r="AL20" i="5"/>
  <c r="M62" i="5"/>
  <c r="M63" i="5"/>
  <c r="AO16" i="5"/>
  <c r="M64" i="5"/>
  <c r="M65" i="5"/>
  <c r="AO17" i="5"/>
  <c r="M66" i="5"/>
  <c r="M67" i="5"/>
  <c r="AO18" i="5"/>
  <c r="M68" i="5"/>
  <c r="M69" i="5"/>
  <c r="AO19" i="5"/>
  <c r="M70" i="5"/>
  <c r="M71" i="5"/>
  <c r="AO20" i="5"/>
  <c r="M72" i="5"/>
  <c r="M73" i="5"/>
  <c r="AR16" i="5"/>
  <c r="M74" i="5"/>
  <c r="M75" i="5"/>
  <c r="AR17" i="5"/>
  <c r="M76" i="5"/>
  <c r="M77" i="5"/>
  <c r="AR18" i="5"/>
  <c r="M78" i="5"/>
  <c r="M79" i="5"/>
  <c r="AR19" i="5"/>
  <c r="M80" i="5"/>
  <c r="M81" i="5"/>
  <c r="AR20" i="5"/>
  <c r="M82" i="5"/>
  <c r="M3" i="5"/>
  <c r="E3" i="5"/>
  <c r="E4" i="5"/>
  <c r="E6" i="5"/>
  <c r="E7" i="5"/>
  <c r="E8" i="5"/>
  <c r="E9" i="5"/>
  <c r="E10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AQ65" i="5"/>
  <c r="AE65" i="5"/>
  <c r="AQ60" i="5"/>
  <c r="AN65" i="5"/>
  <c r="AK65" i="5"/>
  <c r="AN60" i="5"/>
  <c r="AK60" i="5"/>
  <c r="AE60" i="5"/>
  <c r="AT62" i="5"/>
  <c r="AQ62" i="5"/>
  <c r="AN62" i="5"/>
  <c r="AK62" i="5"/>
  <c r="AH62" i="5"/>
  <c r="AE62" i="5"/>
  <c r="AB59" i="5"/>
  <c r="AT67" i="5"/>
  <c r="AT68" i="5"/>
  <c r="AQ67" i="5"/>
  <c r="AQ68" i="5"/>
  <c r="AN67" i="5"/>
  <c r="AN68" i="5"/>
  <c r="AK67" i="5"/>
  <c r="AK68" i="5"/>
  <c r="AH67" i="5"/>
  <c r="AH68" i="5"/>
  <c r="AE67" i="5"/>
  <c r="AE68" i="5"/>
  <c r="AB61" i="5"/>
  <c r="AB65" i="5"/>
  <c r="AB63" i="5"/>
  <c r="AB67" i="5"/>
  <c r="AB68" i="5"/>
  <c r="Y59" i="5"/>
  <c r="Y61" i="5"/>
  <c r="Y65" i="5"/>
  <c r="Y63" i="5"/>
  <c r="Y67" i="5"/>
  <c r="Y68" i="5"/>
  <c r="AU33" i="5"/>
  <c r="AT32" i="5"/>
  <c r="AQ32" i="5"/>
  <c r="AN32" i="5"/>
  <c r="AK32" i="5"/>
  <c r="AH32" i="5"/>
  <c r="AE32" i="5"/>
  <c r="AB32" i="5"/>
  <c r="Y32" i="5"/>
  <c r="AT28" i="5"/>
  <c r="AQ28" i="5"/>
  <c r="AN28" i="5"/>
  <c r="AK28" i="5"/>
  <c r="AH28" i="5"/>
  <c r="AE28" i="5"/>
  <c r="AT31" i="5"/>
  <c r="AQ31" i="5"/>
  <c r="AN31" i="5"/>
  <c r="AK31" i="5"/>
  <c r="AH31" i="5"/>
  <c r="AE31" i="5"/>
  <c r="AB31" i="5"/>
  <c r="Y31" i="5"/>
  <c r="AB28" i="5"/>
  <c r="Y28" i="5"/>
  <c r="AT27" i="5"/>
  <c r="AQ27" i="5"/>
  <c r="AN27" i="5"/>
  <c r="AK27" i="5"/>
  <c r="AH27" i="5"/>
  <c r="AE27" i="5"/>
  <c r="AB27" i="5"/>
  <c r="Y27" i="5"/>
  <c r="AT26" i="5"/>
  <c r="AQ26" i="5"/>
  <c r="AN26" i="5"/>
  <c r="AK26" i="5"/>
  <c r="AH26" i="5"/>
  <c r="AE26" i="5"/>
  <c r="AB26" i="5"/>
  <c r="Y26" i="5"/>
  <c r="AT24" i="5"/>
  <c r="AQ24" i="5"/>
  <c r="AN24" i="5"/>
  <c r="AK24" i="5"/>
  <c r="AN8" i="5"/>
  <c r="AK8" i="5"/>
  <c r="AH8" i="5"/>
  <c r="AT6" i="5"/>
  <c r="AQ6" i="5"/>
  <c r="AN6" i="5"/>
  <c r="AK6" i="5"/>
  <c r="AH6" i="5"/>
  <c r="AE6" i="5"/>
  <c r="AB6" i="5"/>
  <c r="AT5" i="5"/>
  <c r="AQ5" i="5"/>
  <c r="AN5" i="5"/>
  <c r="AK5" i="5"/>
  <c r="AH5" i="5"/>
  <c r="AE5" i="5"/>
  <c r="AT7" i="5"/>
  <c r="AQ7" i="5"/>
  <c r="AN7" i="5"/>
  <c r="AK7" i="5"/>
  <c r="AH7" i="5"/>
  <c r="AE7" i="5"/>
  <c r="AT33" i="5"/>
  <c r="AT29" i="5"/>
  <c r="AT25" i="5"/>
  <c r="AQ33" i="5"/>
  <c r="AQ29" i="5"/>
  <c r="AQ25" i="5"/>
  <c r="AN33" i="5"/>
  <c r="AN29" i="5"/>
  <c r="AN25" i="5"/>
  <c r="AK33" i="5"/>
  <c r="AK29" i="5"/>
  <c r="AK25" i="5"/>
  <c r="AH33" i="5"/>
  <c r="AH29" i="5"/>
  <c r="AH25" i="5"/>
  <c r="AH24" i="5"/>
  <c r="AE33" i="5"/>
  <c r="AE29" i="5"/>
  <c r="AE25" i="5"/>
  <c r="AE24" i="5"/>
  <c r="AB33" i="5"/>
  <c r="AB29" i="5"/>
  <c r="AB25" i="5"/>
  <c r="AB24" i="5"/>
  <c r="Y29" i="5"/>
  <c r="Y33" i="5"/>
  <c r="Y25" i="5"/>
  <c r="Y24" i="5"/>
  <c r="AT8" i="5"/>
  <c r="AT4" i="5"/>
  <c r="AQ8" i="5"/>
  <c r="AQ4" i="5"/>
  <c r="AN4" i="5"/>
  <c r="AK4" i="5"/>
  <c r="AH4" i="5"/>
  <c r="AE8" i="5"/>
  <c r="AE4" i="5"/>
  <c r="AB8" i="5"/>
  <c r="AB7" i="5"/>
  <c r="AB5" i="5"/>
  <c r="AB4" i="5"/>
  <c r="Y5" i="5"/>
  <c r="Y6" i="5"/>
  <c r="Y7" i="5"/>
  <c r="Y8" i="5"/>
  <c r="Y4" i="5"/>
  <c r="Y34" i="5"/>
  <c r="AB34" i="5"/>
  <c r="AE34" i="5"/>
  <c r="AH34" i="5"/>
  <c r="AK34" i="5"/>
  <c r="AN34" i="5"/>
  <c r="AQ34" i="5"/>
  <c r="AT34" i="5"/>
  <c r="AU34" i="5"/>
  <c r="AU68" i="5"/>
  <c r="AV68" i="5"/>
  <c r="AB9" i="5"/>
  <c r="Y9" i="5"/>
  <c r="AE9" i="5"/>
  <c r="AH9" i="5"/>
  <c r="AK9" i="5"/>
  <c r="AN9" i="5"/>
  <c r="AQ9" i="5"/>
  <c r="AT9" i="5"/>
  <c r="AU9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H3" i="5"/>
  <c r="S3" i="5"/>
  <c r="G3" i="5"/>
</calcChain>
</file>

<file path=xl/sharedStrings.xml><?xml version="1.0" encoding="utf-8"?>
<sst xmlns="http://schemas.openxmlformats.org/spreadsheetml/2006/main" count="566" uniqueCount="227">
  <si>
    <t>ID</t>
  </si>
  <si>
    <t>活动id</t>
    <phoneticPr fontId="2" type="noConversion"/>
  </si>
  <si>
    <t>描述</t>
  </si>
  <si>
    <t>条件类型</t>
  </si>
  <si>
    <t>参数1</t>
  </si>
  <si>
    <t>参数2</t>
  </si>
  <si>
    <t>奖励预览</t>
    <phoneticPr fontId="2" type="noConversion"/>
  </si>
  <si>
    <t>奖励ID(server)</t>
  </si>
  <si>
    <t>解锁任务时间</t>
    <phoneticPr fontId="2" type="noConversion"/>
  </si>
  <si>
    <t>排序</t>
    <phoneticPr fontId="2" type="noConversion"/>
  </si>
  <si>
    <t>pass_exp,240</t>
  </si>
  <si>
    <t>pass_exp,80</t>
  </si>
  <si>
    <t>pass_exp,120</t>
  </si>
  <si>
    <t>pass_exp,200</t>
  </si>
  <si>
    <t>pass_exp,280</t>
  </si>
  <si>
    <t>pass_exp,160</t>
  </si>
  <si>
    <t>pass_exp,400</t>
  </si>
  <si>
    <t>pass_exp,40</t>
  </si>
  <si>
    <t>pass_exp,320</t>
  </si>
  <si>
    <t>奖励(server)</t>
  </si>
  <si>
    <t>位置</t>
    <phoneticPr fontId="2" type="noConversion"/>
  </si>
  <si>
    <t>权重</t>
    <phoneticPr fontId="2" type="noConversion"/>
  </si>
  <si>
    <t>icon</t>
    <phoneticPr fontId="2" type="noConversion"/>
  </si>
  <si>
    <t>描述</t>
    <phoneticPr fontId="2" type="noConversion"/>
  </si>
  <si>
    <t>misc_permit_mark</t>
    <phoneticPr fontId="2" type="noConversion"/>
  </si>
  <si>
    <t>类型1标准2升级</t>
    <phoneticPr fontId="2" type="noConversion"/>
  </si>
  <si>
    <t>商品ID</t>
    <phoneticPr fontId="2" type="noConversion"/>
  </si>
  <si>
    <t>名称</t>
    <phoneticPr fontId="2" type="noConversion"/>
  </si>
  <si>
    <t>增加等级</t>
    <phoneticPr fontId="2" type="noConversion"/>
  </si>
  <si>
    <t>价格</t>
    <phoneticPr fontId="2" type="noConversion"/>
  </si>
  <si>
    <t>等级</t>
    <phoneticPr fontId="2" type="noConversion"/>
  </si>
  <si>
    <t>经验</t>
    <phoneticPr fontId="2" type="noConversion"/>
  </si>
  <si>
    <t>在副本中累计击败{0}个小怪</t>
  </si>
  <si>
    <t>泽尼尔擂台连胜{0}次</t>
  </si>
  <si>
    <t>使用带有S级英雄标签的角色通关副本{1}次</t>
  </si>
  <si>
    <t>在琦玉日常中，投掷{0}次逆行色子</t>
  </si>
  <si>
    <t>从进化之家中获得{0}个饰品</t>
  </si>
  <si>
    <t>开启{1}个普通扭蛋</t>
  </si>
  <si>
    <t>在副本中累计击败{0}个boss</t>
  </si>
  <si>
    <t>连续{0}天完成每日任务活跃度目标</t>
  </si>
  <si>
    <t>使用带有吹雪组成员标签的角色通关副本{1}次</t>
  </si>
  <si>
    <t>在琦玉日常中，操作埼玉在超市中购买{1}个打折商品</t>
  </si>
  <si>
    <t>在进化之家中击败{0}次基诺斯博士</t>
  </si>
  <si>
    <t>在擂台商店中消耗{0}泽尼尔币</t>
  </si>
  <si>
    <t>在副本中累计打开{0}个宝箱</t>
  </si>
  <si>
    <t>合成饰品{0}次</t>
  </si>
  <si>
    <t>使用带有悬赏犯标签的角色通关副本{1}次</t>
  </si>
  <si>
    <t>在琦玉日常中，击败{1}个怪人</t>
  </si>
  <si>
    <t>在进化之家中挑战{0}次未来饰品研究所</t>
  </si>
  <si>
    <t>开启{1}个稀有扭蛋</t>
  </si>
  <si>
    <t>在副本中累计触发{0}个陷阱</t>
  </si>
  <si>
    <t>在泽尼尔擂台攻击{0}次</t>
  </si>
  <si>
    <t>使用带有A级英雄标签的角色通关副本{1}次</t>
  </si>
  <si>
    <t>在琦玉日常中，投掷{0}次固定色子</t>
  </si>
  <si>
    <t>在进化之家中击败{0}次阿修罗独角仙</t>
  </si>
  <si>
    <t>完成{0}个S级派遣任务</t>
  </si>
  <si>
    <t>在副本中累计击败{0}个精英</t>
  </si>
  <si>
    <t>强化饰品{0}次</t>
  </si>
  <si>
    <t>使用带有暗黑物质海贼团标签的角色通关副本{1}次</t>
  </si>
  <si>
    <t>在埼玉日常中，操作埼玉访问{1}次温泉旅店</t>
  </si>
  <si>
    <t>在进化之家中挑战{0}次科技饰品研究所</t>
  </si>
  <si>
    <t>累计消耗{0}钻石</t>
  </si>
  <si>
    <t>在副本中累计拾取{0}个随机物品</t>
  </si>
  <si>
    <t>公会中捐献{0}个碎片</t>
  </si>
  <si>
    <t>使用带有女性标签的角色通关副本{1}次</t>
  </si>
  <si>
    <t>使用{0}次埼玉，一拳秒杀敌人</t>
  </si>
  <si>
    <t>在进化之家中挑战{0}次高能饰品研究所</t>
  </si>
  <si>
    <t>在杂货店购买{1}件商品</t>
  </si>
  <si>
    <t>累计完成{0}个副本中的主要目标</t>
  </si>
  <si>
    <t>成功解决{0}次潜在灾害</t>
  </si>
  <si>
    <t>成功解决{0}次紧急任务</t>
  </si>
  <si>
    <t>挑战{0}次进化之家</t>
  </si>
  <si>
    <t>在泽尼尔星光擂台上发起{0}次挑战</t>
  </si>
  <si>
    <t>执行{0}次派遣任务</t>
  </si>
  <si>
    <t>在琦玉日常中，投掷{0}次色子</t>
  </si>
  <si>
    <t>在公会交换中赠送{0}个角色碎片</t>
  </si>
  <si>
    <t>解锁黄金奖励</t>
  </si>
  <si>
    <t>立刻可领绝版赛季边框</t>
  </si>
  <si>
    <t>累计击败500个小怪(剧情、随机、限时、活动)</t>
    <phoneticPr fontId="2" type="noConversion"/>
  </si>
  <si>
    <t>泽尼尔擂台连胜10次</t>
    <phoneticPr fontId="2" type="noConversion"/>
  </si>
  <si>
    <t>使用S级英雄通关10次(剧情、随机、限时、活动)</t>
    <phoneticPr fontId="2" type="noConversion"/>
  </si>
  <si>
    <t>埼玉日常中使用5次逆行色子</t>
    <phoneticPr fontId="2" type="noConversion"/>
  </si>
  <si>
    <t>从进化之家中获得50个饰品</t>
    <phoneticPr fontId="2" type="noConversion"/>
  </si>
  <si>
    <t>开启20个普通扭蛋</t>
    <phoneticPr fontId="2" type="noConversion"/>
  </si>
  <si>
    <t>累计击败50个Boss(剧情、随机、限时、活动)</t>
    <phoneticPr fontId="2" type="noConversion"/>
  </si>
  <si>
    <t>连续7天完成每日任务活跃度目标</t>
    <phoneticPr fontId="2" type="noConversion"/>
  </si>
  <si>
    <t>使用吹雪组成员通关10次(剧情、随机、限时、活动)</t>
    <phoneticPr fontId="2" type="noConversion"/>
  </si>
  <si>
    <t>操作埼玉在超市中购买10个打折商品</t>
    <phoneticPr fontId="2" type="noConversion"/>
  </si>
  <si>
    <t>在进化之家中击败20次基诺斯博士</t>
    <phoneticPr fontId="2" type="noConversion"/>
  </si>
  <si>
    <t>在擂台商店中消耗10000泽尼尔币</t>
    <phoneticPr fontId="2" type="noConversion"/>
  </si>
  <si>
    <t>累计打开100个宝箱(剧情、随机、限时、活动)</t>
    <phoneticPr fontId="2" type="noConversion"/>
  </si>
  <si>
    <t>饰品合成20次</t>
    <phoneticPr fontId="2" type="noConversion"/>
  </si>
  <si>
    <t>埼玉日常中操作埼玉干掉10个怪人</t>
    <phoneticPr fontId="2" type="noConversion"/>
  </si>
  <si>
    <t>挑战未来饰品研究所10次</t>
    <phoneticPr fontId="2" type="noConversion"/>
  </si>
  <si>
    <t>开启10个稀有扭蛋</t>
    <phoneticPr fontId="2" type="noConversion"/>
  </si>
  <si>
    <t>在竞技场中战胜50次敌人</t>
    <phoneticPr fontId="2" type="noConversion"/>
  </si>
  <si>
    <t>使用A级英雄通关10次(剧情、随机、限时、活动)</t>
    <phoneticPr fontId="2" type="noConversion"/>
  </si>
  <si>
    <t>使用5次固定点数色子</t>
    <phoneticPr fontId="2" type="noConversion"/>
  </si>
  <si>
    <t>在进化之家中击败10次阿修罗独角仙</t>
    <phoneticPr fontId="2" type="noConversion"/>
  </si>
  <si>
    <t>完成30个S级派遣任务</t>
    <phoneticPr fontId="2" type="noConversion"/>
  </si>
  <si>
    <t>累计击败50个精英(剧情、随机、限时、活动)</t>
    <phoneticPr fontId="2" type="noConversion"/>
  </si>
  <si>
    <t>强化饰品50次</t>
    <phoneticPr fontId="2" type="noConversion"/>
  </si>
  <si>
    <t>在埼玉日常中操作埼玉访问5次温泉旅店</t>
    <phoneticPr fontId="2" type="noConversion"/>
  </si>
  <si>
    <t>挑战科技饰品研究所10次</t>
    <phoneticPr fontId="2" type="noConversion"/>
  </si>
  <si>
    <t>累计消耗1000钻石</t>
    <phoneticPr fontId="2" type="noConversion"/>
  </si>
  <si>
    <t>累计拾取30个随机物品(剧情、随机、限时、活动)</t>
    <rPh sb="0" eb="1">
      <t>lei'ji</t>
    </rPh>
    <rPh sb="2" eb="3">
      <t>shi'qu</t>
    </rPh>
    <rPh sb="5" eb="6">
      <t>ci</t>
    </rPh>
    <rPh sb="6" eb="7">
      <t>sui'ji</t>
    </rPh>
    <rPh sb="8" eb="9">
      <t>wu'pin</t>
    </rPh>
    <rPh sb="10" eb="11">
      <t>jiang'li</t>
    </rPh>
    <phoneticPr fontId="2" type="noConversion"/>
  </si>
  <si>
    <t>公会中捐献15个碎片</t>
    <phoneticPr fontId="2" type="noConversion"/>
  </si>
  <si>
    <t>使用女性角色通关10次(剧情、随机、限时、活动)</t>
    <phoneticPr fontId="2" type="noConversion"/>
  </si>
  <si>
    <t>使用20次埼玉一拳秒杀敌人</t>
    <phoneticPr fontId="2" type="noConversion"/>
  </si>
  <si>
    <t>挑战高能饰品研究所10次</t>
    <phoneticPr fontId="2" type="noConversion"/>
  </si>
  <si>
    <t>在杂货店购买10件商品</t>
    <phoneticPr fontId="2" type="noConversion"/>
  </si>
  <si>
    <t>经验鱼籽丼</t>
  </si>
  <si>
    <t>原子武士的碎片</t>
    <phoneticPr fontId="2" type="noConversion"/>
  </si>
  <si>
    <t>意念骰子</t>
  </si>
  <si>
    <t>逆行骰子</t>
  </si>
  <si>
    <t>名称</t>
    <rPh sb="0" eb="1">
      <t>ming'chegn</t>
    </rPh>
    <phoneticPr fontId="1" type="noConversion"/>
  </si>
  <si>
    <t>代号</t>
    <rPh sb="0" eb="1">
      <t>dai'hao</t>
    </rPh>
    <phoneticPr fontId="1" type="noConversion"/>
  </si>
  <si>
    <t>定价</t>
    <rPh sb="0" eb="1">
      <t>ding'jia</t>
    </rPh>
    <phoneticPr fontId="1" type="noConversion"/>
  </si>
  <si>
    <t>琦玉连续拳</t>
    <rPh sb="0" eb="1">
      <t>qi'yu</t>
    </rPh>
    <rPh sb="2" eb="3">
      <t>lian'xu'quan</t>
    </rPh>
    <phoneticPr fontId="2" type="noConversion"/>
  </si>
  <si>
    <t>琦玉一拳</t>
    <rPh sb="0" eb="1">
      <t>qi'yu</t>
    </rPh>
    <rPh sb="2" eb="3">
      <t>yi'quan</t>
    </rPh>
    <phoneticPr fontId="2" type="noConversion"/>
  </si>
  <si>
    <t>白银</t>
    <rPh sb="0" eb="1">
      <t>bai'yin</t>
    </rPh>
    <phoneticPr fontId="2" type="noConversion"/>
  </si>
  <si>
    <t>现金</t>
    <rPh sb="0" eb="1">
      <t>xian'jin</t>
    </rPh>
    <phoneticPr fontId="2" type="noConversion"/>
  </si>
  <si>
    <t>黄金1</t>
    <rPh sb="0" eb="1">
      <t>huang'jin</t>
    </rPh>
    <phoneticPr fontId="2" type="noConversion"/>
  </si>
  <si>
    <t>黄金2</t>
    <rPh sb="0" eb="1">
      <t>huang'jin</t>
    </rPh>
    <phoneticPr fontId="2" type="noConversion"/>
  </si>
  <si>
    <t>展示</t>
    <rPh sb="0" eb="1">
      <t>zhan'shi</t>
    </rPh>
    <phoneticPr fontId="2" type="noConversion"/>
  </si>
  <si>
    <t>黄金头像框</t>
    <rPh sb="0" eb="1">
      <t>huang'jin</t>
    </rPh>
    <rPh sb="2" eb="3">
      <t>tou'xiang'kuang</t>
    </rPh>
    <phoneticPr fontId="2" type="noConversion"/>
  </si>
  <si>
    <t>frame,3</t>
    <phoneticPr fontId="2" type="noConversion"/>
  </si>
  <si>
    <t>frame,17</t>
    <phoneticPr fontId="2" type="noConversion"/>
  </si>
  <si>
    <t>特殊奖励预览</t>
  </si>
  <si>
    <t>row</t>
    <phoneticPr fontId="2" type="noConversion"/>
  </si>
  <si>
    <t>column</t>
    <phoneticPr fontId="2" type="noConversion"/>
  </si>
  <si>
    <t>白银预览</t>
    <rPh sb="2" eb="3">
      <t>yu'lan</t>
    </rPh>
    <phoneticPr fontId="2" type="noConversion"/>
  </si>
  <si>
    <t>白银奖励</t>
    <rPh sb="0" eb="1">
      <t>bai'yin</t>
    </rPh>
    <rPh sb="2" eb="3">
      <t>jiang'li</t>
    </rPh>
    <phoneticPr fontId="2" type="noConversion"/>
  </si>
  <si>
    <t>黄金预览</t>
    <rPh sb="0" eb="1">
      <t>huagn'jin</t>
    </rPh>
    <rPh sb="2" eb="3">
      <t>yu'lan</t>
    </rPh>
    <phoneticPr fontId="2" type="noConversion"/>
  </si>
  <si>
    <t>黄金奖励</t>
    <rPh sb="0" eb="1">
      <t>huang'jin</t>
    </rPh>
    <rPh sb="2" eb="3">
      <t>jiang'li</t>
    </rPh>
    <phoneticPr fontId="2" type="noConversion"/>
  </si>
  <si>
    <t>黄金预览2</t>
    <rPh sb="0" eb="1">
      <t>huang'jin</t>
    </rPh>
    <rPh sb="2" eb="3">
      <t>yu'lan</t>
    </rPh>
    <phoneticPr fontId="2" type="noConversion"/>
  </si>
  <si>
    <t>黄金奖励2</t>
    <rPh sb="0" eb="1">
      <t>huagn'jin</t>
    </rPh>
    <rPh sb="2" eb="3">
      <t>jiang'li</t>
    </rPh>
    <phoneticPr fontId="2" type="noConversion"/>
  </si>
  <si>
    <t>展示价格</t>
    <phoneticPr fontId="2" type="noConversion"/>
  </si>
  <si>
    <t>普通招募令</t>
    <rPh sb="0" eb="1">
      <t>pu'tong</t>
    </rPh>
    <phoneticPr fontId="2" type="noConversion"/>
  </si>
  <si>
    <t>技能碎片</t>
    <phoneticPr fontId="2" type="noConversion"/>
  </si>
  <si>
    <t>高级招募令的碎片</t>
    <rPh sb="5" eb="6">
      <t>d</t>
    </rPh>
    <rPh sb="6" eb="7">
      <t>sui'pian</t>
    </rPh>
    <phoneticPr fontId="2" type="noConversion"/>
  </si>
  <si>
    <t>高级招募令</t>
    <phoneticPr fontId="2" type="noConversion"/>
  </si>
  <si>
    <t>数量</t>
    <phoneticPr fontId="2" type="noConversion"/>
  </si>
  <si>
    <t>总价</t>
    <phoneticPr fontId="2" type="noConversion"/>
  </si>
  <si>
    <t>头像框</t>
    <phoneticPr fontId="2" type="noConversion"/>
  </si>
  <si>
    <t>求和</t>
  </si>
  <si>
    <t>求和</t>
    <phoneticPr fontId="2" type="noConversion"/>
  </si>
  <si>
    <t>平均值</t>
    <phoneticPr fontId="2" type="noConversion"/>
  </si>
  <si>
    <t>汇总</t>
    <phoneticPr fontId="2" type="noConversion"/>
  </si>
  <si>
    <t>计数</t>
    <phoneticPr fontId="2" type="noConversion"/>
  </si>
  <si>
    <t>黄金头像框</t>
    <phoneticPr fontId="2" type="noConversion"/>
  </si>
  <si>
    <t>价值</t>
    <phoneticPr fontId="2" type="noConversion"/>
  </si>
  <si>
    <t>第一届</t>
    <phoneticPr fontId="2" type="noConversion"/>
  </si>
  <si>
    <t>原子武士</t>
    <phoneticPr fontId="2" type="noConversion"/>
  </si>
  <si>
    <t>第二届</t>
    <phoneticPr fontId="2" type="noConversion"/>
  </si>
  <si>
    <t>僵尸男</t>
    <phoneticPr fontId="2" type="noConversion"/>
  </si>
  <si>
    <t>头像框</t>
    <rPh sb="5" eb="6">
      <t>d</t>
    </rPh>
    <rPh sb="6" eb="7">
      <t>sui'pian</t>
    </rPh>
    <phoneticPr fontId="2" type="noConversion"/>
  </si>
  <si>
    <t>琦玉连续拳</t>
    <phoneticPr fontId="2" type="noConversion"/>
  </si>
  <si>
    <t>复活药剂</t>
    <phoneticPr fontId="2" type="noConversion"/>
  </si>
  <si>
    <t>迷宫复活道具</t>
    <rPh sb="0" eb="1">
      <t>qi'yu</t>
    </rPh>
    <rPh sb="2" eb="3">
      <t>lian'xu'quan</t>
    </rPh>
    <phoneticPr fontId="2" type="noConversion"/>
  </si>
  <si>
    <t>体力</t>
    <phoneticPr fontId="2" type="noConversion"/>
  </si>
  <si>
    <t>副本代币</t>
    <phoneticPr fontId="2" type="noConversion"/>
  </si>
  <si>
    <t>随机3星饰品</t>
    <rPh sb="0" eb="1">
      <t>xian'jin</t>
    </rPh>
    <phoneticPr fontId="2" type="noConversion"/>
  </si>
  <si>
    <t>钻石</t>
    <rPh sb="0" eb="1">
      <t>yi'nian'tou'zi</t>
    </rPh>
    <phoneticPr fontId="2" type="noConversion"/>
  </si>
  <si>
    <t>英雄招募令</t>
    <rPh sb="0" eb="1">
      <t>pu'tong</t>
    </rPh>
    <phoneticPr fontId="2" type="noConversion"/>
  </si>
  <si>
    <t>迷宫复活道具</t>
    <rPh sb="0" eb="1">
      <t>sui'ji</t>
    </rPh>
    <rPh sb="3" eb="4">
      <t>xing</t>
    </rPh>
    <rPh sb="4" eb="5">
      <t>shi'pin</t>
    </rPh>
    <phoneticPr fontId="2" type="noConversion"/>
  </si>
  <si>
    <t>意念骰子</t>
    <rPh sb="0" eb="1">
      <t>qi'yu</t>
    </rPh>
    <rPh sb="2" eb="3">
      <t>yi'quan</t>
    </rPh>
    <phoneticPr fontId="2" type="noConversion"/>
  </si>
  <si>
    <t>随机4星饰品</t>
    <rPh sb="0" eb="1">
      <t>pu'tong</t>
    </rPh>
    <phoneticPr fontId="2" type="noConversion"/>
  </si>
  <si>
    <t>高级招募令的碎片</t>
    <phoneticPr fontId="2" type="noConversion"/>
  </si>
  <si>
    <t>逆行骰子</t>
    <rPh sb="0" eb="1">
      <t>qi'yu</t>
    </rPh>
    <rPh sb="2" eb="3">
      <t>yi'quan</t>
    </rPh>
    <phoneticPr fontId="2" type="noConversion"/>
  </si>
  <si>
    <t>解锁超稀有角色原子武士</t>
  </si>
  <si>
    <t>解锁绝版原子武士动态边框</t>
  </si>
  <si>
    <t>标准版</t>
    <phoneticPr fontId="2" type="noConversion"/>
  </si>
  <si>
    <t>升级版</t>
    <phoneticPr fontId="2" type="noConversion"/>
  </si>
  <si>
    <t>立刻获得紫色高级饰品</t>
    <phoneticPr fontId="2" type="noConversion"/>
  </si>
  <si>
    <t>高级招募令</t>
    <rPh sb="0" eb="1">
      <t>sui'ji</t>
    </rPh>
    <rPh sb="3" eb="4">
      <t>xing</t>
    </rPh>
    <rPh sb="4" eb="5">
      <t>shi'pin</t>
    </rPh>
    <phoneticPr fontId="2" type="noConversion"/>
  </si>
  <si>
    <t>item,104</t>
    <phoneticPr fontId="2" type="noConversion"/>
  </si>
  <si>
    <t>hero,40</t>
    <phoneticPr fontId="2" type="noConversion"/>
  </si>
  <si>
    <t>提升10级</t>
    <phoneticPr fontId="2" type="noConversion"/>
  </si>
  <si>
    <t>开放天数</t>
    <phoneticPr fontId="2" type="noConversion"/>
  </si>
  <si>
    <t>每日积分</t>
    <phoneticPr fontId="2" type="noConversion"/>
  </si>
  <si>
    <t>EventDailyMission</t>
    <phoneticPr fontId="2" type="noConversion"/>
  </si>
  <si>
    <t>EventCommission</t>
    <phoneticPr fontId="2" type="noConversion"/>
  </si>
  <si>
    <t>EventPassGold</t>
    <phoneticPr fontId="2" type="noConversion"/>
  </si>
  <si>
    <t>完成天数</t>
    <phoneticPr fontId="2" type="noConversion"/>
  </si>
  <si>
    <t>总天数</t>
    <phoneticPr fontId="2" type="noConversion"/>
  </si>
  <si>
    <t>使用进化之家成员10次(剧情、随机、限时、活动)</t>
    <phoneticPr fontId="2" type="noConversion"/>
  </si>
  <si>
    <t>使用背心军团成员通关10次(剧情、随机、限时、活动)</t>
    <phoneticPr fontId="2" type="noConversion"/>
  </si>
  <si>
    <t>合成任意藏宝图5次</t>
    <phoneticPr fontId="2" type="noConversion"/>
  </si>
  <si>
    <t>6270001</t>
  </si>
  <si>
    <t>6270002</t>
  </si>
  <si>
    <t>6270003</t>
  </si>
  <si>
    <t>6270004</t>
  </si>
  <si>
    <t>6270005</t>
  </si>
  <si>
    <t>6270006</t>
  </si>
  <si>
    <t>6270007</t>
  </si>
  <si>
    <t>6270008</t>
  </si>
  <si>
    <t>6270009</t>
  </si>
  <si>
    <t>6270010</t>
  </si>
  <si>
    <t>6270011</t>
  </si>
  <si>
    <t>6270012</t>
  </si>
  <si>
    <t>6270013</t>
  </si>
  <si>
    <t>6270014</t>
  </si>
  <si>
    <t>6270016</t>
  </si>
  <si>
    <t>6270017</t>
  </si>
  <si>
    <t>6270018</t>
  </si>
  <si>
    <t>6270019</t>
  </si>
  <si>
    <t>6270020</t>
  </si>
  <si>
    <t>6270021</t>
  </si>
  <si>
    <t>6270022</t>
  </si>
  <si>
    <t>6270023</t>
  </si>
  <si>
    <t>6270024</t>
  </si>
  <si>
    <t>6270025</t>
  </si>
  <si>
    <t>6270026</t>
  </si>
  <si>
    <t>6270027</t>
  </si>
  <si>
    <t>6270028</t>
  </si>
  <si>
    <t>6270029</t>
  </si>
  <si>
    <t>6270030</t>
  </si>
  <si>
    <t>6270031</t>
  </si>
  <si>
    <t>6270032</t>
  </si>
  <si>
    <t>6270033</t>
  </si>
  <si>
    <t>6270034</t>
  </si>
  <si>
    <t>6270035</t>
  </si>
  <si>
    <t>6270036</t>
  </si>
  <si>
    <t>pass_exp,241</t>
  </si>
  <si>
    <t>pass_exp,10</t>
  </si>
  <si>
    <t>EventPassReward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</si>
</sst>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DengXian"/>
      <family val="2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sz val="9"/>
      <name val="DengXian"/>
      <family val="2"/>
      <charset val="134"/>
      <scheme val="minor"/>
    </font>
    <font>
      <sz val="10"/>
      <color rgb="FF000000"/>
      <name val="Arial"/>
      <family val="2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0"/>
      <name val="DengXian"/>
      <family val="2"/>
      <charset val="134"/>
      <scheme val="minor"/>
    </font>
    <font>
      <sz val="10"/>
      <name val="DengXian"/>
      <family val="2"/>
      <scheme val="minor"/>
    </font>
    <font>
      <sz val="10"/>
      <color theme="1"/>
      <name val="DengXian"/>
      <family val="2"/>
      <charset val="134"/>
      <scheme val="minor"/>
    </font>
    <font>
      <sz val="10"/>
      <color rgb="FFFF0000"/>
      <name val="DengXian"/>
      <family val="2"/>
      <charset val="134"/>
      <scheme val="minor"/>
    </font>
    <font>
      <sz val="10"/>
      <color theme="1"/>
      <name val="Arial"/>
      <family val="2"/>
    </font>
    <font>
      <sz val="10"/>
      <color theme="1"/>
      <name val="DengXian"/>
      <charset val="134"/>
      <scheme val="minor"/>
    </font>
    <font>
      <sz val="10"/>
      <color rgb="FF000000"/>
      <name val="DengXian"/>
      <charset val="134"/>
      <scheme val="minor"/>
    </font>
    <font>
      <sz val="10"/>
      <color rgb="FF303030"/>
      <name val="DengXian"/>
      <charset val="134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6" fillId="0" borderId="0" xfId="0" applyFont="1" applyFill="1" applyAlignment="1">
      <alignment vertical="center"/>
    </xf>
    <xf numFmtId="0" fontId="7" fillId="0" borderId="0" xfId="0" applyFont="1" applyFill="1" applyAlignment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7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Fill="1" applyAlignment="1"/>
    <xf numFmtId="0" fontId="7" fillId="0" borderId="0" xfId="0" applyFont="1" applyFill="1" applyAlignment="1">
      <alignment vertical="center"/>
    </xf>
    <xf numFmtId="0" fontId="8" fillId="0" borderId="0" xfId="0" applyFont="1"/>
    <xf numFmtId="0" fontId="7" fillId="0" borderId="0" xfId="0" applyFont="1" applyFill="1" applyAlignment="1">
      <alignment horizontal="center"/>
    </xf>
    <xf numFmtId="0" fontId="8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0" borderId="0" xfId="0" applyFont="1" applyAlignment="1"/>
    <xf numFmtId="0" fontId="7" fillId="0" borderId="0" xfId="0" applyFont="1" applyAlignment="1"/>
    <xf numFmtId="0" fontId="3" fillId="0" borderId="0" xfId="0" applyFont="1"/>
    <xf numFmtId="0" fontId="14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 applyAlignment="1"/>
    <xf numFmtId="0" fontId="9" fillId="0" borderId="0" xfId="0" applyFont="1"/>
    <xf numFmtId="0" fontId="6" fillId="0" borderId="0" xfId="0" applyFont="1" applyFill="1" applyAlignment="1">
      <alignment horizontal="left"/>
    </xf>
  </cellXfs>
  <cellStyles count="9">
    <cellStyle name="常规" xfId="0" builtinId="0"/>
    <cellStyle name="常规 3 2" xfId="2" xr:uid="{00000000-0005-0000-0000-000001000000}"/>
    <cellStyle name="常规 4 2" xfId="1" xr:uid="{00000000-0005-0000-0000-000002000000}"/>
    <cellStyle name="超链接" xfId="3" builtinId="8" hidden="1"/>
    <cellStyle name="超链接" xfId="5" builtinId="8" hidden="1"/>
    <cellStyle name="超链接" xfId="7" builtinId="8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15;&#20540;&#35774;&#234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物品定价"/>
      <sheetName val="卡牌价值"/>
      <sheetName val="引用表"/>
      <sheetName val="ItemPreview"/>
    </sheetNames>
    <sheetDataSet>
      <sheetData sheetId="0">
        <row r="2">
          <cell r="B2" t="str">
            <v>经验</v>
          </cell>
          <cell r="D2" t="str">
            <v>hero_exp</v>
          </cell>
          <cell r="E2">
            <v>2E-3</v>
          </cell>
          <cell r="G2">
            <v>6.0000000000000001E-3</v>
          </cell>
        </row>
        <row r="3">
          <cell r="B3" t="str">
            <v>现金</v>
          </cell>
          <cell r="D3" t="str">
            <v>coin</v>
          </cell>
          <cell r="E3">
            <v>6.6667000000000002E-3</v>
          </cell>
          <cell r="G3">
            <v>0.02</v>
          </cell>
        </row>
        <row r="4">
          <cell r="B4" t="str">
            <v>体力</v>
          </cell>
          <cell r="D4" t="str">
            <v>stam</v>
          </cell>
          <cell r="E4">
            <v>3.125</v>
          </cell>
        </row>
        <row r="5">
          <cell r="B5" t="str">
            <v>泽尼尔币</v>
          </cell>
          <cell r="D5" t="str">
            <v>honor</v>
          </cell>
          <cell r="E5">
            <v>3.2000000000000001E-2</v>
          </cell>
        </row>
        <row r="6">
          <cell r="B6" t="str">
            <v>公会贡献</v>
          </cell>
          <cell r="D6" t="str">
            <v>guild_contribution</v>
          </cell>
          <cell r="E6">
            <v>0.32</v>
          </cell>
        </row>
        <row r="7">
          <cell r="B7" t="str">
            <v>副本代币</v>
          </cell>
          <cell r="D7" t="str">
            <v>stage_token</v>
          </cell>
          <cell r="E7">
            <v>4.1666666666666664E-2</v>
          </cell>
        </row>
        <row r="8">
          <cell r="B8" t="str">
            <v>强者之路货币</v>
          </cell>
          <cell r="D8" t="str">
            <v>lb_coin</v>
          </cell>
          <cell r="E8">
            <v>0.05</v>
          </cell>
        </row>
        <row r="9">
          <cell r="B9" t="str">
            <v>钻石</v>
          </cell>
          <cell r="D9" t="str">
            <v>cash</v>
          </cell>
          <cell r="E9">
            <v>1</v>
          </cell>
          <cell r="G9">
            <v>1</v>
          </cell>
        </row>
        <row r="10">
          <cell r="B10" t="str">
            <v>色子</v>
          </cell>
          <cell r="D10" t="str">
            <v>dice</v>
          </cell>
          <cell r="E10">
            <v>2</v>
          </cell>
        </row>
        <row r="13">
          <cell r="B13" t="str">
            <v>随机1星饰品</v>
          </cell>
          <cell r="D13" t="str">
            <v>pack,301</v>
          </cell>
          <cell r="E13">
            <v>2</v>
          </cell>
          <cell r="F13" t="str">
            <v>item,101</v>
          </cell>
          <cell r="G13">
            <v>6</v>
          </cell>
        </row>
        <row r="14">
          <cell r="B14" t="str">
            <v>随机2星饰品</v>
          </cell>
          <cell r="D14" t="str">
            <v>pack,302</v>
          </cell>
          <cell r="E14">
            <v>5</v>
          </cell>
          <cell r="F14" t="str">
            <v>item,102</v>
          </cell>
          <cell r="G14">
            <v>15</v>
          </cell>
        </row>
        <row r="15">
          <cell r="B15" t="str">
            <v>随机3星饰品</v>
          </cell>
          <cell r="D15" t="str">
            <v>pack,303</v>
          </cell>
          <cell r="E15">
            <v>10</v>
          </cell>
          <cell r="F15" t="str">
            <v>item,103</v>
          </cell>
          <cell r="G15">
            <v>50</v>
          </cell>
        </row>
        <row r="16">
          <cell r="B16" t="str">
            <v>随机4星饰品</v>
          </cell>
          <cell r="D16" t="str">
            <v>pack,304</v>
          </cell>
          <cell r="E16">
            <v>200</v>
          </cell>
          <cell r="F16" t="str">
            <v>item,104</v>
          </cell>
          <cell r="G16">
            <v>600</v>
          </cell>
        </row>
        <row r="17">
          <cell r="B17" t="str">
            <v>随机5星饰品</v>
          </cell>
          <cell r="D17" t="str">
            <v>pack,305</v>
          </cell>
          <cell r="E17">
            <v>1600</v>
          </cell>
          <cell r="F17" t="str">
            <v>item,105</v>
          </cell>
          <cell r="G17">
            <v>4800</v>
          </cell>
        </row>
        <row r="18">
          <cell r="B18" t="str">
            <v>随机图A碎片</v>
          </cell>
          <cell r="D18" t="str">
            <v>pack,701</v>
          </cell>
          <cell r="E18">
            <v>15</v>
          </cell>
        </row>
        <row r="19">
          <cell r="B19" t="str">
            <v>随机图B碎片</v>
          </cell>
          <cell r="D19" t="str">
            <v>pack,702</v>
          </cell>
          <cell r="E19">
            <v>40</v>
          </cell>
        </row>
        <row r="20">
          <cell r="B20" t="str">
            <v>随机图C碎片</v>
          </cell>
          <cell r="D20" t="str">
            <v>pack,703</v>
          </cell>
          <cell r="E20">
            <v>200</v>
          </cell>
        </row>
        <row r="22">
          <cell r="B22" t="str">
            <v>R</v>
          </cell>
          <cell r="E22">
            <v>300</v>
          </cell>
          <cell r="G22">
            <v>300</v>
          </cell>
        </row>
        <row r="23">
          <cell r="B23" t="str">
            <v>SR</v>
          </cell>
          <cell r="E23">
            <v>800</v>
          </cell>
          <cell r="G23">
            <v>800</v>
          </cell>
        </row>
        <row r="24">
          <cell r="B24" t="str">
            <v>SSR</v>
          </cell>
          <cell r="E24">
            <v>5000</v>
          </cell>
          <cell r="G24">
            <v>5000</v>
          </cell>
        </row>
        <row r="25">
          <cell r="B25" t="str">
            <v>R碎片</v>
          </cell>
          <cell r="E25">
            <v>10</v>
          </cell>
          <cell r="G25">
            <v>10</v>
          </cell>
        </row>
        <row r="26">
          <cell r="B26" t="str">
            <v>SR碎片</v>
          </cell>
          <cell r="E26">
            <v>20</v>
          </cell>
          <cell r="G26">
            <v>20</v>
          </cell>
        </row>
        <row r="27">
          <cell r="B27" t="str">
            <v>SSR碎片</v>
          </cell>
          <cell r="E27">
            <v>100</v>
          </cell>
          <cell r="G27">
            <v>100</v>
          </cell>
        </row>
        <row r="28">
          <cell r="B28" t="str">
            <v>技能碎片</v>
          </cell>
          <cell r="D28" t="str">
            <v>prop,403</v>
          </cell>
          <cell r="E28">
            <v>100</v>
          </cell>
          <cell r="G28">
            <v>100</v>
          </cell>
        </row>
        <row r="32">
          <cell r="B32" t="str">
            <v>名称</v>
          </cell>
          <cell r="D32" t="str">
            <v>代号</v>
          </cell>
          <cell r="E32" t="str">
            <v>定价</v>
          </cell>
        </row>
        <row r="33">
          <cell r="B33" t="str">
            <v>经验团子</v>
          </cell>
          <cell r="D33" t="str">
            <v>prop,101</v>
          </cell>
          <cell r="E33">
            <v>0.4</v>
          </cell>
          <cell r="G33">
            <v>1.2000000000000002</v>
          </cell>
        </row>
        <row r="34">
          <cell r="B34" t="str">
            <v>经验蛋糕</v>
          </cell>
          <cell r="D34" t="str">
            <v>prop,102</v>
          </cell>
          <cell r="E34">
            <v>1</v>
          </cell>
          <cell r="G34">
            <v>3</v>
          </cell>
        </row>
        <row r="35">
          <cell r="B35" t="str">
            <v>经验奶昔</v>
          </cell>
          <cell r="D35" t="str">
            <v>prop,103</v>
          </cell>
          <cell r="E35">
            <v>2</v>
          </cell>
          <cell r="G35">
            <v>6</v>
          </cell>
        </row>
        <row r="36">
          <cell r="B36" t="str">
            <v>经验鸡块</v>
          </cell>
          <cell r="D36" t="str">
            <v>prop,104</v>
          </cell>
          <cell r="E36">
            <v>6</v>
          </cell>
          <cell r="G36">
            <v>18</v>
          </cell>
        </row>
        <row r="37">
          <cell r="B37" t="str">
            <v>经验鱼籽丼</v>
          </cell>
          <cell r="D37" t="str">
            <v>prop,105</v>
          </cell>
          <cell r="E37">
            <v>20</v>
          </cell>
          <cell r="G37">
            <v>60</v>
          </cell>
        </row>
        <row r="38">
          <cell r="B38" t="str">
            <v>经验寿喜锅</v>
          </cell>
          <cell r="D38" t="str">
            <v>prop,106</v>
          </cell>
          <cell r="E38">
            <v>60</v>
          </cell>
          <cell r="G38">
            <v>180</v>
          </cell>
        </row>
        <row r="39">
          <cell r="B39" t="str">
            <v>入门实力徽章</v>
          </cell>
          <cell r="D39" t="str">
            <v>prop,201</v>
          </cell>
        </row>
        <row r="40">
          <cell r="B40" t="str">
            <v>初级实力徽章</v>
          </cell>
          <cell r="D40" t="str">
            <v>prop,202</v>
          </cell>
          <cell r="E40">
            <v>2</v>
          </cell>
          <cell r="G40">
            <v>6</v>
          </cell>
        </row>
        <row r="41">
          <cell r="B41" t="str">
            <v>中级实力徽章</v>
          </cell>
          <cell r="D41" t="str">
            <v>prop,203</v>
          </cell>
          <cell r="E41">
            <v>3</v>
          </cell>
          <cell r="G41">
            <v>9</v>
          </cell>
        </row>
        <row r="42">
          <cell r="B42" t="str">
            <v>高级实力徽章</v>
          </cell>
          <cell r="D42" t="str">
            <v>prop,204</v>
          </cell>
          <cell r="E42">
            <v>5</v>
          </cell>
          <cell r="G42">
            <v>15</v>
          </cell>
        </row>
        <row r="43">
          <cell r="B43" t="str">
            <v>特级实力徽章</v>
          </cell>
          <cell r="D43" t="str">
            <v>prop,205</v>
          </cell>
          <cell r="E43">
            <v>10</v>
          </cell>
          <cell r="G43">
            <v>30</v>
          </cell>
        </row>
        <row r="44">
          <cell r="B44" t="str">
            <v>超级实力徽章</v>
          </cell>
          <cell r="D44" t="str">
            <v>prop,206</v>
          </cell>
          <cell r="E44">
            <v>20</v>
          </cell>
          <cell r="G44">
            <v>60</v>
          </cell>
        </row>
        <row r="45">
          <cell r="B45" t="str">
            <v>格斗力认证</v>
          </cell>
          <cell r="D45" t="str">
            <v>prop,207</v>
          </cell>
          <cell r="E45">
            <v>10</v>
          </cell>
          <cell r="G45">
            <v>30</v>
          </cell>
        </row>
        <row r="46">
          <cell r="B46" t="str">
            <v>武装力认证</v>
          </cell>
          <cell r="D46" t="str">
            <v>prop,208</v>
          </cell>
          <cell r="E46">
            <v>10</v>
          </cell>
          <cell r="G46">
            <v>30</v>
          </cell>
        </row>
        <row r="47">
          <cell r="B47" t="str">
            <v>超能力认证</v>
          </cell>
          <cell r="D47" t="str">
            <v>prop,209</v>
          </cell>
          <cell r="E47">
            <v>10</v>
          </cell>
          <cell r="G47">
            <v>30</v>
          </cell>
        </row>
        <row r="48">
          <cell r="B48" t="str">
            <v>机械力认证</v>
          </cell>
          <cell r="D48" t="str">
            <v>prop,210</v>
          </cell>
          <cell r="E48">
            <v>10</v>
          </cell>
          <cell r="G48">
            <v>30</v>
          </cell>
        </row>
        <row r="49">
          <cell r="B49" t="str">
            <v>高等格斗力认证</v>
          </cell>
          <cell r="D49" t="str">
            <v>prop,211</v>
          </cell>
          <cell r="E49">
            <v>20</v>
          </cell>
          <cell r="G49">
            <v>60</v>
          </cell>
        </row>
        <row r="50">
          <cell r="B50" t="str">
            <v>高等武装力认证</v>
          </cell>
          <cell r="D50" t="str">
            <v>prop,212</v>
          </cell>
          <cell r="E50">
            <v>20</v>
          </cell>
          <cell r="G50">
            <v>60</v>
          </cell>
        </row>
        <row r="51">
          <cell r="B51" t="str">
            <v>高等超能力认证</v>
          </cell>
          <cell r="D51" t="str">
            <v>prop,213</v>
          </cell>
          <cell r="E51">
            <v>20</v>
          </cell>
          <cell r="G51">
            <v>60</v>
          </cell>
        </row>
        <row r="52">
          <cell r="B52" t="str">
            <v>高等机械力认证</v>
          </cell>
          <cell r="D52" t="str">
            <v>prop,214</v>
          </cell>
          <cell r="E52">
            <v>20</v>
          </cell>
          <cell r="G52">
            <v>60</v>
          </cell>
        </row>
        <row r="53">
          <cell r="B53" t="str">
            <v>元气牛肉</v>
          </cell>
          <cell r="D53" t="str">
            <v>prop,301</v>
          </cell>
          <cell r="E53">
            <v>20</v>
          </cell>
          <cell r="G53">
            <v>60</v>
          </cell>
        </row>
        <row r="54">
          <cell r="B54" t="str">
            <v>“Super-X”</v>
          </cell>
          <cell r="D54" t="str">
            <v>prop,302</v>
          </cell>
          <cell r="E54">
            <v>50</v>
          </cell>
          <cell r="G54">
            <v>150</v>
          </cell>
        </row>
        <row r="55">
          <cell r="B55" t="str">
            <v>肌力药剂</v>
          </cell>
          <cell r="D55" t="str">
            <v>prop,303</v>
          </cell>
          <cell r="E55">
            <v>100</v>
          </cell>
          <cell r="G55">
            <v>450</v>
          </cell>
        </row>
        <row r="56">
          <cell r="B56" t="str">
            <v>训练拳套</v>
          </cell>
          <cell r="D56" t="str">
            <v>prop,304</v>
          </cell>
          <cell r="E56">
            <v>20</v>
          </cell>
          <cell r="G56">
            <v>60</v>
          </cell>
        </row>
        <row r="57">
          <cell r="B57" t="str">
            <v>训练刀具</v>
          </cell>
          <cell r="D57" t="str">
            <v>prop,305</v>
          </cell>
          <cell r="E57">
            <v>50</v>
          </cell>
          <cell r="G57">
            <v>150</v>
          </cell>
        </row>
        <row r="58">
          <cell r="B58" t="str">
            <v>训练枪械</v>
          </cell>
          <cell r="D58" t="str">
            <v>prop,306</v>
          </cell>
          <cell r="E58">
            <v>100</v>
          </cell>
          <cell r="G58">
            <v>450</v>
          </cell>
        </row>
        <row r="59">
          <cell r="B59" t="str">
            <v>超能勺子</v>
          </cell>
          <cell r="D59" t="str">
            <v>prop,307</v>
          </cell>
          <cell r="E59">
            <v>20</v>
          </cell>
          <cell r="G59">
            <v>60</v>
          </cell>
        </row>
        <row r="60">
          <cell r="B60" t="str">
            <v>超能飞石</v>
          </cell>
          <cell r="D60" t="str">
            <v>prop,308</v>
          </cell>
          <cell r="E60">
            <v>50</v>
          </cell>
          <cell r="G60">
            <v>150</v>
          </cell>
        </row>
        <row r="61">
          <cell r="B61" t="str">
            <v>超能量球</v>
          </cell>
          <cell r="D61" t="str">
            <v>prop,309</v>
          </cell>
          <cell r="E61">
            <v>100</v>
          </cell>
          <cell r="G61">
            <v>450</v>
          </cell>
        </row>
        <row r="62">
          <cell r="B62" t="str">
            <v>机械配件</v>
          </cell>
          <cell r="D62" t="str">
            <v>prop,310</v>
          </cell>
          <cell r="E62">
            <v>20</v>
          </cell>
          <cell r="G62">
            <v>60</v>
          </cell>
        </row>
        <row r="63">
          <cell r="B63" t="str">
            <v>机械引擎</v>
          </cell>
          <cell r="D63" t="str">
            <v>prop,311</v>
          </cell>
          <cell r="E63">
            <v>50</v>
          </cell>
          <cell r="G63">
            <v>150</v>
          </cell>
        </row>
        <row r="64">
          <cell r="B64" t="str">
            <v>能量核心</v>
          </cell>
          <cell r="D64" t="str">
            <v>prop,312</v>
          </cell>
          <cell r="E64">
            <v>100</v>
          </cell>
          <cell r="G64">
            <v>450</v>
          </cell>
        </row>
        <row r="65">
          <cell r="B65" t="str">
            <v>低等攻击天赋书</v>
          </cell>
          <cell r="D65" t="str">
            <v>prop,313</v>
          </cell>
          <cell r="E65">
            <v>10</v>
          </cell>
          <cell r="G65">
            <v>30</v>
          </cell>
        </row>
        <row r="66">
          <cell r="B66" t="str">
            <v>中等攻击天赋书</v>
          </cell>
          <cell r="D66" t="str">
            <v>prop,314</v>
          </cell>
          <cell r="E66">
            <v>30</v>
          </cell>
          <cell r="G66">
            <v>90</v>
          </cell>
        </row>
        <row r="67">
          <cell r="B67" t="str">
            <v>高等攻击天赋书</v>
          </cell>
          <cell r="D67" t="str">
            <v>prop,315</v>
          </cell>
          <cell r="E67">
            <v>120</v>
          </cell>
          <cell r="G67">
            <v>360</v>
          </cell>
        </row>
        <row r="68">
          <cell r="B68" t="str">
            <v>低等生存天赋书</v>
          </cell>
          <cell r="D68" t="str">
            <v>prop,316</v>
          </cell>
          <cell r="E68">
            <v>10</v>
          </cell>
          <cell r="G68">
            <v>30</v>
          </cell>
        </row>
        <row r="69">
          <cell r="B69" t="str">
            <v>中等生存天赋书</v>
          </cell>
          <cell r="D69" t="str">
            <v>prop,317</v>
          </cell>
          <cell r="E69">
            <v>30</v>
          </cell>
          <cell r="G69">
            <v>90</v>
          </cell>
        </row>
        <row r="70">
          <cell r="B70" t="str">
            <v>高等生存天赋书</v>
          </cell>
          <cell r="D70" t="str">
            <v>prop,318</v>
          </cell>
          <cell r="E70">
            <v>120</v>
          </cell>
          <cell r="G70">
            <v>360</v>
          </cell>
        </row>
        <row r="71">
          <cell r="B71" t="str">
            <v>低等其他天赋书</v>
          </cell>
          <cell r="D71" t="str">
            <v>prop,319</v>
          </cell>
          <cell r="E71">
            <v>10</v>
          </cell>
        </row>
        <row r="72">
          <cell r="B72" t="str">
            <v>中等其他天赋书</v>
          </cell>
          <cell r="D72" t="str">
            <v>prop,320</v>
          </cell>
          <cell r="E72">
            <v>30</v>
          </cell>
        </row>
        <row r="73">
          <cell r="B73" t="str">
            <v>高等其他天赋书</v>
          </cell>
          <cell r="D73" t="str">
            <v>prop,321</v>
          </cell>
          <cell r="E73">
            <v>120</v>
          </cell>
        </row>
        <row r="74">
          <cell r="B74" t="str">
            <v>觉醒胶囊</v>
          </cell>
          <cell r="D74" t="str">
            <v>prop,322</v>
          </cell>
          <cell r="E74">
            <v>50</v>
          </cell>
          <cell r="G74">
            <v>150</v>
          </cell>
        </row>
        <row r="75">
          <cell r="B75" t="str">
            <v>高级觉醒胶囊</v>
          </cell>
          <cell r="D75" t="str">
            <v>prop,323</v>
          </cell>
          <cell r="E75">
            <v>100</v>
          </cell>
          <cell r="G75">
            <v>300</v>
          </cell>
        </row>
        <row r="76">
          <cell r="B76" t="str">
            <v>1星万能碎片</v>
          </cell>
          <cell r="D76" t="str">
            <v>prop,401</v>
          </cell>
          <cell r="E76">
            <v>10</v>
          </cell>
        </row>
        <row r="77">
          <cell r="B77" t="str">
            <v>2星万能碎片</v>
          </cell>
          <cell r="D77" t="str">
            <v>prop,402</v>
          </cell>
          <cell r="E77">
            <v>20</v>
          </cell>
        </row>
        <row r="78">
          <cell r="B78" t="str">
            <v>技能碎片</v>
          </cell>
          <cell r="D78" t="str">
            <v>prop,403</v>
          </cell>
          <cell r="E78">
            <v>100</v>
          </cell>
          <cell r="G78">
            <v>100</v>
          </cell>
        </row>
        <row r="79">
          <cell r="B79" t="str">
            <v>背心尊者的碎片</v>
          </cell>
          <cell r="D79" t="str">
            <v>prop,502</v>
          </cell>
          <cell r="E79">
            <v>20</v>
          </cell>
        </row>
        <row r="80">
          <cell r="B80" t="str">
            <v>背心黑洞的碎片</v>
          </cell>
          <cell r="D80" t="str">
            <v>prop,503</v>
          </cell>
          <cell r="E80">
            <v>10</v>
          </cell>
        </row>
        <row r="81">
          <cell r="B81" t="str">
            <v>背心猛虎的碎片</v>
          </cell>
          <cell r="D81" t="str">
            <v>prop,504</v>
          </cell>
          <cell r="E81">
            <v>10</v>
          </cell>
        </row>
        <row r="82">
          <cell r="B82" t="str">
            <v>钉锤头的碎片</v>
          </cell>
          <cell r="D82" t="str">
            <v>prop,505</v>
          </cell>
          <cell r="E82">
            <v>10</v>
          </cell>
        </row>
        <row r="83">
          <cell r="B83" t="str">
            <v>基诺斯博士的碎片</v>
          </cell>
          <cell r="D83" t="str">
            <v>prop,508</v>
          </cell>
          <cell r="E83">
            <v>20</v>
          </cell>
        </row>
        <row r="84">
          <cell r="B84" t="str">
            <v>土龙的碎片</v>
          </cell>
          <cell r="D84" t="str">
            <v>prop,509</v>
          </cell>
          <cell r="E84">
            <v>10</v>
          </cell>
        </row>
        <row r="85">
          <cell r="B85" t="str">
            <v>蚊女的碎片</v>
          </cell>
          <cell r="D85" t="str">
            <v>prop,510</v>
          </cell>
          <cell r="E85">
            <v>20</v>
          </cell>
        </row>
        <row r="86">
          <cell r="B86" t="str">
            <v>兽王的碎片</v>
          </cell>
          <cell r="D86" t="str">
            <v>prop,511</v>
          </cell>
          <cell r="E86">
            <v>20</v>
          </cell>
        </row>
        <row r="87">
          <cell r="B87" t="str">
            <v>装甲猩猩的碎片</v>
          </cell>
          <cell r="D87" t="str">
            <v>prop,512</v>
          </cell>
          <cell r="E87">
            <v>20</v>
          </cell>
        </row>
        <row r="88">
          <cell r="B88" t="str">
            <v>阿修罗独角仙的碎片</v>
          </cell>
          <cell r="D88" t="str">
            <v>prop,513</v>
          </cell>
          <cell r="E88">
            <v>100</v>
          </cell>
        </row>
        <row r="89">
          <cell r="B89" t="str">
            <v>冲天好小子的碎片</v>
          </cell>
          <cell r="D89" t="str">
            <v>prop,514</v>
          </cell>
          <cell r="E89">
            <v>10</v>
          </cell>
        </row>
        <row r="90">
          <cell r="B90" t="str">
            <v>快拳侠的碎片</v>
          </cell>
          <cell r="D90" t="str">
            <v>prop,515</v>
          </cell>
          <cell r="E90">
            <v>10</v>
          </cell>
        </row>
        <row r="91">
          <cell r="B91" t="str">
            <v>丧服吊带裤的碎片</v>
          </cell>
          <cell r="D91" t="str">
            <v>prop,516</v>
          </cell>
          <cell r="E91">
            <v>10</v>
          </cell>
        </row>
        <row r="92">
          <cell r="B92" t="str">
            <v>十字键的碎片</v>
          </cell>
          <cell r="D92" t="str">
            <v>prop,517</v>
          </cell>
          <cell r="E92">
            <v>10</v>
          </cell>
        </row>
        <row r="93">
          <cell r="B93" t="str">
            <v>微笑超人的碎片</v>
          </cell>
          <cell r="D93" t="str">
            <v>prop,518</v>
          </cell>
          <cell r="E93">
            <v>20</v>
          </cell>
        </row>
        <row r="94">
          <cell r="B94" t="str">
            <v>闪电Max的碎片</v>
          </cell>
          <cell r="D94" t="str">
            <v>prop,519</v>
          </cell>
          <cell r="E94">
            <v>20</v>
          </cell>
        </row>
        <row r="95">
          <cell r="B95" t="str">
            <v>弹簧胡子的碎片</v>
          </cell>
          <cell r="D95" t="str">
            <v>prop,520</v>
          </cell>
          <cell r="E95">
            <v>20</v>
          </cell>
        </row>
        <row r="96">
          <cell r="B96" t="str">
            <v>黄金球的碎片</v>
          </cell>
          <cell r="D96" t="str">
            <v>prop,521</v>
          </cell>
          <cell r="E96">
            <v>20</v>
          </cell>
        </row>
        <row r="97">
          <cell r="B97" t="str">
            <v>斯奈克的碎片</v>
          </cell>
          <cell r="D97" t="str">
            <v>prop,522</v>
          </cell>
          <cell r="E97">
            <v>20</v>
          </cell>
        </row>
        <row r="98">
          <cell r="B98" t="str">
            <v>毒刺的碎片</v>
          </cell>
          <cell r="D98" t="str">
            <v>prop,523</v>
          </cell>
          <cell r="E98">
            <v>20</v>
          </cell>
        </row>
        <row r="99">
          <cell r="B99" t="str">
            <v>青焰的碎片</v>
          </cell>
          <cell r="D99" t="str">
            <v>prop,524</v>
          </cell>
          <cell r="E99">
            <v>20</v>
          </cell>
        </row>
        <row r="100">
          <cell r="B100" t="str">
            <v>甜心假面的碎片</v>
          </cell>
          <cell r="D100" t="str">
            <v>prop,525</v>
          </cell>
          <cell r="E100">
            <v>20</v>
          </cell>
        </row>
        <row r="101">
          <cell r="B101" t="str">
            <v>性感囚犯的碎片</v>
          </cell>
          <cell r="D101" t="str">
            <v>prop,526</v>
          </cell>
          <cell r="E101">
            <v>20</v>
          </cell>
        </row>
        <row r="102">
          <cell r="B102" t="str">
            <v>银色獠牙邦古的碎片</v>
          </cell>
          <cell r="D102" t="str">
            <v>prop,527</v>
          </cell>
          <cell r="E102">
            <v>100</v>
          </cell>
        </row>
        <row r="103">
          <cell r="B103" t="str">
            <v>螃蟹怪的碎片</v>
          </cell>
          <cell r="D103" t="str">
            <v>prop,529</v>
          </cell>
          <cell r="E103">
            <v>10</v>
          </cell>
        </row>
        <row r="104">
          <cell r="B104" t="str">
            <v>汽车人的碎片</v>
          </cell>
          <cell r="D104" t="str">
            <v>prop,530</v>
          </cell>
          <cell r="E104">
            <v>10</v>
          </cell>
        </row>
        <row r="105">
          <cell r="B105" t="str">
            <v>无限海带的碎片</v>
          </cell>
          <cell r="D105" t="str">
            <v>prop,531</v>
          </cell>
          <cell r="E105">
            <v>20</v>
          </cell>
        </row>
        <row r="106">
          <cell r="B106" t="str">
            <v>地底王的碎片</v>
          </cell>
          <cell r="D106" t="str">
            <v>prop,532</v>
          </cell>
          <cell r="E106">
            <v>20</v>
          </cell>
        </row>
        <row r="107">
          <cell r="B107" t="str">
            <v>深海王的碎片</v>
          </cell>
          <cell r="D107" t="str">
            <v>prop,533</v>
          </cell>
          <cell r="E107">
            <v>20</v>
          </cell>
        </row>
        <row r="108">
          <cell r="B108" t="str">
            <v>天空王的碎片</v>
          </cell>
          <cell r="D108" t="str">
            <v>prop,534</v>
          </cell>
          <cell r="E108">
            <v>20</v>
          </cell>
        </row>
        <row r="109">
          <cell r="B109" t="str">
            <v>疫苗人的碎片</v>
          </cell>
          <cell r="D109" t="str">
            <v>prop,535</v>
          </cell>
          <cell r="E109">
            <v>20</v>
          </cell>
        </row>
        <row r="110">
          <cell r="B110" t="str">
            <v>戈留干修普的碎片</v>
          </cell>
          <cell r="D110" t="str">
            <v>prop,536</v>
          </cell>
          <cell r="E110">
            <v>20</v>
          </cell>
        </row>
        <row r="111">
          <cell r="B111" t="str">
            <v>格洛里巴斯的碎片</v>
          </cell>
          <cell r="D111" t="str">
            <v>prop,537</v>
          </cell>
          <cell r="E111">
            <v>20</v>
          </cell>
        </row>
        <row r="112">
          <cell r="B112" t="str">
            <v>战栗的龙卷的碎片</v>
          </cell>
          <cell r="D112" t="str">
            <v>prop,538</v>
          </cell>
          <cell r="E112">
            <v>100</v>
          </cell>
        </row>
        <row r="113">
          <cell r="B113" t="str">
            <v>梅鲁扎嘎鲁多的碎片</v>
          </cell>
          <cell r="D113" t="str">
            <v>prop,539</v>
          </cell>
          <cell r="E113">
            <v>100</v>
          </cell>
        </row>
        <row r="114">
          <cell r="B114" t="str">
            <v>原子武士的碎片</v>
          </cell>
          <cell r="D114" t="str">
            <v>prop,540</v>
          </cell>
          <cell r="E114">
            <v>100</v>
          </cell>
        </row>
        <row r="115">
          <cell r="B115" t="str">
            <v>居合庵的碎片</v>
          </cell>
          <cell r="D115" t="str">
            <v>prop,541</v>
          </cell>
          <cell r="E115">
            <v>20</v>
          </cell>
        </row>
        <row r="116">
          <cell r="B116" t="str">
            <v>僵尸男的碎片</v>
          </cell>
          <cell r="D116" t="str">
            <v>prop,542</v>
          </cell>
          <cell r="E116">
            <v>100</v>
          </cell>
        </row>
        <row r="117">
          <cell r="B117" t="str">
            <v>金属球棒的碎片</v>
          </cell>
          <cell r="D117" t="str">
            <v>prop,543</v>
          </cell>
          <cell r="E117">
            <v>100</v>
          </cell>
        </row>
        <row r="118">
          <cell r="B118" t="str">
            <v>童帝的碎片</v>
          </cell>
          <cell r="D118" t="str">
            <v>prop,544</v>
          </cell>
          <cell r="E118">
            <v>100</v>
          </cell>
        </row>
        <row r="119">
          <cell r="B119" t="str">
            <v>金属骑士的碎片</v>
          </cell>
          <cell r="D119" t="str">
            <v>prop,545</v>
          </cell>
          <cell r="E119">
            <v>100</v>
          </cell>
        </row>
        <row r="120">
          <cell r="B120" t="str">
            <v>音速索尼克的碎片</v>
          </cell>
          <cell r="D120" t="str">
            <v>prop,546</v>
          </cell>
          <cell r="E120">
            <v>20</v>
          </cell>
        </row>
        <row r="121">
          <cell r="B121" t="str">
            <v>无证骑士的碎片</v>
          </cell>
          <cell r="D121" t="str">
            <v>prop,547</v>
          </cell>
          <cell r="E121">
            <v>10</v>
          </cell>
        </row>
        <row r="122">
          <cell r="B122" t="str">
            <v>大背头侠的碎片</v>
          </cell>
          <cell r="D122" t="str">
            <v>prop,548</v>
          </cell>
          <cell r="E122">
            <v>10</v>
          </cell>
        </row>
        <row r="123">
          <cell r="B123" t="str">
            <v>杰诺斯的碎片</v>
          </cell>
          <cell r="D123" t="str">
            <v>prop,549</v>
          </cell>
          <cell r="E123">
            <v>20</v>
          </cell>
        </row>
        <row r="124">
          <cell r="B124" t="str">
            <v>地狱的吹雪的碎片</v>
          </cell>
          <cell r="D124" t="str">
            <v>prop,551</v>
          </cell>
          <cell r="E124">
            <v>20</v>
          </cell>
        </row>
        <row r="125">
          <cell r="B125" t="str">
            <v>三节棍莉莉的碎片</v>
          </cell>
          <cell r="D125" t="str">
            <v>prop,552</v>
          </cell>
          <cell r="E125">
            <v>10</v>
          </cell>
        </row>
        <row r="126">
          <cell r="B126" t="str">
            <v>睫毛的碎片</v>
          </cell>
          <cell r="D126" t="str">
            <v>prop,553</v>
          </cell>
          <cell r="E126">
            <v>10</v>
          </cell>
        </row>
        <row r="127">
          <cell r="B127" t="str">
            <v>山猿的碎片</v>
          </cell>
          <cell r="D127" t="str">
            <v>prop,554</v>
          </cell>
          <cell r="E127">
            <v>10</v>
          </cell>
        </row>
        <row r="128">
          <cell r="B128" t="str">
            <v>螳螂男的碎片</v>
          </cell>
          <cell r="D128" t="str">
            <v>prop,555</v>
          </cell>
          <cell r="E128">
            <v>10</v>
          </cell>
        </row>
        <row r="129">
          <cell r="B129" t="str">
            <v>青蛙男的碎片</v>
          </cell>
          <cell r="D129" t="str">
            <v>prop,556</v>
          </cell>
          <cell r="E129">
            <v>10</v>
          </cell>
        </row>
        <row r="130">
          <cell r="B130" t="str">
            <v>蛞蝓男的碎片</v>
          </cell>
          <cell r="D130" t="str">
            <v>prop,557</v>
          </cell>
          <cell r="E130">
            <v>10</v>
          </cell>
        </row>
        <row r="131">
          <cell r="B131" t="str">
            <v>深海族的碎片</v>
          </cell>
          <cell r="D131" t="str">
            <v>prop,558</v>
          </cell>
          <cell r="E131">
            <v>10</v>
          </cell>
        </row>
        <row r="132">
          <cell r="B132" t="str">
            <v>暗黑海盗团炮击手的碎片</v>
          </cell>
          <cell r="D132" t="str">
            <v>prop,559</v>
          </cell>
          <cell r="E132">
            <v>10</v>
          </cell>
        </row>
        <row r="133">
          <cell r="B133" t="str">
            <v>英雄宝箱</v>
          </cell>
          <cell r="D133" t="str">
            <v>prop,609</v>
          </cell>
          <cell r="E133">
            <v>800</v>
          </cell>
        </row>
        <row r="134">
          <cell r="B134" t="str">
            <v>英雄碎片宝箱</v>
          </cell>
          <cell r="D134" t="str">
            <v>prop,610</v>
          </cell>
        </row>
        <row r="135">
          <cell r="B135" t="str">
            <v>英雄碎片宝箱</v>
          </cell>
          <cell r="D135" t="str">
            <v>prop,611</v>
          </cell>
        </row>
        <row r="136">
          <cell r="D136" t="str">
            <v>prop,612</v>
          </cell>
        </row>
        <row r="137">
          <cell r="D137" t="str">
            <v>prop,613</v>
          </cell>
        </row>
        <row r="138">
          <cell r="D138" t="str">
            <v>prop,614</v>
          </cell>
        </row>
        <row r="139">
          <cell r="D139" t="str">
            <v>prop,615</v>
          </cell>
        </row>
        <row r="140">
          <cell r="B140" t="str">
            <v>公会礼包</v>
          </cell>
          <cell r="D140" t="str">
            <v>prop,616</v>
          </cell>
        </row>
        <row r="141">
          <cell r="B141" t="str">
            <v>低级认证包</v>
          </cell>
          <cell r="D141" t="str">
            <v>prop,617</v>
          </cell>
        </row>
        <row r="142">
          <cell r="B142" t="str">
            <v>高级认证包</v>
          </cell>
          <cell r="D142" t="str">
            <v>prop,618</v>
          </cell>
        </row>
        <row r="143">
          <cell r="B143" t="str">
            <v>初级天赋材料包</v>
          </cell>
          <cell r="D143" t="str">
            <v>prop,619</v>
          </cell>
        </row>
        <row r="144">
          <cell r="B144" t="str">
            <v>中级天赋材料包</v>
          </cell>
          <cell r="D144" t="str">
            <v>prop,620</v>
          </cell>
        </row>
        <row r="145">
          <cell r="B145" t="str">
            <v>高级天赋材料包</v>
          </cell>
          <cell r="D145" t="str">
            <v>prop,621</v>
          </cell>
        </row>
        <row r="146">
          <cell r="B146" t="str">
            <v>二星角色自选</v>
          </cell>
          <cell r="D146" t="str">
            <v>prop,622</v>
          </cell>
        </row>
        <row r="147">
          <cell r="B147" t="str">
            <v>三星角色自选</v>
          </cell>
          <cell r="D147" t="str">
            <v>prop,623</v>
          </cell>
        </row>
        <row r="148">
          <cell r="B148" t="str">
            <v>S级英雄自选</v>
          </cell>
          <cell r="D148" t="str">
            <v>prop,624</v>
          </cell>
        </row>
        <row r="149">
          <cell r="B149" t="str">
            <v>or礼包</v>
          </cell>
          <cell r="D149" t="str">
            <v>prop,601</v>
          </cell>
        </row>
        <row r="150">
          <cell r="B150" t="str">
            <v>and礼包</v>
          </cell>
          <cell r="D150" t="str">
            <v>prop,602</v>
          </cell>
        </row>
        <row r="151">
          <cell r="B151" t="str">
            <v>30体力包</v>
          </cell>
          <cell r="D151" t="str">
            <v>prop,603</v>
          </cell>
        </row>
        <row r="152">
          <cell r="B152" t="str">
            <v>60体力包</v>
          </cell>
          <cell r="D152" t="str">
            <v>prop,604</v>
          </cell>
        </row>
        <row r="153">
          <cell r="B153" t="str">
            <v>120体力包</v>
          </cell>
          <cell r="D153" t="str">
            <v>prop,605</v>
          </cell>
        </row>
        <row r="154">
          <cell r="B154" t="str">
            <v>1W现金包</v>
          </cell>
          <cell r="D154" t="str">
            <v>prop,606</v>
          </cell>
        </row>
        <row r="155">
          <cell r="B155" t="str">
            <v>5W现金包</v>
          </cell>
          <cell r="D155" t="str">
            <v>prop,607</v>
          </cell>
        </row>
        <row r="156">
          <cell r="B156" t="str">
            <v>10W现金包</v>
          </cell>
          <cell r="D156" t="str">
            <v>prop,608</v>
          </cell>
        </row>
        <row r="157">
          <cell r="B157" t="str">
            <v>普通招募令</v>
          </cell>
          <cell r="D157" t="str">
            <v>prop,701</v>
          </cell>
          <cell r="E157">
            <v>50</v>
          </cell>
          <cell r="G157">
            <v>50</v>
          </cell>
        </row>
        <row r="158">
          <cell r="B158" t="str">
            <v>高级招募令</v>
          </cell>
          <cell r="D158" t="str">
            <v>prop,702</v>
          </cell>
          <cell r="E158">
            <v>250</v>
          </cell>
          <cell r="G158">
            <v>250</v>
          </cell>
        </row>
        <row r="159">
          <cell r="B159" t="str">
            <v>私藏招募令</v>
          </cell>
          <cell r="D159" t="str">
            <v>prop,703</v>
          </cell>
          <cell r="E159">
            <v>1650</v>
          </cell>
          <cell r="G159">
            <v>2500</v>
          </cell>
        </row>
        <row r="160">
          <cell r="B160" t="str">
            <v>高级招募令的碎片</v>
          </cell>
          <cell r="D160" t="str">
            <v>prop,704</v>
          </cell>
          <cell r="E160">
            <v>12.5</v>
          </cell>
          <cell r="G160">
            <v>12.5</v>
          </cell>
        </row>
        <row r="161">
          <cell r="B161" t="str">
            <v>英雄招募令</v>
          </cell>
          <cell r="D161" t="str">
            <v>prop,705</v>
          </cell>
          <cell r="E161">
            <v>1000</v>
          </cell>
          <cell r="G161">
            <v>1500</v>
          </cell>
        </row>
        <row r="162">
          <cell r="B162" t="str">
            <v>怪人招募令</v>
          </cell>
          <cell r="D162" t="str">
            <v>prop,706</v>
          </cell>
          <cell r="E162">
            <v>1000</v>
          </cell>
          <cell r="G162">
            <v>1500</v>
          </cell>
        </row>
        <row r="163">
          <cell r="B163" t="str">
            <v>琦玉一拳</v>
          </cell>
          <cell r="D163" t="str">
            <v>prop,801</v>
          </cell>
          <cell r="E163">
            <v>10</v>
          </cell>
          <cell r="G163">
            <v>15</v>
          </cell>
        </row>
        <row r="164">
          <cell r="B164" t="str">
            <v>琦玉连续拳</v>
          </cell>
          <cell r="D164" t="str">
            <v>prop,802</v>
          </cell>
          <cell r="E164">
            <v>20</v>
          </cell>
          <cell r="G164">
            <v>50</v>
          </cell>
        </row>
        <row r="165">
          <cell r="B165" t="str">
            <v>意念骰子</v>
          </cell>
          <cell r="D165" t="str">
            <v>prop,803</v>
          </cell>
          <cell r="E165">
            <v>15</v>
          </cell>
        </row>
        <row r="166">
          <cell r="B166" t="str">
            <v>逆行骰子</v>
          </cell>
          <cell r="D166" t="str">
            <v>prop,804</v>
          </cell>
          <cell r="E166">
            <v>15</v>
          </cell>
        </row>
        <row r="167">
          <cell r="B167" t="str">
            <v>复活药剂</v>
          </cell>
          <cell r="D167" t="str">
            <v>prop,805</v>
          </cell>
          <cell r="E167">
            <v>50</v>
          </cell>
          <cell r="G167">
            <v>50</v>
          </cell>
        </row>
        <row r="168">
          <cell r="B168" t="str">
            <v>活动积分1</v>
          </cell>
          <cell r="D168" t="str">
            <v>prop,806</v>
          </cell>
          <cell r="E168">
            <v>0</v>
          </cell>
        </row>
        <row r="169">
          <cell r="B169" t="str">
            <v>活动积分2</v>
          </cell>
          <cell r="D169" t="str">
            <v>prop,807</v>
          </cell>
          <cell r="E169">
            <v>0</v>
          </cell>
        </row>
        <row r="170">
          <cell r="B170" t="str">
            <v>世界Boss积分</v>
          </cell>
          <cell r="D170" t="str">
            <v>prop,808</v>
          </cell>
          <cell r="E170">
            <v>0</v>
          </cell>
        </row>
        <row r="171">
          <cell r="B171" t="str">
            <v>迷宫复活道具</v>
          </cell>
          <cell r="D171" t="str">
            <v>prop,809</v>
          </cell>
          <cell r="E171">
            <v>100</v>
          </cell>
          <cell r="G171">
            <v>300</v>
          </cell>
        </row>
        <row r="172">
          <cell r="B172" t="str">
            <v>图A-1</v>
          </cell>
          <cell r="D172" t="str">
            <v>prop,901</v>
          </cell>
          <cell r="E172">
            <v>15</v>
          </cell>
        </row>
        <row r="173">
          <cell r="B173" t="str">
            <v>图A-2</v>
          </cell>
          <cell r="D173" t="str">
            <v>prop,902</v>
          </cell>
          <cell r="E173">
            <v>15</v>
          </cell>
        </row>
        <row r="174">
          <cell r="B174" t="str">
            <v>图A-3</v>
          </cell>
          <cell r="D174" t="str">
            <v>prop,903</v>
          </cell>
          <cell r="E174">
            <v>15</v>
          </cell>
        </row>
        <row r="175">
          <cell r="B175" t="str">
            <v>图A-4</v>
          </cell>
          <cell r="D175" t="str">
            <v>prop,904</v>
          </cell>
          <cell r="E175">
            <v>15</v>
          </cell>
        </row>
        <row r="176">
          <cell r="B176" t="str">
            <v>图B-1</v>
          </cell>
          <cell r="D176" t="str">
            <v>prop,905</v>
          </cell>
          <cell r="E176">
            <v>40</v>
          </cell>
        </row>
        <row r="177">
          <cell r="B177" t="str">
            <v>图B-2</v>
          </cell>
          <cell r="D177" t="str">
            <v>prop,906</v>
          </cell>
          <cell r="E177">
            <v>40</v>
          </cell>
        </row>
        <row r="178">
          <cell r="B178" t="str">
            <v>图B-3</v>
          </cell>
          <cell r="D178" t="str">
            <v>prop,907</v>
          </cell>
          <cell r="E178">
            <v>40</v>
          </cell>
        </row>
        <row r="179">
          <cell r="B179" t="str">
            <v>图B-4</v>
          </cell>
          <cell r="D179" t="str">
            <v>prop,908</v>
          </cell>
          <cell r="E179">
            <v>40</v>
          </cell>
        </row>
        <row r="180">
          <cell r="B180" t="str">
            <v>图B-5</v>
          </cell>
          <cell r="D180" t="str">
            <v>prop,909</v>
          </cell>
          <cell r="E180">
            <v>40</v>
          </cell>
        </row>
        <row r="181">
          <cell r="B181" t="str">
            <v>图B-6</v>
          </cell>
          <cell r="D181" t="str">
            <v>prop,910</v>
          </cell>
          <cell r="E181">
            <v>40</v>
          </cell>
        </row>
        <row r="182">
          <cell r="B182" t="str">
            <v>图C-1</v>
          </cell>
          <cell r="D182" t="str">
            <v>prop,911</v>
          </cell>
          <cell r="E182">
            <v>200</v>
          </cell>
        </row>
        <row r="183">
          <cell r="B183" t="str">
            <v>图C-2</v>
          </cell>
          <cell r="D183" t="str">
            <v>prop,912</v>
          </cell>
          <cell r="E183">
            <v>200</v>
          </cell>
        </row>
        <row r="184">
          <cell r="B184" t="str">
            <v>图C-3</v>
          </cell>
          <cell r="D184" t="str">
            <v>prop,913</v>
          </cell>
          <cell r="E184">
            <v>200</v>
          </cell>
        </row>
        <row r="185">
          <cell r="B185" t="str">
            <v>图C-4</v>
          </cell>
          <cell r="D185" t="str">
            <v>prop,914</v>
          </cell>
          <cell r="E185">
            <v>200</v>
          </cell>
        </row>
        <row r="186">
          <cell r="B186" t="str">
            <v>图C-5</v>
          </cell>
          <cell r="D186" t="str">
            <v>prop,915</v>
          </cell>
          <cell r="E186">
            <v>200</v>
          </cell>
        </row>
        <row r="187">
          <cell r="B187" t="str">
            <v>图C-6</v>
          </cell>
          <cell r="D187" t="str">
            <v>prop,916</v>
          </cell>
          <cell r="E187">
            <v>200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0"/>
  <sheetViews>
    <sheetView topLeftCell="A10" workbookViewId="0">
      <selection activeCell="C3" sqref="C3:H38"/>
    </sheetView>
  </sheetViews>
  <sheetFormatPr defaultColWidth="11" defaultRowHeight="12.75"/>
  <cols>
    <col min="1" max="1" width="4.25" style="29" customWidth="1"/>
    <col min="2" max="2" width="6" style="29" bestFit="1" customWidth="1"/>
    <col min="3" max="3" width="7.625" style="29" bestFit="1" customWidth="1"/>
    <col min="4" max="4" width="8" style="29" bestFit="1" customWidth="1"/>
    <col min="5" max="5" width="5.875" style="29" bestFit="1" customWidth="1"/>
    <col min="6" max="6" width="5.625" style="29" bestFit="1" customWidth="1"/>
    <col min="7" max="7" width="10.625" style="31" bestFit="1" customWidth="1"/>
    <col min="8" max="8" width="11.5" style="31" bestFit="1" customWidth="1"/>
    <col min="9" max="9" width="11.375" style="29" bestFit="1" customWidth="1"/>
    <col min="10" max="10" width="4.75" style="29" bestFit="1" customWidth="1"/>
    <col min="11" max="11" width="50.875" style="12" bestFit="1" customWidth="1"/>
    <col min="12" max="18" width="11" style="12"/>
    <col min="19" max="19" width="5" style="12" bestFit="1" customWidth="1"/>
    <col min="20" max="16384" width="11" style="12"/>
  </cols>
  <sheetData>
    <row r="1" spans="1:21">
      <c r="A1" s="31" t="s">
        <v>182</v>
      </c>
      <c r="P1" s="12" t="s">
        <v>180</v>
      </c>
    </row>
    <row r="2" spans="1:2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5</v>
      </c>
      <c r="G2" s="30" t="s">
        <v>6</v>
      </c>
      <c r="H2" s="30" t="s">
        <v>7</v>
      </c>
      <c r="I2" s="28" t="s">
        <v>8</v>
      </c>
      <c r="J2" s="28" t="s">
        <v>9</v>
      </c>
      <c r="M2" s="29" t="s">
        <v>179</v>
      </c>
      <c r="N2" s="29" t="s">
        <v>184</v>
      </c>
      <c r="O2" s="29" t="s">
        <v>185</v>
      </c>
      <c r="P2" s="12">
        <v>30</v>
      </c>
    </row>
    <row r="3" spans="1:21">
      <c r="A3" s="28">
        <v>1</v>
      </c>
      <c r="B3" s="28">
        <v>13</v>
      </c>
      <c r="C3" s="28" t="s">
        <v>189</v>
      </c>
      <c r="D3" s="28">
        <v>43</v>
      </c>
      <c r="E3" s="28">
        <v>500</v>
      </c>
      <c r="F3" s="28">
        <v>0</v>
      </c>
      <c r="G3" s="30" t="str">
        <f>"pass_exp,"&amp;L3</f>
        <v>pass_exp,160</v>
      </c>
      <c r="H3" s="30" t="str">
        <f>G3</f>
        <v>pass_exp,160</v>
      </c>
      <c r="I3" s="28">
        <v>0</v>
      </c>
      <c r="J3" s="28">
        <v>1</v>
      </c>
      <c r="K3" s="24" t="s">
        <v>78</v>
      </c>
      <c r="L3" s="14">
        <v>160</v>
      </c>
      <c r="M3" s="29">
        <f t="shared" ref="M3:M8" si="0">I3/24/3600</f>
        <v>0</v>
      </c>
      <c r="N3" s="29">
        <f>CEILING(500/7*12/240,1)</f>
        <v>4</v>
      </c>
      <c r="O3" s="29">
        <f>M3+N3</f>
        <v>4</v>
      </c>
      <c r="P3" s="29">
        <f>SUMIFS($L$3:$L$38,$O$3:$O$38,"&lt;="&amp;O3)+$P$2*O3</f>
        <v>440</v>
      </c>
      <c r="R3" s="12">
        <v>1</v>
      </c>
      <c r="S3" s="12">
        <f>IFERROR(VLOOKUP(R3,$O$3:$P$38,2,0),S2)+$P$2</f>
        <v>180</v>
      </c>
      <c r="T3" s="12">
        <v>250</v>
      </c>
      <c r="U3" s="12">
        <v>200</v>
      </c>
    </row>
    <row r="4" spans="1:21">
      <c r="A4" s="28">
        <v>2</v>
      </c>
      <c r="B4" s="28">
        <v>13</v>
      </c>
      <c r="C4" s="28" t="s">
        <v>190</v>
      </c>
      <c r="D4" s="28">
        <v>22</v>
      </c>
      <c r="E4" s="28">
        <v>10</v>
      </c>
      <c r="F4" s="28">
        <v>0</v>
      </c>
      <c r="G4" s="30" t="str">
        <f t="shared" ref="G4:G38" si="1">"pass_exp,"&amp;L4</f>
        <v>pass_exp,40</v>
      </c>
      <c r="H4" s="30" t="str">
        <f t="shared" ref="H4:H38" si="2">G4</f>
        <v>pass_exp,40</v>
      </c>
      <c r="I4" s="28">
        <v>0</v>
      </c>
      <c r="J4" s="28">
        <v>2</v>
      </c>
      <c r="K4" s="24" t="s">
        <v>79</v>
      </c>
      <c r="L4" s="14">
        <v>40</v>
      </c>
      <c r="M4" s="29">
        <f t="shared" si="0"/>
        <v>0</v>
      </c>
      <c r="N4" s="29">
        <v>1</v>
      </c>
      <c r="O4" s="29">
        <f t="shared" ref="O4:O38" si="3">M4+N4</f>
        <v>1</v>
      </c>
      <c r="P4" s="29">
        <f t="shared" ref="P4:P38" si="4">SUMIFS($L$3:$L$38,$O$3:$O$38,"&lt;="&amp;O4)+$P$2*O4</f>
        <v>150</v>
      </c>
      <c r="R4" s="12">
        <v>2</v>
      </c>
      <c r="S4" s="12">
        <f t="shared" ref="S4:S52" si="5">IFERROR(VLOOKUP(R4,$O$3:$P$38,2,0),S3)+$P$2</f>
        <v>250</v>
      </c>
      <c r="T4" s="12">
        <v>200</v>
      </c>
      <c r="U4" s="12">
        <v>160</v>
      </c>
    </row>
    <row r="5" spans="1:21">
      <c r="A5" s="28">
        <v>3</v>
      </c>
      <c r="B5" s="28">
        <v>13</v>
      </c>
      <c r="C5" s="28" t="s">
        <v>191</v>
      </c>
      <c r="D5" s="28">
        <v>45</v>
      </c>
      <c r="E5" s="28">
        <v>300</v>
      </c>
      <c r="F5" s="28">
        <v>10</v>
      </c>
      <c r="G5" s="30" t="str">
        <f t="shared" si="1"/>
        <v>pass_exp,40</v>
      </c>
      <c r="H5" s="30" t="str">
        <f t="shared" si="2"/>
        <v>pass_exp,40</v>
      </c>
      <c r="I5" s="28">
        <v>0</v>
      </c>
      <c r="J5" s="28">
        <v>3</v>
      </c>
      <c r="K5" s="24" t="s">
        <v>80</v>
      </c>
      <c r="L5" s="14">
        <v>40</v>
      </c>
      <c r="M5" s="29">
        <f t="shared" si="0"/>
        <v>0</v>
      </c>
      <c r="N5" s="29">
        <v>1</v>
      </c>
      <c r="O5" s="29">
        <f t="shared" si="3"/>
        <v>1</v>
      </c>
      <c r="P5" s="29">
        <f t="shared" si="4"/>
        <v>150</v>
      </c>
      <c r="R5" s="12">
        <v>3</v>
      </c>
      <c r="S5" s="12">
        <f t="shared" si="5"/>
        <v>280</v>
      </c>
      <c r="T5" s="12">
        <v>150</v>
      </c>
      <c r="U5" s="12">
        <v>120</v>
      </c>
    </row>
    <row r="6" spans="1:21">
      <c r="A6" s="28">
        <v>4</v>
      </c>
      <c r="B6" s="28">
        <v>13</v>
      </c>
      <c r="C6" s="28" t="s">
        <v>192</v>
      </c>
      <c r="D6" s="28">
        <v>52</v>
      </c>
      <c r="E6" s="28">
        <v>5</v>
      </c>
      <c r="F6" s="28">
        <v>0</v>
      </c>
      <c r="G6" s="30" t="str">
        <f t="shared" si="1"/>
        <v>pass_exp,40</v>
      </c>
      <c r="H6" s="30" t="str">
        <f t="shared" si="2"/>
        <v>pass_exp,40</v>
      </c>
      <c r="I6" s="28">
        <v>0</v>
      </c>
      <c r="J6" s="28">
        <v>4</v>
      </c>
      <c r="K6" s="11" t="s">
        <v>81</v>
      </c>
      <c r="L6" s="14">
        <v>40</v>
      </c>
      <c r="M6" s="29">
        <f t="shared" si="0"/>
        <v>0</v>
      </c>
      <c r="N6" s="29">
        <v>1</v>
      </c>
      <c r="O6" s="29">
        <f t="shared" si="3"/>
        <v>1</v>
      </c>
      <c r="P6" s="29">
        <f t="shared" si="4"/>
        <v>150</v>
      </c>
      <c r="R6" s="12">
        <v>4</v>
      </c>
      <c r="S6" s="12">
        <f t="shared" si="5"/>
        <v>470</v>
      </c>
      <c r="T6" s="12">
        <v>100</v>
      </c>
      <c r="U6" s="12">
        <v>80</v>
      </c>
    </row>
    <row r="7" spans="1:21">
      <c r="A7" s="28">
        <v>5</v>
      </c>
      <c r="B7" s="28">
        <v>13</v>
      </c>
      <c r="C7" s="28" t="s">
        <v>193</v>
      </c>
      <c r="D7" s="28">
        <v>58</v>
      </c>
      <c r="E7" s="28">
        <v>50</v>
      </c>
      <c r="F7" s="28">
        <v>0</v>
      </c>
      <c r="G7" s="30" t="str">
        <f t="shared" si="1"/>
        <v>pass_exp,120</v>
      </c>
      <c r="H7" s="30" t="str">
        <f t="shared" si="2"/>
        <v>pass_exp,120</v>
      </c>
      <c r="I7" s="28">
        <v>0</v>
      </c>
      <c r="J7" s="28">
        <v>5</v>
      </c>
      <c r="K7" s="24" t="s">
        <v>82</v>
      </c>
      <c r="L7" s="14">
        <v>120</v>
      </c>
      <c r="M7" s="29">
        <f t="shared" si="0"/>
        <v>0</v>
      </c>
      <c r="N7" s="29">
        <v>5</v>
      </c>
      <c r="O7" s="29">
        <f t="shared" si="3"/>
        <v>5</v>
      </c>
      <c r="P7" s="29">
        <f t="shared" si="4"/>
        <v>590</v>
      </c>
      <c r="R7" s="12">
        <v>5</v>
      </c>
      <c r="S7" s="12">
        <f t="shared" si="5"/>
        <v>620</v>
      </c>
      <c r="T7" s="12">
        <v>50</v>
      </c>
      <c r="U7" s="12">
        <v>40</v>
      </c>
    </row>
    <row r="8" spans="1:21">
      <c r="A8" s="28">
        <v>6</v>
      </c>
      <c r="B8" s="28">
        <v>13</v>
      </c>
      <c r="C8" s="28" t="s">
        <v>194</v>
      </c>
      <c r="D8" s="28">
        <v>4</v>
      </c>
      <c r="E8" s="28">
        <v>1</v>
      </c>
      <c r="F8" s="28">
        <v>20</v>
      </c>
      <c r="G8" s="30" t="str">
        <f t="shared" si="1"/>
        <v>pass_exp,40</v>
      </c>
      <c r="H8" s="30" t="str">
        <f t="shared" si="2"/>
        <v>pass_exp,40</v>
      </c>
      <c r="I8" s="28">
        <v>0</v>
      </c>
      <c r="J8" s="28">
        <v>6</v>
      </c>
      <c r="K8" s="24" t="s">
        <v>83</v>
      </c>
      <c r="L8" s="14">
        <v>40</v>
      </c>
      <c r="M8" s="29">
        <f t="shared" si="0"/>
        <v>0</v>
      </c>
      <c r="N8" s="29">
        <v>2</v>
      </c>
      <c r="O8" s="29">
        <f t="shared" si="3"/>
        <v>2</v>
      </c>
      <c r="P8" s="29">
        <f t="shared" si="4"/>
        <v>220</v>
      </c>
      <c r="R8" s="12">
        <v>6</v>
      </c>
      <c r="S8" s="12">
        <f t="shared" si="5"/>
        <v>650</v>
      </c>
    </row>
    <row r="9" spans="1:21">
      <c r="A9" s="28">
        <v>7</v>
      </c>
      <c r="B9" s="28">
        <v>13</v>
      </c>
      <c r="C9" s="28" t="s">
        <v>195</v>
      </c>
      <c r="D9" s="28">
        <v>46</v>
      </c>
      <c r="E9" s="28">
        <v>50</v>
      </c>
      <c r="F9" s="28">
        <v>0</v>
      </c>
      <c r="G9" s="30" t="str">
        <f t="shared" si="1"/>
        <v>pass_exp,160</v>
      </c>
      <c r="H9" s="30" t="str">
        <f t="shared" si="2"/>
        <v>pass_exp,160</v>
      </c>
      <c r="I9" s="28">
        <v>604800</v>
      </c>
      <c r="J9" s="28">
        <v>7</v>
      </c>
      <c r="K9" s="24" t="s">
        <v>84</v>
      </c>
      <c r="L9" s="14">
        <v>160</v>
      </c>
      <c r="M9" s="29">
        <f>I9/24/3600</f>
        <v>7</v>
      </c>
      <c r="N9" s="29">
        <f>CEILING(50*12/240,1)</f>
        <v>3</v>
      </c>
      <c r="O9" s="29">
        <f t="shared" si="3"/>
        <v>10</v>
      </c>
      <c r="P9" s="29">
        <f t="shared" si="4"/>
        <v>1060</v>
      </c>
      <c r="R9" s="12">
        <v>7</v>
      </c>
      <c r="S9" s="12">
        <f t="shared" si="5"/>
        <v>680</v>
      </c>
    </row>
    <row r="10" spans="1:21">
      <c r="A10" s="28">
        <v>8</v>
      </c>
      <c r="B10" s="28">
        <v>13</v>
      </c>
      <c r="C10" s="28" t="s">
        <v>196</v>
      </c>
      <c r="D10" s="28">
        <v>50</v>
      </c>
      <c r="E10" s="28">
        <v>7</v>
      </c>
      <c r="F10" s="28">
        <v>0</v>
      </c>
      <c r="G10" s="30" t="str">
        <f t="shared" si="1"/>
        <v>pass_exp,120</v>
      </c>
      <c r="H10" s="30" t="str">
        <f t="shared" si="2"/>
        <v>pass_exp,120</v>
      </c>
      <c r="I10" s="28">
        <v>604800</v>
      </c>
      <c r="J10" s="28">
        <v>8</v>
      </c>
      <c r="K10" s="24" t="s">
        <v>85</v>
      </c>
      <c r="L10" s="14">
        <v>120</v>
      </c>
      <c r="M10" s="29">
        <f t="shared" ref="M10:M38" si="6">I10/24/3600</f>
        <v>7</v>
      </c>
      <c r="N10" s="29">
        <v>7</v>
      </c>
      <c r="O10" s="29">
        <f t="shared" si="3"/>
        <v>14</v>
      </c>
      <c r="P10" s="29">
        <f t="shared" si="4"/>
        <v>1380</v>
      </c>
      <c r="R10" s="12">
        <v>8</v>
      </c>
      <c r="S10" s="12">
        <f t="shared" si="5"/>
        <v>790</v>
      </c>
    </row>
    <row r="11" spans="1:21">
      <c r="A11" s="28">
        <v>9</v>
      </c>
      <c r="B11" s="28">
        <v>13</v>
      </c>
      <c r="C11" s="28" t="s">
        <v>197</v>
      </c>
      <c r="D11" s="28">
        <v>45</v>
      </c>
      <c r="E11" s="28">
        <v>104</v>
      </c>
      <c r="F11" s="28">
        <v>10</v>
      </c>
      <c r="G11" s="30" t="str">
        <f t="shared" si="1"/>
        <v>pass_exp,40</v>
      </c>
      <c r="H11" s="30" t="str">
        <f t="shared" si="2"/>
        <v>pass_exp,40</v>
      </c>
      <c r="I11" s="28">
        <v>604800</v>
      </c>
      <c r="J11" s="28">
        <v>9</v>
      </c>
      <c r="K11" s="24" t="s">
        <v>86</v>
      </c>
      <c r="L11" s="14">
        <v>40</v>
      </c>
      <c r="M11" s="29">
        <f t="shared" si="6"/>
        <v>7</v>
      </c>
      <c r="N11" s="29">
        <v>1</v>
      </c>
      <c r="O11" s="29">
        <f t="shared" si="3"/>
        <v>8</v>
      </c>
      <c r="P11" s="29">
        <f t="shared" si="4"/>
        <v>760</v>
      </c>
      <c r="R11" s="12">
        <v>9</v>
      </c>
      <c r="S11" s="12">
        <f t="shared" si="5"/>
        <v>900</v>
      </c>
    </row>
    <row r="12" spans="1:21">
      <c r="A12" s="28">
        <v>10</v>
      </c>
      <c r="B12" s="28">
        <v>13</v>
      </c>
      <c r="C12" s="28" t="s">
        <v>198</v>
      </c>
      <c r="D12" s="28">
        <v>53</v>
      </c>
      <c r="E12" s="28">
        <v>301</v>
      </c>
      <c r="F12" s="28">
        <v>10</v>
      </c>
      <c r="G12" s="30" t="str">
        <f t="shared" si="1"/>
        <v>pass_exp,40</v>
      </c>
      <c r="H12" s="30" t="str">
        <f t="shared" si="2"/>
        <v>pass_exp,40</v>
      </c>
      <c r="I12" s="28">
        <v>604800</v>
      </c>
      <c r="J12" s="28">
        <v>10</v>
      </c>
      <c r="K12" s="25" t="s">
        <v>87</v>
      </c>
      <c r="L12" s="14">
        <v>40</v>
      </c>
      <c r="M12" s="29">
        <f t="shared" si="6"/>
        <v>7</v>
      </c>
      <c r="N12" s="29">
        <v>1</v>
      </c>
      <c r="O12" s="29">
        <f t="shared" si="3"/>
        <v>8</v>
      </c>
      <c r="P12" s="29">
        <f t="shared" si="4"/>
        <v>760</v>
      </c>
      <c r="R12" s="12">
        <v>10</v>
      </c>
      <c r="S12" s="12">
        <f t="shared" si="5"/>
        <v>1090</v>
      </c>
    </row>
    <row r="13" spans="1:21">
      <c r="A13" s="28">
        <v>11</v>
      </c>
      <c r="B13" s="28">
        <v>13</v>
      </c>
      <c r="C13" s="28" t="s">
        <v>199</v>
      </c>
      <c r="D13" s="28">
        <v>55</v>
      </c>
      <c r="E13" s="28">
        <v>20</v>
      </c>
      <c r="F13" s="28">
        <v>8</v>
      </c>
      <c r="G13" s="30" t="str">
        <f t="shared" si="1"/>
        <v>pass_exp,80</v>
      </c>
      <c r="H13" s="30" t="str">
        <f t="shared" si="2"/>
        <v>pass_exp,80</v>
      </c>
      <c r="I13" s="28">
        <v>604800</v>
      </c>
      <c r="J13" s="28">
        <v>11</v>
      </c>
      <c r="K13" s="24" t="s">
        <v>88</v>
      </c>
      <c r="L13" s="14">
        <v>80</v>
      </c>
      <c r="M13" s="29">
        <f t="shared" si="6"/>
        <v>7</v>
      </c>
      <c r="N13" s="29">
        <v>4</v>
      </c>
      <c r="O13" s="29">
        <f t="shared" si="3"/>
        <v>11</v>
      </c>
      <c r="P13" s="29">
        <f t="shared" si="4"/>
        <v>1170</v>
      </c>
      <c r="R13" s="12">
        <v>11</v>
      </c>
      <c r="S13" s="12">
        <f t="shared" si="5"/>
        <v>1200</v>
      </c>
    </row>
    <row r="14" spans="1:21">
      <c r="A14" s="28">
        <v>12</v>
      </c>
      <c r="B14" s="28">
        <v>13</v>
      </c>
      <c r="C14" s="28" t="s">
        <v>200</v>
      </c>
      <c r="D14" s="28">
        <v>56</v>
      </c>
      <c r="E14" s="28">
        <v>10000</v>
      </c>
      <c r="F14" s="28">
        <v>0</v>
      </c>
      <c r="G14" s="30" t="str">
        <f t="shared" si="1"/>
        <v>pass_exp,80</v>
      </c>
      <c r="H14" s="30" t="str">
        <f t="shared" si="2"/>
        <v>pass_exp,80</v>
      </c>
      <c r="I14" s="28">
        <v>604800</v>
      </c>
      <c r="J14" s="28">
        <v>12</v>
      </c>
      <c r="K14" s="24" t="s">
        <v>89</v>
      </c>
      <c r="L14" s="14">
        <v>80</v>
      </c>
      <c r="M14" s="29">
        <f t="shared" si="6"/>
        <v>7</v>
      </c>
      <c r="N14" s="29">
        <v>2</v>
      </c>
      <c r="O14" s="29">
        <f t="shared" si="3"/>
        <v>9</v>
      </c>
      <c r="P14" s="29">
        <f t="shared" si="4"/>
        <v>870</v>
      </c>
      <c r="R14" s="12">
        <v>12</v>
      </c>
      <c r="S14" s="12">
        <f t="shared" si="5"/>
        <v>1230</v>
      </c>
    </row>
    <row r="15" spans="1:21">
      <c r="A15" s="28">
        <v>13</v>
      </c>
      <c r="B15" s="28">
        <v>13</v>
      </c>
      <c r="C15" s="28" t="s">
        <v>201</v>
      </c>
      <c r="D15" s="28">
        <v>59</v>
      </c>
      <c r="E15" s="28">
        <v>100</v>
      </c>
      <c r="F15" s="28">
        <v>0</v>
      </c>
      <c r="G15" s="30" t="str">
        <f t="shared" si="1"/>
        <v>pass_exp,160</v>
      </c>
      <c r="H15" s="30" t="str">
        <f t="shared" si="2"/>
        <v>pass_exp,160</v>
      </c>
      <c r="I15" s="28">
        <v>1209600</v>
      </c>
      <c r="J15" s="28">
        <v>13</v>
      </c>
      <c r="K15" s="25" t="s">
        <v>90</v>
      </c>
      <c r="L15" s="14">
        <v>160</v>
      </c>
      <c r="M15" s="29">
        <f t="shared" si="6"/>
        <v>14</v>
      </c>
      <c r="N15" s="29">
        <f>CEILING(100/4*12/240,1)</f>
        <v>2</v>
      </c>
      <c r="O15" s="29">
        <f t="shared" si="3"/>
        <v>16</v>
      </c>
      <c r="P15" s="29">
        <f t="shared" si="4"/>
        <v>1840</v>
      </c>
      <c r="R15" s="12">
        <v>13</v>
      </c>
      <c r="S15" s="12">
        <f t="shared" si="5"/>
        <v>1260</v>
      </c>
    </row>
    <row r="16" spans="1:21">
      <c r="A16" s="28">
        <v>14</v>
      </c>
      <c r="B16" s="28">
        <v>13</v>
      </c>
      <c r="C16" s="28" t="s">
        <v>202</v>
      </c>
      <c r="D16" s="28">
        <v>14</v>
      </c>
      <c r="E16" s="28">
        <v>20</v>
      </c>
      <c r="F16" s="28">
        <v>0</v>
      </c>
      <c r="G16" s="30" t="str">
        <f t="shared" si="1"/>
        <v>pass_exp,80</v>
      </c>
      <c r="H16" s="30" t="str">
        <f t="shared" si="2"/>
        <v>pass_exp,80</v>
      </c>
      <c r="I16" s="28">
        <v>1209600</v>
      </c>
      <c r="J16" s="28">
        <v>14</v>
      </c>
      <c r="K16" s="24" t="s">
        <v>91</v>
      </c>
      <c r="L16" s="14">
        <v>80</v>
      </c>
      <c r="M16" s="29">
        <f t="shared" si="6"/>
        <v>14</v>
      </c>
      <c r="N16" s="29">
        <v>2</v>
      </c>
      <c r="O16" s="29">
        <f t="shared" si="3"/>
        <v>16</v>
      </c>
      <c r="P16" s="29">
        <f t="shared" si="4"/>
        <v>1840</v>
      </c>
      <c r="R16" s="12">
        <v>14</v>
      </c>
      <c r="S16" s="12">
        <f t="shared" si="5"/>
        <v>1410</v>
      </c>
    </row>
    <row r="17" spans="1:19">
      <c r="A17" s="28">
        <v>15</v>
      </c>
      <c r="B17" s="28">
        <v>13</v>
      </c>
      <c r="C17" s="28">
        <v>6270015</v>
      </c>
      <c r="D17" s="28">
        <v>45</v>
      </c>
      <c r="E17" s="28">
        <v>101</v>
      </c>
      <c r="F17" s="28">
        <v>10</v>
      </c>
      <c r="G17" s="30" t="str">
        <f t="shared" si="1"/>
        <v>pass_exp,40</v>
      </c>
      <c r="H17" s="30" t="str">
        <f t="shared" si="2"/>
        <v>pass_exp,40</v>
      </c>
      <c r="I17" s="28">
        <v>1209600</v>
      </c>
      <c r="J17" s="28">
        <v>15</v>
      </c>
      <c r="K17" s="32" t="s">
        <v>186</v>
      </c>
      <c r="L17" s="14">
        <v>40</v>
      </c>
      <c r="M17" s="29">
        <f t="shared" si="6"/>
        <v>14</v>
      </c>
      <c r="N17" s="29">
        <v>1</v>
      </c>
      <c r="O17" s="29">
        <f t="shared" si="3"/>
        <v>15</v>
      </c>
      <c r="P17" s="29">
        <f t="shared" si="4"/>
        <v>1570</v>
      </c>
      <c r="R17" s="12">
        <v>15</v>
      </c>
      <c r="S17" s="12">
        <f t="shared" si="5"/>
        <v>1600</v>
      </c>
    </row>
    <row r="18" spans="1:19">
      <c r="A18" s="28">
        <v>16</v>
      </c>
      <c r="B18" s="28">
        <v>13</v>
      </c>
      <c r="C18" s="28" t="s">
        <v>203</v>
      </c>
      <c r="D18" s="28">
        <v>51</v>
      </c>
      <c r="E18" s="28">
        <v>5</v>
      </c>
      <c r="F18" s="28">
        <v>10</v>
      </c>
      <c r="G18" s="30" t="str">
        <f t="shared" si="1"/>
        <v>pass_exp,40</v>
      </c>
      <c r="H18" s="30" t="str">
        <f t="shared" si="2"/>
        <v>pass_exp,40</v>
      </c>
      <c r="I18" s="28">
        <v>1209600</v>
      </c>
      <c r="J18" s="28">
        <v>16</v>
      </c>
      <c r="K18" s="24" t="s">
        <v>92</v>
      </c>
      <c r="L18" s="14">
        <v>40</v>
      </c>
      <c r="M18" s="29">
        <f t="shared" si="6"/>
        <v>14</v>
      </c>
      <c r="N18" s="29">
        <v>7</v>
      </c>
      <c r="O18" s="29">
        <f t="shared" si="3"/>
        <v>21</v>
      </c>
      <c r="P18" s="29">
        <f t="shared" si="4"/>
        <v>2030</v>
      </c>
      <c r="R18" s="12">
        <v>16</v>
      </c>
      <c r="S18" s="12">
        <f t="shared" si="5"/>
        <v>1870</v>
      </c>
    </row>
    <row r="19" spans="1:19">
      <c r="A19" s="28">
        <v>17</v>
      </c>
      <c r="B19" s="28">
        <v>13</v>
      </c>
      <c r="C19" s="28" t="s">
        <v>204</v>
      </c>
      <c r="D19" s="28">
        <v>10</v>
      </c>
      <c r="E19" s="28">
        <v>10</v>
      </c>
      <c r="F19" s="28">
        <v>3</v>
      </c>
      <c r="G19" s="30" t="str">
        <f t="shared" si="1"/>
        <v>pass_exp,80</v>
      </c>
      <c r="H19" s="30" t="str">
        <f t="shared" si="2"/>
        <v>pass_exp,80</v>
      </c>
      <c r="I19" s="28">
        <v>1209600</v>
      </c>
      <c r="J19" s="28">
        <v>17</v>
      </c>
      <c r="K19" s="24" t="s">
        <v>93</v>
      </c>
      <c r="L19" s="14">
        <v>80</v>
      </c>
      <c r="M19" s="29">
        <f t="shared" si="6"/>
        <v>14</v>
      </c>
      <c r="N19" s="29">
        <v>15</v>
      </c>
      <c r="O19" s="29">
        <f t="shared" si="3"/>
        <v>29</v>
      </c>
      <c r="P19" s="29">
        <f t="shared" si="4"/>
        <v>3190</v>
      </c>
      <c r="R19" s="12">
        <v>17</v>
      </c>
      <c r="S19" s="12">
        <f t="shared" si="5"/>
        <v>1900</v>
      </c>
    </row>
    <row r="20" spans="1:19">
      <c r="A20" s="28">
        <v>18</v>
      </c>
      <c r="B20" s="28">
        <v>13</v>
      </c>
      <c r="C20" s="28" t="s">
        <v>205</v>
      </c>
      <c r="D20" s="28">
        <v>4</v>
      </c>
      <c r="E20" s="28">
        <v>2</v>
      </c>
      <c r="F20" s="28">
        <v>10</v>
      </c>
      <c r="G20" s="30" t="str">
        <f t="shared" si="1"/>
        <v>pass_exp,120</v>
      </c>
      <c r="H20" s="30" t="str">
        <f t="shared" si="2"/>
        <v>pass_exp,120</v>
      </c>
      <c r="I20" s="28">
        <v>1209600</v>
      </c>
      <c r="J20" s="28">
        <v>18</v>
      </c>
      <c r="K20" s="25" t="s">
        <v>94</v>
      </c>
      <c r="L20" s="14">
        <v>120</v>
      </c>
      <c r="M20" s="29">
        <f t="shared" si="6"/>
        <v>14</v>
      </c>
      <c r="N20" s="29">
        <v>1</v>
      </c>
      <c r="O20" s="29">
        <f t="shared" si="3"/>
        <v>15</v>
      </c>
      <c r="P20" s="29">
        <f t="shared" si="4"/>
        <v>1570</v>
      </c>
      <c r="R20" s="12">
        <v>18</v>
      </c>
      <c r="S20" s="12">
        <f t="shared" si="5"/>
        <v>1930</v>
      </c>
    </row>
    <row r="21" spans="1:19">
      <c r="A21" s="28">
        <v>19</v>
      </c>
      <c r="B21" s="28">
        <v>13</v>
      </c>
      <c r="C21" s="28" t="s">
        <v>206</v>
      </c>
      <c r="D21" s="28">
        <v>76</v>
      </c>
      <c r="E21" s="28">
        <v>5</v>
      </c>
      <c r="F21" s="28">
        <v>0</v>
      </c>
      <c r="G21" s="30" t="str">
        <f t="shared" si="1"/>
        <v>pass_exp,80</v>
      </c>
      <c r="H21" s="30" t="str">
        <f t="shared" si="2"/>
        <v>pass_exp,80</v>
      </c>
      <c r="I21" s="28">
        <v>1814400</v>
      </c>
      <c r="J21" s="28">
        <v>19</v>
      </c>
      <c r="K21" s="32" t="s">
        <v>188</v>
      </c>
      <c r="L21" s="14">
        <v>80</v>
      </c>
      <c r="M21" s="29">
        <f t="shared" si="6"/>
        <v>21</v>
      </c>
      <c r="N21" s="29">
        <v>1</v>
      </c>
      <c r="O21" s="29">
        <f t="shared" si="3"/>
        <v>22</v>
      </c>
      <c r="P21" s="29">
        <f t="shared" si="4"/>
        <v>2220</v>
      </c>
      <c r="R21" s="12">
        <v>19</v>
      </c>
      <c r="S21" s="12">
        <f t="shared" si="5"/>
        <v>1960</v>
      </c>
    </row>
    <row r="22" spans="1:19">
      <c r="A22" s="28">
        <v>20</v>
      </c>
      <c r="B22" s="28">
        <v>13</v>
      </c>
      <c r="C22" s="28" t="s">
        <v>207</v>
      </c>
      <c r="D22" s="28">
        <v>11</v>
      </c>
      <c r="E22" s="28">
        <v>50</v>
      </c>
      <c r="F22" s="28">
        <v>0</v>
      </c>
      <c r="G22" s="30" t="str">
        <f t="shared" si="1"/>
        <v>pass_exp,160</v>
      </c>
      <c r="H22" s="30" t="str">
        <f t="shared" si="2"/>
        <v>pass_exp,160</v>
      </c>
      <c r="I22" s="28">
        <v>1814400</v>
      </c>
      <c r="J22" s="28">
        <v>20</v>
      </c>
      <c r="K22" s="24" t="s">
        <v>95</v>
      </c>
      <c r="L22" s="14">
        <v>160</v>
      </c>
      <c r="M22" s="29">
        <f t="shared" si="6"/>
        <v>21</v>
      </c>
      <c r="N22" s="29">
        <v>5</v>
      </c>
      <c r="O22" s="29">
        <f t="shared" si="3"/>
        <v>26</v>
      </c>
      <c r="P22" s="29">
        <f t="shared" si="4"/>
        <v>2580</v>
      </c>
      <c r="R22" s="12">
        <v>20</v>
      </c>
      <c r="S22" s="12">
        <f t="shared" si="5"/>
        <v>1990</v>
      </c>
    </row>
    <row r="23" spans="1:19">
      <c r="A23" s="28">
        <v>21</v>
      </c>
      <c r="B23" s="28">
        <v>13</v>
      </c>
      <c r="C23" s="28" t="s">
        <v>208</v>
      </c>
      <c r="D23" s="28">
        <v>45</v>
      </c>
      <c r="E23" s="28">
        <v>301</v>
      </c>
      <c r="F23" s="28">
        <v>10</v>
      </c>
      <c r="G23" s="30" t="str">
        <f t="shared" si="1"/>
        <v>pass_exp,40</v>
      </c>
      <c r="H23" s="30" t="str">
        <f t="shared" si="2"/>
        <v>pass_exp,40</v>
      </c>
      <c r="I23" s="28">
        <v>1814400</v>
      </c>
      <c r="J23" s="28">
        <v>21</v>
      </c>
      <c r="K23" s="24" t="s">
        <v>96</v>
      </c>
      <c r="L23" s="14">
        <v>40</v>
      </c>
      <c r="M23" s="29">
        <f t="shared" si="6"/>
        <v>21</v>
      </c>
      <c r="N23" s="29">
        <v>1</v>
      </c>
      <c r="O23" s="29">
        <f t="shared" si="3"/>
        <v>22</v>
      </c>
      <c r="P23" s="29">
        <f t="shared" si="4"/>
        <v>2220</v>
      </c>
      <c r="R23" s="12">
        <v>21</v>
      </c>
      <c r="S23" s="12">
        <f t="shared" si="5"/>
        <v>2060</v>
      </c>
    </row>
    <row r="24" spans="1:19">
      <c r="A24" s="28">
        <v>22</v>
      </c>
      <c r="B24" s="28">
        <v>13</v>
      </c>
      <c r="C24" s="28" t="s">
        <v>209</v>
      </c>
      <c r="D24" s="28">
        <v>54</v>
      </c>
      <c r="E24" s="28">
        <v>5</v>
      </c>
      <c r="F24" s="28">
        <v>0</v>
      </c>
      <c r="G24" s="30" t="str">
        <f t="shared" si="1"/>
        <v>pass_exp,40</v>
      </c>
      <c r="H24" s="30" t="str">
        <f t="shared" si="2"/>
        <v>pass_exp,40</v>
      </c>
      <c r="I24" s="28">
        <v>1814400</v>
      </c>
      <c r="J24" s="28">
        <v>22</v>
      </c>
      <c r="K24" s="25" t="s">
        <v>97</v>
      </c>
      <c r="L24" s="14">
        <v>40</v>
      </c>
      <c r="M24" s="29">
        <f t="shared" si="6"/>
        <v>21</v>
      </c>
      <c r="N24" s="29">
        <v>1</v>
      </c>
      <c r="O24" s="29">
        <f t="shared" si="3"/>
        <v>22</v>
      </c>
      <c r="P24" s="29">
        <f t="shared" si="4"/>
        <v>2220</v>
      </c>
      <c r="R24" s="12">
        <v>22</v>
      </c>
      <c r="S24" s="12">
        <f t="shared" si="5"/>
        <v>2250</v>
      </c>
    </row>
    <row r="25" spans="1:19">
      <c r="A25" s="28">
        <v>23</v>
      </c>
      <c r="B25" s="28">
        <v>13</v>
      </c>
      <c r="C25" s="28" t="s">
        <v>210</v>
      </c>
      <c r="D25" s="28">
        <v>55</v>
      </c>
      <c r="E25" s="28">
        <v>10</v>
      </c>
      <c r="F25" s="28">
        <v>13</v>
      </c>
      <c r="G25" s="30" t="str">
        <f t="shared" si="1"/>
        <v>pass_exp,80</v>
      </c>
      <c r="H25" s="30" t="str">
        <f t="shared" si="2"/>
        <v>pass_exp,80</v>
      </c>
      <c r="I25" s="28">
        <v>1814400</v>
      </c>
      <c r="J25" s="28">
        <v>23</v>
      </c>
      <c r="K25" s="24" t="s">
        <v>98</v>
      </c>
      <c r="L25" s="14">
        <v>80</v>
      </c>
      <c r="M25" s="29">
        <f t="shared" si="6"/>
        <v>21</v>
      </c>
      <c r="N25" s="29">
        <v>5</v>
      </c>
      <c r="O25" s="29">
        <f t="shared" si="3"/>
        <v>26</v>
      </c>
      <c r="P25" s="29">
        <f t="shared" si="4"/>
        <v>2580</v>
      </c>
      <c r="R25" s="12">
        <v>23</v>
      </c>
      <c r="S25" s="12">
        <f t="shared" si="5"/>
        <v>2280</v>
      </c>
    </row>
    <row r="26" spans="1:19">
      <c r="A26" s="28">
        <v>24</v>
      </c>
      <c r="B26" s="28">
        <v>13</v>
      </c>
      <c r="C26" s="28" t="s">
        <v>211</v>
      </c>
      <c r="D26" s="28">
        <v>12</v>
      </c>
      <c r="E26" s="28">
        <v>30</v>
      </c>
      <c r="F26" s="28">
        <v>5</v>
      </c>
      <c r="G26" s="30" t="str">
        <f t="shared" si="1"/>
        <v>pass_exp,160</v>
      </c>
      <c r="H26" s="30" t="str">
        <f t="shared" si="2"/>
        <v>pass_exp,160</v>
      </c>
      <c r="I26" s="28">
        <v>1814400</v>
      </c>
      <c r="J26" s="28">
        <v>24</v>
      </c>
      <c r="K26" s="24" t="s">
        <v>99</v>
      </c>
      <c r="L26" s="14">
        <v>160</v>
      </c>
      <c r="M26" s="29">
        <f t="shared" si="6"/>
        <v>21</v>
      </c>
      <c r="N26" s="29">
        <v>6</v>
      </c>
      <c r="O26" s="29">
        <f t="shared" si="3"/>
        <v>27</v>
      </c>
      <c r="P26" s="29">
        <f t="shared" si="4"/>
        <v>2770</v>
      </c>
      <c r="R26" s="12">
        <v>24</v>
      </c>
      <c r="S26" s="12">
        <f t="shared" si="5"/>
        <v>2310</v>
      </c>
    </row>
    <row r="27" spans="1:19">
      <c r="A27" s="28">
        <v>25</v>
      </c>
      <c r="B27" s="28">
        <v>13</v>
      </c>
      <c r="C27" s="28" t="s">
        <v>212</v>
      </c>
      <c r="D27" s="28">
        <v>48</v>
      </c>
      <c r="E27" s="28">
        <v>50</v>
      </c>
      <c r="F27" s="28">
        <v>0</v>
      </c>
      <c r="G27" s="30" t="str">
        <f t="shared" si="1"/>
        <v>pass_exp,160</v>
      </c>
      <c r="H27" s="30" t="str">
        <f t="shared" si="2"/>
        <v>pass_exp,160</v>
      </c>
      <c r="I27" s="28">
        <v>2419200</v>
      </c>
      <c r="J27" s="28">
        <v>25</v>
      </c>
      <c r="K27" s="24" t="s">
        <v>100</v>
      </c>
      <c r="L27" s="14">
        <v>160</v>
      </c>
      <c r="M27" s="29">
        <f t="shared" si="6"/>
        <v>28</v>
      </c>
      <c r="N27" s="29">
        <f>CEILING(50*12/240,1)</f>
        <v>3</v>
      </c>
      <c r="O27" s="29">
        <f t="shared" si="3"/>
        <v>31</v>
      </c>
      <c r="P27" s="29">
        <f t="shared" si="4"/>
        <v>3410</v>
      </c>
      <c r="R27" s="12">
        <v>25</v>
      </c>
      <c r="S27" s="12">
        <f t="shared" si="5"/>
        <v>2340</v>
      </c>
    </row>
    <row r="28" spans="1:19">
      <c r="A28" s="28">
        <v>26</v>
      </c>
      <c r="B28" s="28">
        <v>13</v>
      </c>
      <c r="C28" s="28" t="s">
        <v>213</v>
      </c>
      <c r="D28" s="28">
        <v>13</v>
      </c>
      <c r="E28" s="28">
        <v>50</v>
      </c>
      <c r="F28" s="28">
        <v>0</v>
      </c>
      <c r="G28" s="30" t="str">
        <f t="shared" si="1"/>
        <v>pass_exp,40</v>
      </c>
      <c r="H28" s="30" t="str">
        <f t="shared" si="2"/>
        <v>pass_exp,40</v>
      </c>
      <c r="I28" s="28">
        <v>2419200</v>
      </c>
      <c r="J28" s="28">
        <v>26</v>
      </c>
      <c r="K28" s="24" t="s">
        <v>101</v>
      </c>
      <c r="L28" s="14">
        <v>40</v>
      </c>
      <c r="M28" s="29">
        <f t="shared" si="6"/>
        <v>28</v>
      </c>
      <c r="N28" s="29">
        <v>1</v>
      </c>
      <c r="O28" s="29">
        <f t="shared" si="3"/>
        <v>29</v>
      </c>
      <c r="P28" s="29">
        <f t="shared" si="4"/>
        <v>3190</v>
      </c>
      <c r="R28" s="12">
        <v>26</v>
      </c>
      <c r="S28" s="12">
        <f t="shared" si="5"/>
        <v>2610</v>
      </c>
    </row>
    <row r="29" spans="1:19">
      <c r="A29" s="28">
        <v>27</v>
      </c>
      <c r="B29" s="28">
        <v>13</v>
      </c>
      <c r="C29" s="28" t="s">
        <v>214</v>
      </c>
      <c r="D29" s="28">
        <v>45</v>
      </c>
      <c r="E29" s="28">
        <v>100</v>
      </c>
      <c r="F29" s="28">
        <v>10</v>
      </c>
      <c r="G29" s="30" t="str">
        <f t="shared" si="1"/>
        <v>pass_exp,40</v>
      </c>
      <c r="H29" s="30" t="str">
        <f t="shared" si="2"/>
        <v>pass_exp,40</v>
      </c>
      <c r="I29" s="28">
        <v>2419200</v>
      </c>
      <c r="J29" s="28">
        <v>27</v>
      </c>
      <c r="K29" s="32" t="s">
        <v>187</v>
      </c>
      <c r="L29" s="14">
        <v>40</v>
      </c>
      <c r="M29" s="29">
        <f t="shared" si="6"/>
        <v>28</v>
      </c>
      <c r="N29" s="29">
        <v>1</v>
      </c>
      <c r="O29" s="29">
        <f t="shared" si="3"/>
        <v>29</v>
      </c>
      <c r="P29" s="29">
        <f t="shared" si="4"/>
        <v>3190</v>
      </c>
      <c r="R29" s="12">
        <v>27</v>
      </c>
      <c r="S29" s="12">
        <f t="shared" si="5"/>
        <v>2800</v>
      </c>
    </row>
    <row r="30" spans="1:19">
      <c r="A30" s="28">
        <v>28</v>
      </c>
      <c r="B30" s="28">
        <v>13</v>
      </c>
      <c r="C30" s="28" t="s">
        <v>215</v>
      </c>
      <c r="D30" s="28">
        <v>51</v>
      </c>
      <c r="E30" s="28">
        <v>16</v>
      </c>
      <c r="F30" s="28">
        <v>5</v>
      </c>
      <c r="G30" s="30" t="str">
        <f t="shared" si="1"/>
        <v>pass_exp,80</v>
      </c>
      <c r="H30" s="30" t="str">
        <f t="shared" si="2"/>
        <v>pass_exp,80</v>
      </c>
      <c r="I30" s="28">
        <v>2419200</v>
      </c>
      <c r="J30" s="28">
        <v>28</v>
      </c>
      <c r="K30" s="25" t="s">
        <v>102</v>
      </c>
      <c r="L30" s="14">
        <v>80</v>
      </c>
      <c r="M30" s="29">
        <f t="shared" si="6"/>
        <v>28</v>
      </c>
      <c r="N30" s="29">
        <v>1</v>
      </c>
      <c r="O30" s="29">
        <f t="shared" si="3"/>
        <v>29</v>
      </c>
      <c r="P30" s="29">
        <f t="shared" si="4"/>
        <v>3190</v>
      </c>
      <c r="R30" s="12">
        <v>28</v>
      </c>
      <c r="S30" s="12">
        <f t="shared" si="5"/>
        <v>2830</v>
      </c>
    </row>
    <row r="31" spans="1:19">
      <c r="A31" s="28">
        <v>29</v>
      </c>
      <c r="B31" s="28">
        <v>13</v>
      </c>
      <c r="C31" s="28" t="s">
        <v>216</v>
      </c>
      <c r="D31" s="28">
        <v>10</v>
      </c>
      <c r="E31" s="28">
        <v>10</v>
      </c>
      <c r="F31" s="28">
        <v>2</v>
      </c>
      <c r="G31" s="30" t="str">
        <f t="shared" si="1"/>
        <v>pass_exp,80</v>
      </c>
      <c r="H31" s="30" t="str">
        <f t="shared" si="2"/>
        <v>pass_exp,80</v>
      </c>
      <c r="I31" s="28">
        <v>2419200</v>
      </c>
      <c r="J31" s="28">
        <v>29</v>
      </c>
      <c r="K31" s="24" t="s">
        <v>103</v>
      </c>
      <c r="L31" s="14">
        <v>80</v>
      </c>
      <c r="M31" s="29">
        <f t="shared" si="6"/>
        <v>28</v>
      </c>
      <c r="N31" s="29">
        <v>15</v>
      </c>
      <c r="O31" s="29">
        <f t="shared" si="3"/>
        <v>43</v>
      </c>
      <c r="P31" s="29">
        <f t="shared" si="4"/>
        <v>4250</v>
      </c>
      <c r="R31" s="12">
        <v>29</v>
      </c>
      <c r="S31" s="12">
        <f t="shared" si="5"/>
        <v>3220</v>
      </c>
    </row>
    <row r="32" spans="1:19">
      <c r="A32" s="28">
        <v>30</v>
      </c>
      <c r="B32" s="28">
        <v>13</v>
      </c>
      <c r="C32" s="28" t="s">
        <v>217</v>
      </c>
      <c r="D32" s="28">
        <v>16</v>
      </c>
      <c r="E32" s="28">
        <v>1000</v>
      </c>
      <c r="F32" s="28">
        <v>0</v>
      </c>
      <c r="G32" s="30" t="str">
        <f t="shared" si="1"/>
        <v>pass_exp,120</v>
      </c>
      <c r="H32" s="30" t="str">
        <f t="shared" si="2"/>
        <v>pass_exp,120</v>
      </c>
      <c r="I32" s="28">
        <v>2419200</v>
      </c>
      <c r="J32" s="28">
        <v>30</v>
      </c>
      <c r="K32" s="24" t="s">
        <v>104</v>
      </c>
      <c r="L32" s="14">
        <v>120</v>
      </c>
      <c r="M32" s="29">
        <f t="shared" si="6"/>
        <v>28</v>
      </c>
      <c r="N32" s="29">
        <v>1</v>
      </c>
      <c r="O32" s="29">
        <f t="shared" si="3"/>
        <v>29</v>
      </c>
      <c r="P32" s="29">
        <f t="shared" si="4"/>
        <v>3190</v>
      </c>
      <c r="R32" s="12">
        <v>30</v>
      </c>
      <c r="S32" s="12">
        <f t="shared" si="5"/>
        <v>3250</v>
      </c>
    </row>
    <row r="33" spans="1:19">
      <c r="A33" s="28">
        <v>31</v>
      </c>
      <c r="B33" s="28">
        <v>13</v>
      </c>
      <c r="C33" s="28" t="s">
        <v>218</v>
      </c>
      <c r="D33" s="28">
        <v>49</v>
      </c>
      <c r="E33" s="28">
        <v>30</v>
      </c>
      <c r="F33" s="28">
        <v>0</v>
      </c>
      <c r="G33" s="30" t="str">
        <f t="shared" si="1"/>
        <v>pass_exp,80</v>
      </c>
      <c r="H33" s="30" t="str">
        <f t="shared" si="2"/>
        <v>pass_exp,80</v>
      </c>
      <c r="I33" s="28">
        <v>3024000</v>
      </c>
      <c r="J33" s="28">
        <v>31</v>
      </c>
      <c r="K33" s="24" t="s">
        <v>105</v>
      </c>
      <c r="L33" s="14">
        <v>80</v>
      </c>
      <c r="M33" s="29">
        <f t="shared" si="6"/>
        <v>35</v>
      </c>
      <c r="N33" s="29">
        <v>2</v>
      </c>
      <c r="O33" s="29">
        <f t="shared" si="3"/>
        <v>37</v>
      </c>
      <c r="P33" s="29">
        <f t="shared" si="4"/>
        <v>3830</v>
      </c>
      <c r="R33" s="12">
        <v>31</v>
      </c>
      <c r="S33" s="12">
        <f t="shared" si="5"/>
        <v>3440</v>
      </c>
    </row>
    <row r="34" spans="1:19">
      <c r="A34" s="28">
        <v>32</v>
      </c>
      <c r="B34" s="28">
        <v>13</v>
      </c>
      <c r="C34" s="28" t="s">
        <v>219</v>
      </c>
      <c r="D34" s="28">
        <v>15</v>
      </c>
      <c r="E34" s="28">
        <v>15</v>
      </c>
      <c r="F34" s="28">
        <v>0</v>
      </c>
      <c r="G34" s="30" t="str">
        <f t="shared" si="1"/>
        <v>pass_exp,160</v>
      </c>
      <c r="H34" s="30" t="str">
        <f t="shared" si="2"/>
        <v>pass_exp,160</v>
      </c>
      <c r="I34" s="28">
        <v>3024000</v>
      </c>
      <c r="J34" s="28">
        <v>32</v>
      </c>
      <c r="K34" s="24" t="s">
        <v>106</v>
      </c>
      <c r="L34" s="14">
        <v>160</v>
      </c>
      <c r="M34" s="29">
        <f t="shared" si="6"/>
        <v>35</v>
      </c>
      <c r="N34" s="29">
        <v>5</v>
      </c>
      <c r="O34" s="29">
        <f t="shared" si="3"/>
        <v>40</v>
      </c>
      <c r="P34" s="29">
        <f t="shared" si="4"/>
        <v>4080</v>
      </c>
      <c r="R34" s="12">
        <v>32</v>
      </c>
      <c r="S34" s="12">
        <f t="shared" si="5"/>
        <v>3470</v>
      </c>
    </row>
    <row r="35" spans="1:19">
      <c r="A35" s="28">
        <v>33</v>
      </c>
      <c r="B35" s="28">
        <v>13</v>
      </c>
      <c r="C35" s="28" t="s">
        <v>220</v>
      </c>
      <c r="D35" s="28">
        <v>45</v>
      </c>
      <c r="E35" s="28">
        <v>106</v>
      </c>
      <c r="F35" s="28">
        <v>10</v>
      </c>
      <c r="G35" s="30" t="str">
        <f t="shared" si="1"/>
        <v>pass_exp,40</v>
      </c>
      <c r="H35" s="30" t="str">
        <f t="shared" si="2"/>
        <v>pass_exp,40</v>
      </c>
      <c r="I35" s="28">
        <v>3024000</v>
      </c>
      <c r="J35" s="28">
        <v>33</v>
      </c>
      <c r="K35" s="24" t="s">
        <v>107</v>
      </c>
      <c r="L35" s="14">
        <v>40</v>
      </c>
      <c r="M35" s="29">
        <f t="shared" si="6"/>
        <v>35</v>
      </c>
      <c r="N35" s="29">
        <v>1</v>
      </c>
      <c r="O35" s="29">
        <f t="shared" si="3"/>
        <v>36</v>
      </c>
      <c r="P35" s="29">
        <f t="shared" si="4"/>
        <v>3680</v>
      </c>
      <c r="R35" s="33">
        <v>33</v>
      </c>
      <c r="S35" s="33">
        <f t="shared" si="5"/>
        <v>3500</v>
      </c>
    </row>
    <row r="36" spans="1:19">
      <c r="A36" s="28">
        <v>34</v>
      </c>
      <c r="B36" s="28">
        <v>13</v>
      </c>
      <c r="C36" s="28" t="s">
        <v>221</v>
      </c>
      <c r="D36" s="28">
        <v>60</v>
      </c>
      <c r="E36" s="28">
        <v>20</v>
      </c>
      <c r="F36" s="28">
        <v>0</v>
      </c>
      <c r="G36" s="30" t="str">
        <f t="shared" si="1"/>
        <v>pass_exp,80</v>
      </c>
      <c r="H36" s="30" t="str">
        <f t="shared" si="2"/>
        <v>pass_exp,80</v>
      </c>
      <c r="I36" s="28">
        <v>3024000</v>
      </c>
      <c r="J36" s="28">
        <v>34</v>
      </c>
      <c r="K36" s="24" t="s">
        <v>108</v>
      </c>
      <c r="L36" s="14">
        <v>80</v>
      </c>
      <c r="M36" s="29">
        <f t="shared" si="6"/>
        <v>35</v>
      </c>
      <c r="N36" s="29">
        <v>1</v>
      </c>
      <c r="O36" s="29">
        <f t="shared" si="3"/>
        <v>36</v>
      </c>
      <c r="P36" s="29">
        <f t="shared" si="4"/>
        <v>3680</v>
      </c>
      <c r="R36" s="12">
        <v>34</v>
      </c>
      <c r="S36" s="12">
        <f t="shared" si="5"/>
        <v>3530</v>
      </c>
    </row>
    <row r="37" spans="1:19">
      <c r="A37" s="28">
        <v>35</v>
      </c>
      <c r="B37" s="28">
        <v>13</v>
      </c>
      <c r="C37" s="28" t="s">
        <v>222</v>
      </c>
      <c r="D37" s="28">
        <v>10</v>
      </c>
      <c r="E37" s="28">
        <v>10</v>
      </c>
      <c r="F37" s="28">
        <v>1</v>
      </c>
      <c r="G37" s="30" t="str">
        <f t="shared" si="1"/>
        <v>pass_exp,80</v>
      </c>
      <c r="H37" s="30" t="str">
        <f t="shared" si="2"/>
        <v>pass_exp,80</v>
      </c>
      <c r="I37" s="28">
        <v>3024000</v>
      </c>
      <c r="J37" s="28">
        <v>35</v>
      </c>
      <c r="K37" s="24" t="s">
        <v>109</v>
      </c>
      <c r="L37" s="14">
        <v>80</v>
      </c>
      <c r="M37" s="29">
        <f t="shared" si="6"/>
        <v>35</v>
      </c>
      <c r="N37" s="29">
        <v>15</v>
      </c>
      <c r="O37" s="29">
        <f t="shared" si="3"/>
        <v>50</v>
      </c>
      <c r="P37" s="29">
        <f t="shared" si="4"/>
        <v>4540</v>
      </c>
      <c r="R37" s="12">
        <v>35</v>
      </c>
      <c r="S37" s="12">
        <f t="shared" si="5"/>
        <v>3560</v>
      </c>
    </row>
    <row r="38" spans="1:19">
      <c r="A38" s="28">
        <v>36</v>
      </c>
      <c r="B38" s="28">
        <v>13</v>
      </c>
      <c r="C38" s="28" t="s">
        <v>223</v>
      </c>
      <c r="D38" s="28">
        <v>17</v>
      </c>
      <c r="E38" s="28">
        <v>1</v>
      </c>
      <c r="F38" s="28">
        <v>10</v>
      </c>
      <c r="G38" s="30" t="str">
        <f t="shared" si="1"/>
        <v>pass_exp,40</v>
      </c>
      <c r="H38" s="30" t="str">
        <f t="shared" si="2"/>
        <v>pass_exp,40</v>
      </c>
      <c r="I38" s="28">
        <v>3024000</v>
      </c>
      <c r="J38" s="28">
        <v>36</v>
      </c>
      <c r="K38" s="24" t="s">
        <v>110</v>
      </c>
      <c r="L38" s="14">
        <v>40</v>
      </c>
      <c r="M38" s="29">
        <f t="shared" si="6"/>
        <v>35</v>
      </c>
      <c r="N38" s="29">
        <v>2</v>
      </c>
      <c r="O38" s="29">
        <f t="shared" si="3"/>
        <v>37</v>
      </c>
      <c r="P38" s="29">
        <f t="shared" si="4"/>
        <v>3830</v>
      </c>
      <c r="R38" s="12">
        <v>36</v>
      </c>
      <c r="S38" s="12">
        <f t="shared" si="5"/>
        <v>3710</v>
      </c>
    </row>
    <row r="39" spans="1:19">
      <c r="A39" s="28"/>
      <c r="B39" s="28"/>
      <c r="C39" s="28"/>
      <c r="D39" s="28"/>
      <c r="E39" s="28"/>
      <c r="F39" s="28"/>
      <c r="G39" s="30"/>
      <c r="H39" s="30"/>
      <c r="I39" s="28"/>
      <c r="J39" s="28"/>
      <c r="K39" s="26"/>
      <c r="L39" s="12">
        <f>SUM(L3:L38)</f>
        <v>3040</v>
      </c>
      <c r="R39" s="12">
        <v>37</v>
      </c>
      <c r="S39" s="12">
        <f t="shared" si="5"/>
        <v>3860</v>
      </c>
    </row>
    <row r="40" spans="1:19">
      <c r="A40" s="28"/>
      <c r="B40" s="28"/>
      <c r="C40" s="28"/>
      <c r="D40" s="28"/>
      <c r="E40" s="28"/>
      <c r="F40" s="28"/>
      <c r="G40" s="30"/>
      <c r="H40" s="30"/>
      <c r="I40" s="28"/>
      <c r="J40" s="28"/>
      <c r="K40" s="26"/>
      <c r="R40" s="12">
        <v>38</v>
      </c>
      <c r="S40" s="12">
        <f t="shared" si="5"/>
        <v>3890</v>
      </c>
    </row>
    <row r="41" spans="1:19">
      <c r="A41" s="28"/>
      <c r="B41" s="28"/>
      <c r="C41" s="28"/>
      <c r="D41" s="28"/>
      <c r="E41" s="28"/>
      <c r="F41" s="28"/>
      <c r="G41" s="30"/>
      <c r="H41" s="30"/>
      <c r="I41" s="28"/>
      <c r="J41" s="28"/>
      <c r="K41" s="26"/>
      <c r="N41" s="29" t="s">
        <v>30</v>
      </c>
      <c r="O41" s="29" t="s">
        <v>31</v>
      </c>
      <c r="R41" s="12">
        <v>39</v>
      </c>
      <c r="S41" s="12">
        <f t="shared" si="5"/>
        <v>3920</v>
      </c>
    </row>
    <row r="42" spans="1:19">
      <c r="A42" s="28"/>
      <c r="B42" s="28"/>
      <c r="C42" s="28"/>
      <c r="D42" s="28"/>
      <c r="E42" s="28"/>
      <c r="F42" s="28"/>
      <c r="G42" s="30"/>
      <c r="H42" s="30"/>
      <c r="I42" s="28"/>
      <c r="J42" s="28"/>
      <c r="K42" s="26"/>
      <c r="N42" s="29">
        <v>70</v>
      </c>
      <c r="O42" s="29">
        <f>N42*50</f>
        <v>3500</v>
      </c>
      <c r="R42" s="33">
        <v>40</v>
      </c>
      <c r="S42" s="33">
        <f t="shared" si="5"/>
        <v>4110</v>
      </c>
    </row>
    <row r="43" spans="1:19">
      <c r="A43" s="28"/>
      <c r="B43" s="28"/>
      <c r="C43" s="28"/>
      <c r="D43" s="28"/>
      <c r="E43" s="28"/>
      <c r="F43" s="28"/>
      <c r="G43" s="30"/>
      <c r="H43" s="30"/>
      <c r="I43" s="28"/>
      <c r="J43" s="28"/>
      <c r="K43" s="26"/>
      <c r="N43" s="29">
        <v>80</v>
      </c>
      <c r="O43" s="29">
        <f>N43*50</f>
        <v>4000</v>
      </c>
      <c r="R43" s="12">
        <v>41</v>
      </c>
      <c r="S43" s="12">
        <f t="shared" si="5"/>
        <v>4140</v>
      </c>
    </row>
    <row r="44" spans="1:19">
      <c r="A44" s="28"/>
      <c r="B44" s="28"/>
      <c r="C44" s="28"/>
      <c r="D44" s="28"/>
      <c r="E44" s="28"/>
      <c r="F44" s="28"/>
      <c r="G44" s="30"/>
      <c r="H44" s="30"/>
      <c r="I44" s="28"/>
      <c r="J44" s="28"/>
      <c r="K44" s="26"/>
      <c r="R44" s="12">
        <v>42</v>
      </c>
      <c r="S44" s="12">
        <f t="shared" si="5"/>
        <v>4170</v>
      </c>
    </row>
    <row r="45" spans="1:19">
      <c r="A45" s="28"/>
      <c r="B45" s="28"/>
      <c r="C45" s="28"/>
      <c r="D45" s="28"/>
      <c r="E45" s="28"/>
      <c r="F45" s="28"/>
      <c r="G45" s="30"/>
      <c r="H45" s="30"/>
      <c r="I45" s="28"/>
      <c r="J45" s="28"/>
      <c r="K45" s="26"/>
      <c r="R45" s="12">
        <v>43</v>
      </c>
      <c r="S45" s="12">
        <f t="shared" si="5"/>
        <v>4280</v>
      </c>
    </row>
    <row r="46" spans="1:19">
      <c r="A46" s="28"/>
      <c r="B46" s="28"/>
      <c r="C46" s="28"/>
      <c r="D46" s="28"/>
      <c r="E46" s="28"/>
      <c r="F46" s="28"/>
      <c r="G46" s="30"/>
      <c r="H46" s="30"/>
      <c r="I46" s="28"/>
      <c r="J46" s="28"/>
      <c r="K46" s="26"/>
      <c r="R46" s="12">
        <v>44</v>
      </c>
      <c r="S46" s="12">
        <f t="shared" si="5"/>
        <v>4310</v>
      </c>
    </row>
    <row r="47" spans="1:19">
      <c r="A47" s="28"/>
      <c r="B47" s="28"/>
      <c r="C47" s="28"/>
      <c r="D47" s="28"/>
      <c r="E47" s="28"/>
      <c r="F47" s="28"/>
      <c r="G47" s="30"/>
      <c r="H47" s="30"/>
      <c r="I47" s="28"/>
      <c r="J47" s="28"/>
      <c r="K47" s="26"/>
      <c r="R47" s="12">
        <v>45</v>
      </c>
      <c r="S47" s="12">
        <f t="shared" si="5"/>
        <v>4340</v>
      </c>
    </row>
    <row r="48" spans="1:19">
      <c r="A48" s="28"/>
      <c r="B48" s="28"/>
      <c r="C48" s="28"/>
      <c r="D48" s="28"/>
      <c r="E48" s="28"/>
      <c r="F48" s="28"/>
      <c r="G48" s="30"/>
      <c r="H48" s="30"/>
      <c r="I48" s="28"/>
      <c r="J48" s="28"/>
      <c r="K48" s="26"/>
      <c r="R48" s="12">
        <v>46</v>
      </c>
      <c r="S48" s="12">
        <f t="shared" si="5"/>
        <v>4370</v>
      </c>
    </row>
    <row r="49" spans="1:19">
      <c r="A49" s="28"/>
      <c r="B49" s="28"/>
      <c r="C49" s="28"/>
      <c r="D49" s="28"/>
      <c r="E49" s="28"/>
      <c r="F49" s="28"/>
      <c r="G49" s="30"/>
      <c r="H49" s="30"/>
      <c r="I49" s="28"/>
      <c r="J49" s="28"/>
      <c r="K49" s="26"/>
      <c r="R49" s="12">
        <v>47</v>
      </c>
      <c r="S49" s="12">
        <f t="shared" si="5"/>
        <v>4400</v>
      </c>
    </row>
    <row r="50" spans="1:19">
      <c r="A50" s="28"/>
      <c r="B50" s="28"/>
      <c r="C50" s="28"/>
      <c r="D50" s="28"/>
      <c r="E50" s="28"/>
      <c r="F50" s="28"/>
      <c r="G50" s="30"/>
      <c r="H50" s="30"/>
      <c r="I50" s="28"/>
      <c r="J50" s="28"/>
      <c r="K50" s="26"/>
      <c r="R50" s="12">
        <v>48</v>
      </c>
      <c r="S50" s="12">
        <f t="shared" si="5"/>
        <v>4430</v>
      </c>
    </row>
    <row r="51" spans="1:19">
      <c r="A51" s="28"/>
      <c r="B51" s="28"/>
      <c r="C51" s="28"/>
      <c r="D51" s="28"/>
      <c r="E51" s="28"/>
      <c r="F51" s="28"/>
      <c r="G51" s="30"/>
      <c r="H51" s="30"/>
      <c r="I51" s="28"/>
      <c r="J51" s="28"/>
      <c r="K51" s="26"/>
      <c r="R51" s="12">
        <v>49</v>
      </c>
      <c r="S51" s="12">
        <f t="shared" si="5"/>
        <v>4460</v>
      </c>
    </row>
    <row r="52" spans="1:19">
      <c r="A52" s="28"/>
      <c r="B52" s="28"/>
      <c r="C52" s="28"/>
      <c r="D52" s="28"/>
      <c r="E52" s="28"/>
      <c r="F52" s="28"/>
      <c r="G52" s="30"/>
      <c r="H52" s="30"/>
      <c r="I52" s="28"/>
      <c r="J52" s="28"/>
      <c r="K52" s="26"/>
      <c r="R52" s="12">
        <v>50</v>
      </c>
      <c r="S52" s="12">
        <f t="shared" si="5"/>
        <v>4570</v>
      </c>
    </row>
    <row r="53" spans="1:19">
      <c r="A53" s="28"/>
      <c r="B53" s="28"/>
      <c r="C53" s="28"/>
      <c r="D53" s="28"/>
      <c r="E53" s="28"/>
      <c r="F53" s="28"/>
      <c r="G53" s="30"/>
      <c r="H53" s="30"/>
      <c r="I53" s="28"/>
      <c r="J53" s="28"/>
      <c r="K53" s="26"/>
    </row>
    <row r="54" spans="1:19">
      <c r="A54" s="28"/>
      <c r="B54" s="28"/>
      <c r="C54" s="28"/>
      <c r="D54" s="28"/>
      <c r="E54" s="28"/>
      <c r="F54" s="28"/>
      <c r="G54" s="30"/>
      <c r="H54" s="30"/>
      <c r="I54" s="28"/>
      <c r="J54" s="28"/>
      <c r="K54" s="26"/>
    </row>
    <row r="55" spans="1:19">
      <c r="A55" s="28">
        <v>37</v>
      </c>
      <c r="B55" s="28">
        <v>15</v>
      </c>
      <c r="C55" s="28">
        <v>1110309</v>
      </c>
      <c r="D55" s="28">
        <v>43</v>
      </c>
      <c r="E55" s="28">
        <v>500</v>
      </c>
      <c r="F55" s="28">
        <v>0</v>
      </c>
      <c r="G55" s="30" t="s">
        <v>10</v>
      </c>
      <c r="H55" s="30" t="s">
        <v>10</v>
      </c>
      <c r="I55" s="28">
        <v>0</v>
      </c>
      <c r="J55" s="28">
        <v>1</v>
      </c>
      <c r="K55" s="26" t="s">
        <v>32</v>
      </c>
      <c r="L55" s="12">
        <v>43</v>
      </c>
      <c r="M55" s="12">
        <v>500</v>
      </c>
      <c r="N55" s="12">
        <v>0</v>
      </c>
      <c r="O55" s="12" t="s">
        <v>224</v>
      </c>
      <c r="P55" s="12" t="s">
        <v>224</v>
      </c>
      <c r="Q55" s="12" t="str">
        <f>IF(AND(D55=L55,M55=E55),"",1)</f>
        <v/>
      </c>
    </row>
    <row r="56" spans="1:19">
      <c r="A56" s="28">
        <v>38</v>
      </c>
      <c r="B56" s="28">
        <v>15</v>
      </c>
      <c r="C56" s="28">
        <v>1110310</v>
      </c>
      <c r="D56" s="28">
        <v>22</v>
      </c>
      <c r="E56" s="28">
        <v>10</v>
      </c>
      <c r="F56" s="28">
        <v>0</v>
      </c>
      <c r="G56" s="30" t="s">
        <v>11</v>
      </c>
      <c r="H56" s="30" t="s">
        <v>11</v>
      </c>
      <c r="I56" s="28">
        <v>0</v>
      </c>
      <c r="J56" s="28">
        <v>2</v>
      </c>
      <c r="K56" s="26" t="s">
        <v>33</v>
      </c>
      <c r="L56" s="12">
        <v>22</v>
      </c>
      <c r="M56" s="12">
        <v>10</v>
      </c>
      <c r="N56" s="12">
        <v>0</v>
      </c>
      <c r="O56" s="12" t="s">
        <v>11</v>
      </c>
      <c r="P56" s="12" t="s">
        <v>11</v>
      </c>
      <c r="Q56" s="12" t="str">
        <f t="shared" ref="Q56:Q90" si="7">IF(AND(D56=L56,M56=E56),"",1)</f>
        <v/>
      </c>
    </row>
    <row r="57" spans="1:19">
      <c r="A57" s="28">
        <v>39</v>
      </c>
      <c r="B57" s="28">
        <v>15</v>
      </c>
      <c r="C57" s="28">
        <v>1110311</v>
      </c>
      <c r="D57" s="28">
        <v>45</v>
      </c>
      <c r="E57" s="28">
        <v>300</v>
      </c>
      <c r="F57" s="28">
        <v>10</v>
      </c>
      <c r="G57" s="30" t="s">
        <v>11</v>
      </c>
      <c r="H57" s="30" t="s">
        <v>11</v>
      </c>
      <c r="I57" s="28">
        <v>0</v>
      </c>
      <c r="J57" s="28">
        <v>3</v>
      </c>
      <c r="K57" s="26" t="s">
        <v>34</v>
      </c>
      <c r="L57" s="12">
        <v>45</v>
      </c>
      <c r="M57" s="12">
        <v>300</v>
      </c>
      <c r="N57" s="12">
        <v>10</v>
      </c>
      <c r="O57" s="12" t="s">
        <v>11</v>
      </c>
      <c r="P57" s="12" t="s">
        <v>11</v>
      </c>
      <c r="Q57" s="12" t="str">
        <f t="shared" si="7"/>
        <v/>
      </c>
    </row>
    <row r="58" spans="1:19">
      <c r="A58" s="28">
        <v>40</v>
      </c>
      <c r="B58" s="28">
        <v>15</v>
      </c>
      <c r="C58" s="28">
        <v>1110312</v>
      </c>
      <c r="D58" s="28">
        <v>52</v>
      </c>
      <c r="E58" s="28">
        <v>5</v>
      </c>
      <c r="F58" s="28">
        <v>0</v>
      </c>
      <c r="G58" s="30" t="s">
        <v>12</v>
      </c>
      <c r="H58" s="30" t="s">
        <v>12</v>
      </c>
      <c r="I58" s="28">
        <v>0</v>
      </c>
      <c r="J58" s="28">
        <v>4</v>
      </c>
      <c r="K58" s="15" t="s">
        <v>35</v>
      </c>
      <c r="L58" s="12">
        <v>52</v>
      </c>
      <c r="M58" s="12">
        <v>5</v>
      </c>
      <c r="N58" s="12">
        <v>0</v>
      </c>
      <c r="O58" s="12" t="s">
        <v>12</v>
      </c>
      <c r="P58" s="12" t="s">
        <v>12</v>
      </c>
      <c r="Q58" s="12" t="str">
        <f t="shared" si="7"/>
        <v/>
      </c>
    </row>
    <row r="59" spans="1:19">
      <c r="A59" s="28">
        <v>41</v>
      </c>
      <c r="B59" s="28">
        <v>15</v>
      </c>
      <c r="C59" s="28">
        <v>1110313</v>
      </c>
      <c r="D59" s="28">
        <v>58</v>
      </c>
      <c r="E59" s="28">
        <v>50</v>
      </c>
      <c r="F59" s="28">
        <v>0</v>
      </c>
      <c r="G59" s="30" t="s">
        <v>13</v>
      </c>
      <c r="H59" s="30" t="s">
        <v>13</v>
      </c>
      <c r="I59" s="28">
        <v>0</v>
      </c>
      <c r="J59" s="28">
        <v>5</v>
      </c>
      <c r="K59" s="26" t="s">
        <v>36</v>
      </c>
      <c r="L59" s="12">
        <v>58</v>
      </c>
      <c r="M59" s="12">
        <v>50</v>
      </c>
      <c r="N59" s="12">
        <v>0</v>
      </c>
      <c r="O59" s="12" t="s">
        <v>13</v>
      </c>
      <c r="P59" s="12" t="s">
        <v>13</v>
      </c>
      <c r="Q59" s="12" t="str">
        <f t="shared" si="7"/>
        <v/>
      </c>
    </row>
    <row r="60" spans="1:19">
      <c r="A60" s="28">
        <v>42</v>
      </c>
      <c r="B60" s="28">
        <v>15</v>
      </c>
      <c r="C60" s="28">
        <v>1110314</v>
      </c>
      <c r="D60" s="28">
        <v>4</v>
      </c>
      <c r="E60" s="28">
        <v>1</v>
      </c>
      <c r="F60" s="28">
        <v>20</v>
      </c>
      <c r="G60" s="30" t="s">
        <v>13</v>
      </c>
      <c r="H60" s="30" t="s">
        <v>13</v>
      </c>
      <c r="I60" s="28">
        <v>0</v>
      </c>
      <c r="J60" s="28">
        <v>6</v>
      </c>
      <c r="K60" s="26" t="s">
        <v>37</v>
      </c>
      <c r="L60" s="12">
        <v>4</v>
      </c>
      <c r="M60" s="12">
        <v>1</v>
      </c>
      <c r="N60" s="12">
        <v>20</v>
      </c>
      <c r="O60" s="12" t="s">
        <v>13</v>
      </c>
      <c r="P60" s="12" t="s">
        <v>13</v>
      </c>
      <c r="Q60" s="12" t="str">
        <f t="shared" si="7"/>
        <v/>
      </c>
    </row>
    <row r="61" spans="1:19">
      <c r="A61" s="28">
        <v>43</v>
      </c>
      <c r="B61" s="28">
        <v>15</v>
      </c>
      <c r="C61" s="28">
        <v>1110315</v>
      </c>
      <c r="D61" s="28">
        <v>46</v>
      </c>
      <c r="E61" s="28">
        <v>50</v>
      </c>
      <c r="F61" s="28">
        <v>0</v>
      </c>
      <c r="G61" s="30" t="s">
        <v>10</v>
      </c>
      <c r="H61" s="30" t="s">
        <v>10</v>
      </c>
      <c r="I61" s="28">
        <v>604800</v>
      </c>
      <c r="J61" s="28">
        <v>7</v>
      </c>
      <c r="K61" s="26" t="s">
        <v>38</v>
      </c>
      <c r="L61" s="12">
        <v>46</v>
      </c>
      <c r="M61" s="12">
        <v>50</v>
      </c>
      <c r="N61" s="12">
        <v>0</v>
      </c>
      <c r="O61" s="12" t="s">
        <v>10</v>
      </c>
      <c r="P61" s="12" t="s">
        <v>10</v>
      </c>
      <c r="Q61" s="12" t="str">
        <f t="shared" si="7"/>
        <v/>
      </c>
    </row>
    <row r="62" spans="1:19">
      <c r="A62" s="28">
        <v>44</v>
      </c>
      <c r="B62" s="28">
        <v>15</v>
      </c>
      <c r="C62" s="28">
        <v>1110316</v>
      </c>
      <c r="D62" s="28">
        <v>50</v>
      </c>
      <c r="E62" s="28">
        <v>7</v>
      </c>
      <c r="F62" s="28">
        <v>0</v>
      </c>
      <c r="G62" s="30" t="s">
        <v>14</v>
      </c>
      <c r="H62" s="30" t="s">
        <v>14</v>
      </c>
      <c r="I62" s="28">
        <v>604800</v>
      </c>
      <c r="J62" s="28">
        <v>8</v>
      </c>
      <c r="K62" s="26" t="s">
        <v>39</v>
      </c>
      <c r="L62" s="12">
        <v>50</v>
      </c>
      <c r="M62" s="12">
        <v>7</v>
      </c>
      <c r="N62" s="12">
        <v>0</v>
      </c>
      <c r="O62" s="12" t="s">
        <v>14</v>
      </c>
      <c r="P62" s="12" t="s">
        <v>14</v>
      </c>
      <c r="Q62" s="12" t="str">
        <f t="shared" si="7"/>
        <v/>
      </c>
    </row>
    <row r="63" spans="1:19">
      <c r="A63" s="28">
        <v>45</v>
      </c>
      <c r="B63" s="28">
        <v>15</v>
      </c>
      <c r="C63" s="28">
        <v>1110317</v>
      </c>
      <c r="D63" s="28">
        <v>45</v>
      </c>
      <c r="E63" s="28">
        <v>104</v>
      </c>
      <c r="F63" s="28">
        <v>10</v>
      </c>
      <c r="G63" s="30" t="s">
        <v>11</v>
      </c>
      <c r="H63" s="30" t="s">
        <v>11</v>
      </c>
      <c r="I63" s="28">
        <v>604800</v>
      </c>
      <c r="J63" s="28">
        <v>9</v>
      </c>
      <c r="K63" s="26" t="s">
        <v>40</v>
      </c>
      <c r="L63" s="12">
        <v>45</v>
      </c>
      <c r="M63" s="12">
        <v>104</v>
      </c>
      <c r="N63" s="12">
        <v>10</v>
      </c>
      <c r="O63" s="12" t="s">
        <v>11</v>
      </c>
      <c r="P63" s="12" t="s">
        <v>11</v>
      </c>
      <c r="Q63" s="12" t="str">
        <f t="shared" si="7"/>
        <v/>
      </c>
    </row>
    <row r="64" spans="1:19">
      <c r="A64" s="28">
        <v>46</v>
      </c>
      <c r="B64" s="28">
        <v>15</v>
      </c>
      <c r="C64" s="28">
        <v>1110318</v>
      </c>
      <c r="D64" s="28">
        <v>53</v>
      </c>
      <c r="E64" s="28">
        <v>301</v>
      </c>
      <c r="F64" s="28">
        <v>10</v>
      </c>
      <c r="G64" s="30" t="s">
        <v>11</v>
      </c>
      <c r="H64" s="30" t="s">
        <v>11</v>
      </c>
      <c r="I64" s="28">
        <v>604800</v>
      </c>
      <c r="J64" s="28">
        <v>10</v>
      </c>
      <c r="K64" s="26" t="s">
        <v>41</v>
      </c>
      <c r="L64" s="12">
        <v>53</v>
      </c>
      <c r="M64" s="12">
        <v>301</v>
      </c>
      <c r="N64" s="12">
        <v>10</v>
      </c>
      <c r="O64" s="12" t="s">
        <v>11</v>
      </c>
      <c r="P64" s="12" t="s">
        <v>11</v>
      </c>
      <c r="Q64" s="12" t="str">
        <f t="shared" si="7"/>
        <v/>
      </c>
    </row>
    <row r="65" spans="1:17">
      <c r="A65" s="28">
        <v>47</v>
      </c>
      <c r="B65" s="28">
        <v>15</v>
      </c>
      <c r="C65" s="28">
        <v>1110319</v>
      </c>
      <c r="D65" s="28">
        <v>55</v>
      </c>
      <c r="E65" s="28">
        <v>20</v>
      </c>
      <c r="F65" s="28">
        <v>8</v>
      </c>
      <c r="G65" s="30" t="s">
        <v>12</v>
      </c>
      <c r="H65" s="30" t="s">
        <v>12</v>
      </c>
      <c r="I65" s="28">
        <v>604800</v>
      </c>
      <c r="J65" s="28">
        <v>11</v>
      </c>
      <c r="K65" s="26" t="s">
        <v>42</v>
      </c>
      <c r="L65" s="12">
        <v>55</v>
      </c>
      <c r="M65" s="12">
        <v>20</v>
      </c>
      <c r="N65" s="12">
        <v>8</v>
      </c>
      <c r="O65" s="12" t="s">
        <v>12</v>
      </c>
      <c r="P65" s="12" t="s">
        <v>12</v>
      </c>
      <c r="Q65" s="12" t="str">
        <f t="shared" si="7"/>
        <v/>
      </c>
    </row>
    <row r="66" spans="1:17">
      <c r="A66" s="28">
        <v>48</v>
      </c>
      <c r="B66" s="28">
        <v>15</v>
      </c>
      <c r="C66" s="28">
        <v>1110320</v>
      </c>
      <c r="D66" s="28">
        <v>56</v>
      </c>
      <c r="E66" s="28">
        <v>10000</v>
      </c>
      <c r="F66" s="28">
        <v>0</v>
      </c>
      <c r="G66" s="30" t="s">
        <v>13</v>
      </c>
      <c r="H66" s="30" t="s">
        <v>13</v>
      </c>
      <c r="I66" s="28">
        <v>604800</v>
      </c>
      <c r="J66" s="28">
        <v>12</v>
      </c>
      <c r="K66" s="26" t="s">
        <v>43</v>
      </c>
      <c r="L66" s="12">
        <v>56</v>
      </c>
      <c r="M66" s="12">
        <v>10000</v>
      </c>
      <c r="N66" s="12">
        <v>0</v>
      </c>
      <c r="O66" s="12" t="s">
        <v>13</v>
      </c>
      <c r="P66" s="12" t="s">
        <v>13</v>
      </c>
      <c r="Q66" s="12" t="str">
        <f t="shared" si="7"/>
        <v/>
      </c>
    </row>
    <row r="67" spans="1:17">
      <c r="A67" s="28">
        <v>49</v>
      </c>
      <c r="B67" s="28">
        <v>15</v>
      </c>
      <c r="C67" s="28">
        <v>1110321</v>
      </c>
      <c r="D67" s="28">
        <v>59</v>
      </c>
      <c r="E67" s="28">
        <v>100</v>
      </c>
      <c r="F67" s="28">
        <v>0</v>
      </c>
      <c r="G67" s="30" t="s">
        <v>15</v>
      </c>
      <c r="H67" s="30" t="s">
        <v>15</v>
      </c>
      <c r="I67" s="28">
        <v>1209600</v>
      </c>
      <c r="J67" s="28">
        <v>13</v>
      </c>
      <c r="K67" s="26" t="s">
        <v>44</v>
      </c>
      <c r="L67" s="12">
        <v>59</v>
      </c>
      <c r="M67" s="12">
        <v>100</v>
      </c>
      <c r="N67" s="12">
        <v>0</v>
      </c>
      <c r="O67" s="12" t="s">
        <v>15</v>
      </c>
      <c r="P67" s="12" t="s">
        <v>15</v>
      </c>
      <c r="Q67" s="12" t="str">
        <f t="shared" si="7"/>
        <v/>
      </c>
    </row>
    <row r="68" spans="1:17">
      <c r="A68" s="28">
        <v>50</v>
      </c>
      <c r="B68" s="28">
        <v>15</v>
      </c>
      <c r="C68" s="28">
        <v>1110322</v>
      </c>
      <c r="D68" s="28">
        <v>14</v>
      </c>
      <c r="E68" s="28">
        <v>20</v>
      </c>
      <c r="F68" s="28">
        <v>0</v>
      </c>
      <c r="G68" s="30" t="s">
        <v>15</v>
      </c>
      <c r="H68" s="30" t="s">
        <v>15</v>
      </c>
      <c r="I68" s="28">
        <v>1209600</v>
      </c>
      <c r="J68" s="28">
        <v>14</v>
      </c>
      <c r="K68" s="26" t="s">
        <v>45</v>
      </c>
      <c r="L68" s="12">
        <v>14</v>
      </c>
      <c r="M68" s="12">
        <v>20</v>
      </c>
      <c r="N68" s="12">
        <v>0</v>
      </c>
      <c r="O68" s="12" t="s">
        <v>15</v>
      </c>
      <c r="P68" s="12" t="s">
        <v>15</v>
      </c>
      <c r="Q68" s="12" t="str">
        <f t="shared" si="7"/>
        <v/>
      </c>
    </row>
    <row r="69" spans="1:17">
      <c r="A69" s="28">
        <v>51</v>
      </c>
      <c r="B69" s="28">
        <v>15</v>
      </c>
      <c r="C69" s="28">
        <v>1110323</v>
      </c>
      <c r="D69" s="28">
        <v>45</v>
      </c>
      <c r="E69" s="28">
        <v>202</v>
      </c>
      <c r="F69" s="28">
        <v>10</v>
      </c>
      <c r="G69" s="30" t="s">
        <v>11</v>
      </c>
      <c r="H69" s="30" t="s">
        <v>11</v>
      </c>
      <c r="I69" s="28">
        <v>1209600</v>
      </c>
      <c r="J69" s="28">
        <v>15</v>
      </c>
      <c r="K69" s="26" t="s">
        <v>46</v>
      </c>
      <c r="L69" s="12">
        <v>45</v>
      </c>
      <c r="M69" s="12">
        <v>202</v>
      </c>
      <c r="N69" s="12">
        <v>10</v>
      </c>
      <c r="O69" s="12" t="s">
        <v>11</v>
      </c>
      <c r="P69" s="12" t="s">
        <v>11</v>
      </c>
      <c r="Q69" s="12" t="str">
        <f t="shared" si="7"/>
        <v/>
      </c>
    </row>
    <row r="70" spans="1:17">
      <c r="A70" s="28">
        <v>52</v>
      </c>
      <c r="B70" s="28">
        <v>15</v>
      </c>
      <c r="C70" s="28">
        <v>1110324</v>
      </c>
      <c r="D70" s="28">
        <v>51</v>
      </c>
      <c r="E70" s="28">
        <v>5</v>
      </c>
      <c r="F70" s="28">
        <v>10</v>
      </c>
      <c r="G70" s="30" t="s">
        <v>11</v>
      </c>
      <c r="H70" s="30" t="s">
        <v>11</v>
      </c>
      <c r="I70" s="28">
        <v>1209600</v>
      </c>
      <c r="J70" s="28">
        <v>16</v>
      </c>
      <c r="K70" s="15" t="s">
        <v>47</v>
      </c>
      <c r="L70" s="12">
        <v>51</v>
      </c>
      <c r="M70" s="12">
        <v>5</v>
      </c>
      <c r="N70" s="12">
        <v>10</v>
      </c>
      <c r="O70" s="12" t="s">
        <v>11</v>
      </c>
      <c r="P70" s="12" t="s">
        <v>11</v>
      </c>
      <c r="Q70" s="12" t="str">
        <f t="shared" si="7"/>
        <v/>
      </c>
    </row>
    <row r="71" spans="1:17">
      <c r="A71" s="28">
        <v>53</v>
      </c>
      <c r="B71" s="28">
        <v>15</v>
      </c>
      <c r="C71" s="28">
        <v>1110325</v>
      </c>
      <c r="D71" s="28">
        <v>10</v>
      </c>
      <c r="E71" s="28">
        <v>10</v>
      </c>
      <c r="F71" s="28">
        <v>3</v>
      </c>
      <c r="G71" s="30" t="s">
        <v>12</v>
      </c>
      <c r="H71" s="30" t="s">
        <v>12</v>
      </c>
      <c r="I71" s="28">
        <v>1209600</v>
      </c>
      <c r="J71" s="28">
        <v>17</v>
      </c>
      <c r="K71" s="26" t="s">
        <v>48</v>
      </c>
      <c r="L71" s="12">
        <v>10</v>
      </c>
      <c r="M71" s="12">
        <v>10</v>
      </c>
      <c r="N71" s="12">
        <v>3</v>
      </c>
      <c r="O71" s="12" t="s">
        <v>12</v>
      </c>
      <c r="P71" s="12" t="s">
        <v>12</v>
      </c>
      <c r="Q71" s="12" t="str">
        <f t="shared" si="7"/>
        <v/>
      </c>
    </row>
    <row r="72" spans="1:17">
      <c r="A72" s="28">
        <v>54</v>
      </c>
      <c r="B72" s="28">
        <v>15</v>
      </c>
      <c r="C72" s="28">
        <v>1110326</v>
      </c>
      <c r="D72" s="28">
        <v>4</v>
      </c>
      <c r="E72" s="28">
        <v>2</v>
      </c>
      <c r="F72" s="28">
        <v>10</v>
      </c>
      <c r="G72" s="30" t="s">
        <v>16</v>
      </c>
      <c r="H72" s="30" t="s">
        <v>16</v>
      </c>
      <c r="I72" s="28">
        <v>1209600</v>
      </c>
      <c r="J72" s="28">
        <v>18</v>
      </c>
      <c r="K72" s="26" t="s">
        <v>49</v>
      </c>
      <c r="L72" s="12">
        <v>4</v>
      </c>
      <c r="M72" s="12">
        <v>2</v>
      </c>
      <c r="N72" s="12">
        <v>10</v>
      </c>
      <c r="O72" s="12" t="s">
        <v>16</v>
      </c>
      <c r="P72" s="12" t="s">
        <v>16</v>
      </c>
      <c r="Q72" s="12" t="str">
        <f t="shared" si="7"/>
        <v/>
      </c>
    </row>
    <row r="73" spans="1:17">
      <c r="A73" s="28">
        <v>55</v>
      </c>
      <c r="B73" s="28">
        <v>15</v>
      </c>
      <c r="C73" s="28">
        <v>1110327</v>
      </c>
      <c r="D73" s="28">
        <v>47</v>
      </c>
      <c r="E73" s="28">
        <v>30</v>
      </c>
      <c r="F73" s="28">
        <v>0</v>
      </c>
      <c r="G73" s="30" t="s">
        <v>11</v>
      </c>
      <c r="H73" s="30" t="s">
        <v>11</v>
      </c>
      <c r="I73" s="28">
        <v>1814400</v>
      </c>
      <c r="J73" s="28">
        <v>19</v>
      </c>
      <c r="K73" s="26" t="s">
        <v>50</v>
      </c>
      <c r="L73" s="12">
        <v>47</v>
      </c>
      <c r="M73" s="12">
        <v>30</v>
      </c>
      <c r="N73" s="12">
        <v>0</v>
      </c>
      <c r="O73" s="12" t="s">
        <v>11</v>
      </c>
      <c r="P73" s="12" t="s">
        <v>11</v>
      </c>
      <c r="Q73" s="12" t="str">
        <f t="shared" si="7"/>
        <v/>
      </c>
    </row>
    <row r="74" spans="1:17">
      <c r="A74" s="28">
        <v>56</v>
      </c>
      <c r="B74" s="28">
        <v>15</v>
      </c>
      <c r="C74" s="28">
        <v>1110328</v>
      </c>
      <c r="D74" s="28">
        <v>11</v>
      </c>
      <c r="E74" s="28">
        <v>50</v>
      </c>
      <c r="F74" s="28">
        <v>0</v>
      </c>
      <c r="G74" s="30" t="s">
        <v>12</v>
      </c>
      <c r="H74" s="30" t="s">
        <v>12</v>
      </c>
      <c r="I74" s="28">
        <v>1814400</v>
      </c>
      <c r="J74" s="28">
        <v>20</v>
      </c>
      <c r="K74" s="26" t="s">
        <v>51</v>
      </c>
      <c r="L74" s="12">
        <v>11</v>
      </c>
      <c r="M74" s="12">
        <v>50</v>
      </c>
      <c r="N74" s="12">
        <v>0</v>
      </c>
      <c r="O74" s="12" t="s">
        <v>12</v>
      </c>
      <c r="P74" s="12" t="s">
        <v>12</v>
      </c>
      <c r="Q74" s="12" t="str">
        <f t="shared" si="7"/>
        <v/>
      </c>
    </row>
    <row r="75" spans="1:17">
      <c r="A75" s="28">
        <v>57</v>
      </c>
      <c r="B75" s="28">
        <v>15</v>
      </c>
      <c r="C75" s="28">
        <v>1110329</v>
      </c>
      <c r="D75" s="28">
        <v>45</v>
      </c>
      <c r="E75" s="28">
        <v>301</v>
      </c>
      <c r="F75" s="28">
        <v>10</v>
      </c>
      <c r="G75" s="30" t="s">
        <v>11</v>
      </c>
      <c r="H75" s="30" t="s">
        <v>11</v>
      </c>
      <c r="I75" s="28">
        <v>1814400</v>
      </c>
      <c r="J75" s="28">
        <v>21</v>
      </c>
      <c r="K75" s="26" t="s">
        <v>52</v>
      </c>
      <c r="L75" s="12">
        <v>45</v>
      </c>
      <c r="M75" s="12">
        <v>301</v>
      </c>
      <c r="N75" s="12">
        <v>10</v>
      </c>
      <c r="O75" s="12" t="s">
        <v>11</v>
      </c>
      <c r="P75" s="12" t="s">
        <v>11</v>
      </c>
      <c r="Q75" s="12" t="str">
        <f t="shared" si="7"/>
        <v/>
      </c>
    </row>
    <row r="76" spans="1:17">
      <c r="A76" s="28">
        <v>58</v>
      </c>
      <c r="B76" s="28">
        <v>15</v>
      </c>
      <c r="C76" s="28">
        <v>1110330</v>
      </c>
      <c r="D76" s="28">
        <v>54</v>
      </c>
      <c r="E76" s="28">
        <v>5</v>
      </c>
      <c r="F76" s="28">
        <v>0</v>
      </c>
      <c r="G76" s="30" t="s">
        <v>12</v>
      </c>
      <c r="H76" s="30" t="s">
        <v>12</v>
      </c>
      <c r="I76" s="28">
        <v>1814400</v>
      </c>
      <c r="J76" s="28">
        <v>22</v>
      </c>
      <c r="K76" s="27" t="s">
        <v>53</v>
      </c>
      <c r="L76" s="12">
        <v>54</v>
      </c>
      <c r="M76" s="12">
        <v>5</v>
      </c>
      <c r="N76" s="12">
        <v>0</v>
      </c>
      <c r="O76" s="12" t="s">
        <v>12</v>
      </c>
      <c r="P76" s="12" t="s">
        <v>12</v>
      </c>
      <c r="Q76" s="12" t="str">
        <f t="shared" si="7"/>
        <v/>
      </c>
    </row>
    <row r="77" spans="1:17">
      <c r="A77" s="28">
        <v>59</v>
      </c>
      <c r="B77" s="28">
        <v>15</v>
      </c>
      <c r="C77" s="28">
        <v>1110331</v>
      </c>
      <c r="D77" s="28">
        <v>55</v>
      </c>
      <c r="E77" s="28">
        <v>10</v>
      </c>
      <c r="F77" s="28">
        <v>13</v>
      </c>
      <c r="G77" s="30" t="s">
        <v>12</v>
      </c>
      <c r="H77" s="30" t="s">
        <v>12</v>
      </c>
      <c r="I77" s="28">
        <v>1814400</v>
      </c>
      <c r="J77" s="28">
        <v>23</v>
      </c>
      <c r="K77" s="26" t="s">
        <v>54</v>
      </c>
      <c r="L77" s="12">
        <v>55</v>
      </c>
      <c r="M77" s="12">
        <v>10</v>
      </c>
      <c r="N77" s="12">
        <v>13</v>
      </c>
      <c r="O77" s="12" t="s">
        <v>12</v>
      </c>
      <c r="P77" s="12" t="s">
        <v>12</v>
      </c>
      <c r="Q77" s="12" t="str">
        <f t="shared" si="7"/>
        <v/>
      </c>
    </row>
    <row r="78" spans="1:17">
      <c r="A78" s="28">
        <v>60</v>
      </c>
      <c r="B78" s="28">
        <v>15</v>
      </c>
      <c r="C78" s="28">
        <v>1110332</v>
      </c>
      <c r="D78" s="28">
        <v>12</v>
      </c>
      <c r="E78" s="28">
        <v>30</v>
      </c>
      <c r="F78" s="28">
        <v>5</v>
      </c>
      <c r="G78" s="30" t="s">
        <v>13</v>
      </c>
      <c r="H78" s="30" t="s">
        <v>13</v>
      </c>
      <c r="I78" s="28">
        <v>1814400</v>
      </c>
      <c r="J78" s="28">
        <v>24</v>
      </c>
      <c r="K78" s="26" t="s">
        <v>55</v>
      </c>
      <c r="L78" s="12">
        <v>12</v>
      </c>
      <c r="M78" s="12">
        <v>30</v>
      </c>
      <c r="N78" s="12">
        <v>5</v>
      </c>
      <c r="O78" s="12" t="s">
        <v>13</v>
      </c>
      <c r="P78" s="12" t="s">
        <v>13</v>
      </c>
      <c r="Q78" s="12" t="str">
        <f t="shared" si="7"/>
        <v/>
      </c>
    </row>
    <row r="79" spans="1:17">
      <c r="A79" s="28">
        <v>61</v>
      </c>
      <c r="B79" s="28">
        <v>15</v>
      </c>
      <c r="C79" s="28">
        <v>1110333</v>
      </c>
      <c r="D79" s="28">
        <v>48</v>
      </c>
      <c r="E79" s="28">
        <v>50</v>
      </c>
      <c r="F79" s="28">
        <v>0</v>
      </c>
      <c r="G79" s="30" t="s">
        <v>10</v>
      </c>
      <c r="H79" s="30" t="s">
        <v>10</v>
      </c>
      <c r="I79" s="28">
        <v>2419200</v>
      </c>
      <c r="J79" s="28">
        <v>25</v>
      </c>
      <c r="K79" s="26" t="s">
        <v>56</v>
      </c>
      <c r="L79" s="12">
        <v>48</v>
      </c>
      <c r="M79" s="12">
        <v>50</v>
      </c>
      <c r="N79" s="12">
        <v>0</v>
      </c>
      <c r="O79" s="12" t="s">
        <v>10</v>
      </c>
      <c r="P79" s="12" t="s">
        <v>10</v>
      </c>
      <c r="Q79" s="12" t="str">
        <f t="shared" si="7"/>
        <v/>
      </c>
    </row>
    <row r="80" spans="1:17">
      <c r="A80" s="28">
        <v>62</v>
      </c>
      <c r="B80" s="28">
        <v>15</v>
      </c>
      <c r="C80" s="28">
        <v>1110334</v>
      </c>
      <c r="D80" s="28">
        <v>13</v>
      </c>
      <c r="E80" s="28">
        <v>50</v>
      </c>
      <c r="F80" s="28">
        <v>0</v>
      </c>
      <c r="G80" s="30" t="s">
        <v>12</v>
      </c>
      <c r="H80" s="30" t="s">
        <v>12</v>
      </c>
      <c r="I80" s="28">
        <v>2419200</v>
      </c>
      <c r="J80" s="28">
        <v>26</v>
      </c>
      <c r="K80" s="26" t="s">
        <v>57</v>
      </c>
      <c r="L80" s="12">
        <v>13</v>
      </c>
      <c r="M80" s="12">
        <v>50</v>
      </c>
      <c r="N80" s="12">
        <v>0</v>
      </c>
      <c r="O80" s="12" t="s">
        <v>12</v>
      </c>
      <c r="P80" s="12" t="s">
        <v>12</v>
      </c>
      <c r="Q80" s="12" t="str">
        <f t="shared" si="7"/>
        <v/>
      </c>
    </row>
    <row r="81" spans="1:17">
      <c r="A81" s="28">
        <v>63</v>
      </c>
      <c r="B81" s="28">
        <v>15</v>
      </c>
      <c r="C81" s="28">
        <v>1110335</v>
      </c>
      <c r="D81" s="28">
        <v>45</v>
      </c>
      <c r="E81" s="28">
        <v>103</v>
      </c>
      <c r="F81" s="28">
        <v>10</v>
      </c>
      <c r="G81" s="30" t="s">
        <v>11</v>
      </c>
      <c r="H81" s="30" t="s">
        <v>11</v>
      </c>
      <c r="I81" s="28">
        <v>2419200</v>
      </c>
      <c r="J81" s="28">
        <v>27</v>
      </c>
      <c r="K81" s="26" t="s">
        <v>58</v>
      </c>
      <c r="L81" s="12">
        <v>45</v>
      </c>
      <c r="M81" s="12">
        <v>103</v>
      </c>
      <c r="N81" s="12">
        <v>10</v>
      </c>
      <c r="O81" s="12" t="s">
        <v>11</v>
      </c>
      <c r="P81" s="12" t="s">
        <v>11</v>
      </c>
      <c r="Q81" s="12" t="str">
        <f t="shared" si="7"/>
        <v/>
      </c>
    </row>
    <row r="82" spans="1:17">
      <c r="A82" s="28">
        <v>64</v>
      </c>
      <c r="B82" s="28">
        <v>15</v>
      </c>
      <c r="C82" s="28">
        <v>1110336</v>
      </c>
      <c r="D82" s="28">
        <v>51</v>
      </c>
      <c r="E82" s="28">
        <v>16</v>
      </c>
      <c r="F82" s="28">
        <v>5</v>
      </c>
      <c r="G82" s="30" t="s">
        <v>12</v>
      </c>
      <c r="H82" s="30" t="s">
        <v>12</v>
      </c>
      <c r="I82" s="28">
        <v>2419200</v>
      </c>
      <c r="J82" s="28">
        <v>28</v>
      </c>
      <c r="K82" s="27" t="s">
        <v>59</v>
      </c>
      <c r="L82" s="12">
        <v>51</v>
      </c>
      <c r="M82" s="12">
        <v>16</v>
      </c>
      <c r="N82" s="12">
        <v>5</v>
      </c>
      <c r="O82" s="12" t="s">
        <v>12</v>
      </c>
      <c r="P82" s="12" t="s">
        <v>12</v>
      </c>
      <c r="Q82" s="12" t="str">
        <f t="shared" si="7"/>
        <v/>
      </c>
    </row>
    <row r="83" spans="1:17">
      <c r="A83" s="28">
        <v>65</v>
      </c>
      <c r="B83" s="28">
        <v>15</v>
      </c>
      <c r="C83" s="28">
        <v>1110337</v>
      </c>
      <c r="D83" s="28">
        <v>10</v>
      </c>
      <c r="E83" s="28">
        <v>10</v>
      </c>
      <c r="F83" s="28">
        <v>2</v>
      </c>
      <c r="G83" s="30" t="s">
        <v>12</v>
      </c>
      <c r="H83" s="30" t="s">
        <v>12</v>
      </c>
      <c r="I83" s="28">
        <v>2419200</v>
      </c>
      <c r="J83" s="28">
        <v>29</v>
      </c>
      <c r="K83" s="26" t="s">
        <v>60</v>
      </c>
      <c r="L83" s="12">
        <v>10</v>
      </c>
      <c r="M83" s="12">
        <v>10</v>
      </c>
      <c r="N83" s="12">
        <v>2</v>
      </c>
      <c r="O83" s="12" t="s">
        <v>12</v>
      </c>
      <c r="P83" s="12" t="s">
        <v>12</v>
      </c>
      <c r="Q83" s="12" t="str">
        <f t="shared" si="7"/>
        <v/>
      </c>
    </row>
    <row r="84" spans="1:17">
      <c r="A84" s="28">
        <v>66</v>
      </c>
      <c r="B84" s="28">
        <v>15</v>
      </c>
      <c r="C84" s="28">
        <v>1110338</v>
      </c>
      <c r="D84" s="28">
        <v>16</v>
      </c>
      <c r="E84" s="28">
        <v>1000</v>
      </c>
      <c r="F84" s="28">
        <v>0</v>
      </c>
      <c r="G84" s="30" t="s">
        <v>13</v>
      </c>
      <c r="H84" s="30" t="s">
        <v>13</v>
      </c>
      <c r="I84" s="28">
        <v>2419200</v>
      </c>
      <c r="J84" s="28">
        <v>30</v>
      </c>
      <c r="K84" s="26" t="s">
        <v>61</v>
      </c>
      <c r="L84" s="12">
        <v>16</v>
      </c>
      <c r="M84" s="12">
        <v>1000</v>
      </c>
      <c r="N84" s="12">
        <v>0</v>
      </c>
      <c r="O84" s="12" t="s">
        <v>13</v>
      </c>
      <c r="P84" s="12" t="s">
        <v>13</v>
      </c>
      <c r="Q84" s="12" t="str">
        <f t="shared" si="7"/>
        <v/>
      </c>
    </row>
    <row r="85" spans="1:17">
      <c r="A85" s="28">
        <v>67</v>
      </c>
      <c r="B85" s="28">
        <v>15</v>
      </c>
      <c r="C85" s="28">
        <v>1110339</v>
      </c>
      <c r="D85" s="28">
        <v>49</v>
      </c>
      <c r="E85" s="28">
        <v>30</v>
      </c>
      <c r="F85" s="28">
        <v>0</v>
      </c>
      <c r="G85" s="30" t="s">
        <v>17</v>
      </c>
      <c r="H85" s="30" t="s">
        <v>17</v>
      </c>
      <c r="I85" s="28">
        <v>3024000</v>
      </c>
      <c r="J85" s="28">
        <v>31</v>
      </c>
      <c r="K85" s="26" t="s">
        <v>62</v>
      </c>
      <c r="L85" s="12">
        <v>49</v>
      </c>
      <c r="M85" s="12">
        <v>30</v>
      </c>
      <c r="N85" s="12">
        <v>0</v>
      </c>
      <c r="O85" s="12" t="s">
        <v>17</v>
      </c>
      <c r="P85" s="12" t="s">
        <v>17</v>
      </c>
      <c r="Q85" s="12" t="str">
        <f t="shared" si="7"/>
        <v/>
      </c>
    </row>
    <row r="86" spans="1:17">
      <c r="A86" s="28">
        <v>68</v>
      </c>
      <c r="B86" s="28">
        <v>15</v>
      </c>
      <c r="C86" s="28">
        <v>1110340</v>
      </c>
      <c r="D86" s="28">
        <v>15</v>
      </c>
      <c r="E86" s="28">
        <v>15</v>
      </c>
      <c r="F86" s="28">
        <v>0</v>
      </c>
      <c r="G86" s="30" t="s">
        <v>18</v>
      </c>
      <c r="H86" s="30" t="s">
        <v>18</v>
      </c>
      <c r="I86" s="28">
        <v>3024000</v>
      </c>
      <c r="J86" s="28">
        <v>32</v>
      </c>
      <c r="K86" s="26" t="s">
        <v>63</v>
      </c>
      <c r="L86" s="12">
        <v>15</v>
      </c>
      <c r="M86" s="12">
        <v>15</v>
      </c>
      <c r="N86" s="12">
        <v>0</v>
      </c>
      <c r="O86" s="12" t="s">
        <v>18</v>
      </c>
      <c r="P86" s="12" t="s">
        <v>18</v>
      </c>
      <c r="Q86" s="12" t="str">
        <f t="shared" si="7"/>
        <v/>
      </c>
    </row>
    <row r="87" spans="1:17">
      <c r="A87" s="28">
        <v>69</v>
      </c>
      <c r="B87" s="28">
        <v>15</v>
      </c>
      <c r="C87" s="28">
        <v>1110341</v>
      </c>
      <c r="D87" s="28">
        <v>45</v>
      </c>
      <c r="E87" s="28">
        <v>106</v>
      </c>
      <c r="F87" s="28">
        <v>10</v>
      </c>
      <c r="G87" s="30" t="s">
        <v>11</v>
      </c>
      <c r="H87" s="30" t="s">
        <v>11</v>
      </c>
      <c r="I87" s="28">
        <v>3024000</v>
      </c>
      <c r="J87" s="28">
        <v>33</v>
      </c>
      <c r="K87" s="26" t="s">
        <v>64</v>
      </c>
      <c r="L87" s="12">
        <v>45</v>
      </c>
      <c r="M87" s="12">
        <v>106</v>
      </c>
      <c r="N87" s="12">
        <v>10</v>
      </c>
      <c r="O87" s="12" t="s">
        <v>11</v>
      </c>
      <c r="P87" s="12" t="s">
        <v>11</v>
      </c>
      <c r="Q87" s="12" t="str">
        <f t="shared" si="7"/>
        <v/>
      </c>
    </row>
    <row r="88" spans="1:17">
      <c r="A88" s="28">
        <v>70</v>
      </c>
      <c r="B88" s="28">
        <v>15</v>
      </c>
      <c r="C88" s="28">
        <v>1110342</v>
      </c>
      <c r="D88" s="28">
        <v>60</v>
      </c>
      <c r="E88" s="28">
        <v>20</v>
      </c>
      <c r="F88" s="28">
        <v>0</v>
      </c>
      <c r="G88" s="30" t="s">
        <v>14</v>
      </c>
      <c r="H88" s="30" t="s">
        <v>14</v>
      </c>
      <c r="I88" s="28">
        <v>3024000</v>
      </c>
      <c r="J88" s="28">
        <v>34</v>
      </c>
      <c r="K88" s="26" t="s">
        <v>65</v>
      </c>
      <c r="L88" s="12">
        <v>60</v>
      </c>
      <c r="M88" s="12">
        <v>20</v>
      </c>
      <c r="N88" s="12">
        <v>0</v>
      </c>
      <c r="O88" s="12" t="s">
        <v>14</v>
      </c>
      <c r="P88" s="12" t="s">
        <v>14</v>
      </c>
      <c r="Q88" s="12" t="str">
        <f t="shared" si="7"/>
        <v/>
      </c>
    </row>
    <row r="89" spans="1:17">
      <c r="A89" s="28">
        <v>71</v>
      </c>
      <c r="B89" s="28">
        <v>15</v>
      </c>
      <c r="C89" s="28">
        <v>1110343</v>
      </c>
      <c r="D89" s="28">
        <v>10</v>
      </c>
      <c r="E89" s="28">
        <v>10</v>
      </c>
      <c r="F89" s="28">
        <v>1</v>
      </c>
      <c r="G89" s="30" t="s">
        <v>12</v>
      </c>
      <c r="H89" s="30" t="s">
        <v>12</v>
      </c>
      <c r="I89" s="28">
        <v>3024000</v>
      </c>
      <c r="J89" s="28">
        <v>35</v>
      </c>
      <c r="K89" s="26" t="s">
        <v>66</v>
      </c>
      <c r="L89" s="12">
        <v>10</v>
      </c>
      <c r="M89" s="12">
        <v>10</v>
      </c>
      <c r="N89" s="12">
        <v>1</v>
      </c>
      <c r="O89" s="12" t="s">
        <v>12</v>
      </c>
      <c r="P89" s="12" t="s">
        <v>12</v>
      </c>
      <c r="Q89" s="12" t="str">
        <f t="shared" si="7"/>
        <v/>
      </c>
    </row>
    <row r="90" spans="1:17">
      <c r="A90" s="28">
        <v>72</v>
      </c>
      <c r="B90" s="28">
        <v>15</v>
      </c>
      <c r="C90" s="28">
        <v>1110344</v>
      </c>
      <c r="D90" s="28">
        <v>17</v>
      </c>
      <c r="E90" s="28">
        <v>1</v>
      </c>
      <c r="F90" s="28">
        <v>10</v>
      </c>
      <c r="G90" s="30" t="s">
        <v>11</v>
      </c>
      <c r="H90" s="30" t="s">
        <v>11</v>
      </c>
      <c r="I90" s="28">
        <v>3024000</v>
      </c>
      <c r="J90" s="28">
        <v>36</v>
      </c>
      <c r="K90" s="26" t="s">
        <v>67</v>
      </c>
      <c r="L90" s="12">
        <v>17</v>
      </c>
      <c r="M90" s="12">
        <v>1</v>
      </c>
      <c r="N90" s="12">
        <v>10</v>
      </c>
      <c r="O90" s="12" t="s">
        <v>11</v>
      </c>
      <c r="P90" s="12" t="s">
        <v>11</v>
      </c>
      <c r="Q90" s="12" t="str">
        <f t="shared" si="7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workbookViewId="0">
      <selection activeCell="E29" sqref="E29"/>
    </sheetView>
  </sheetViews>
  <sheetFormatPr defaultColWidth="11" defaultRowHeight="12.75"/>
  <cols>
    <col min="1" max="16384" width="11" style="19"/>
  </cols>
  <sheetData>
    <row r="1" spans="1:11">
      <c r="A1" s="19" t="s">
        <v>181</v>
      </c>
    </row>
    <row r="2" spans="1:11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19</v>
      </c>
      <c r="I2" s="17" t="s">
        <v>20</v>
      </c>
      <c r="J2" s="17" t="s">
        <v>21</v>
      </c>
    </row>
    <row r="3" spans="1:11">
      <c r="A3" s="17">
        <v>1</v>
      </c>
      <c r="B3" s="17">
        <v>12</v>
      </c>
      <c r="C3" s="17">
        <v>1110301</v>
      </c>
      <c r="D3" s="17">
        <v>57</v>
      </c>
      <c r="E3" s="17">
        <v>3</v>
      </c>
      <c r="F3" s="17">
        <v>0</v>
      </c>
      <c r="G3" s="17" t="s">
        <v>225</v>
      </c>
      <c r="H3" s="17" t="s">
        <v>225</v>
      </c>
      <c r="I3" s="17">
        <v>1</v>
      </c>
      <c r="J3" s="17">
        <v>10000</v>
      </c>
      <c r="K3" s="19" t="s">
        <v>68</v>
      </c>
    </row>
    <row r="4" spans="1:11">
      <c r="A4" s="17">
        <v>2</v>
      </c>
      <c r="B4" s="17">
        <v>12</v>
      </c>
      <c r="C4" s="17">
        <v>1110302</v>
      </c>
      <c r="D4" s="17">
        <v>19</v>
      </c>
      <c r="E4" s="17">
        <v>3</v>
      </c>
      <c r="F4" s="17">
        <v>0</v>
      </c>
      <c r="G4" s="17" t="s">
        <v>225</v>
      </c>
      <c r="H4" s="17" t="s">
        <v>225</v>
      </c>
      <c r="I4" s="17">
        <v>1</v>
      </c>
      <c r="J4" s="17">
        <v>10000</v>
      </c>
      <c r="K4" s="19" t="s">
        <v>69</v>
      </c>
    </row>
    <row r="5" spans="1:11">
      <c r="A5" s="17">
        <v>3</v>
      </c>
      <c r="B5" s="17">
        <v>12</v>
      </c>
      <c r="C5" s="17">
        <v>1110303</v>
      </c>
      <c r="D5" s="17">
        <v>20</v>
      </c>
      <c r="E5" s="17">
        <v>1</v>
      </c>
      <c r="F5" s="17">
        <v>0</v>
      </c>
      <c r="G5" s="17" t="s">
        <v>225</v>
      </c>
      <c r="H5" s="17" t="s">
        <v>225</v>
      </c>
      <c r="I5" s="17">
        <v>1</v>
      </c>
      <c r="J5" s="17">
        <v>10000</v>
      </c>
      <c r="K5" s="19" t="s">
        <v>70</v>
      </c>
    </row>
    <row r="6" spans="1:11">
      <c r="A6" s="17">
        <v>4</v>
      </c>
      <c r="B6" s="17">
        <v>12</v>
      </c>
      <c r="C6" s="17">
        <v>1110304</v>
      </c>
      <c r="D6" s="17">
        <v>10</v>
      </c>
      <c r="E6" s="17">
        <v>2</v>
      </c>
      <c r="F6" s="17">
        <v>0</v>
      </c>
      <c r="G6" s="17" t="s">
        <v>225</v>
      </c>
      <c r="H6" s="17" t="s">
        <v>225</v>
      </c>
      <c r="I6" s="17">
        <v>2</v>
      </c>
      <c r="J6" s="17">
        <v>10000</v>
      </c>
      <c r="K6" s="19" t="s">
        <v>71</v>
      </c>
    </row>
    <row r="7" spans="1:11">
      <c r="A7" s="17">
        <v>5</v>
      </c>
      <c r="B7" s="17">
        <v>12</v>
      </c>
      <c r="C7" s="17">
        <v>1110305</v>
      </c>
      <c r="D7" s="17">
        <v>11</v>
      </c>
      <c r="E7" s="17">
        <v>5</v>
      </c>
      <c r="F7" s="17">
        <v>0</v>
      </c>
      <c r="G7" s="17" t="s">
        <v>225</v>
      </c>
      <c r="H7" s="17" t="s">
        <v>225</v>
      </c>
      <c r="I7" s="17">
        <v>2</v>
      </c>
      <c r="J7" s="17">
        <v>10000</v>
      </c>
      <c r="K7" s="19" t="s">
        <v>72</v>
      </c>
    </row>
    <row r="8" spans="1:11">
      <c r="A8" s="17">
        <v>6</v>
      </c>
      <c r="B8" s="17">
        <v>12</v>
      </c>
      <c r="C8" s="17">
        <v>1110306</v>
      </c>
      <c r="D8" s="17">
        <v>12</v>
      </c>
      <c r="E8" s="17">
        <v>4</v>
      </c>
      <c r="F8" s="17">
        <v>0</v>
      </c>
      <c r="G8" s="17" t="s">
        <v>225</v>
      </c>
      <c r="H8" s="17" t="s">
        <v>225</v>
      </c>
      <c r="I8" s="17">
        <v>3</v>
      </c>
      <c r="J8" s="17">
        <v>10000</v>
      </c>
      <c r="K8" s="19" t="s">
        <v>73</v>
      </c>
    </row>
    <row r="9" spans="1:11">
      <c r="A9" s="17">
        <v>7</v>
      </c>
      <c r="B9" s="17">
        <v>12</v>
      </c>
      <c r="C9" s="17">
        <v>1110307</v>
      </c>
      <c r="D9" s="17">
        <v>24</v>
      </c>
      <c r="E9" s="17">
        <v>5</v>
      </c>
      <c r="F9" s="17">
        <v>0</v>
      </c>
      <c r="G9" s="17" t="s">
        <v>225</v>
      </c>
      <c r="H9" s="17" t="s">
        <v>225</v>
      </c>
      <c r="I9" s="17">
        <v>3</v>
      </c>
      <c r="J9" s="17">
        <v>10000</v>
      </c>
      <c r="K9" s="19" t="s">
        <v>74</v>
      </c>
    </row>
    <row r="10" spans="1:11">
      <c r="A10" s="17">
        <v>8</v>
      </c>
      <c r="B10" s="17">
        <v>12</v>
      </c>
      <c r="C10" s="17">
        <v>1110308</v>
      </c>
      <c r="D10" s="17">
        <v>15</v>
      </c>
      <c r="E10" s="17">
        <v>1</v>
      </c>
      <c r="F10" s="17">
        <v>0</v>
      </c>
      <c r="G10" s="17" t="s">
        <v>225</v>
      </c>
      <c r="H10" s="17" t="s">
        <v>225</v>
      </c>
      <c r="I10" s="17">
        <v>3</v>
      </c>
      <c r="J10" s="17">
        <v>10000</v>
      </c>
      <c r="K10" s="19" t="s">
        <v>75</v>
      </c>
    </row>
    <row r="11" spans="1:11">
      <c r="A11" s="17">
        <v>9</v>
      </c>
      <c r="B11" s="17">
        <v>14</v>
      </c>
      <c r="C11" s="17">
        <v>1110301</v>
      </c>
      <c r="D11" s="17">
        <v>57</v>
      </c>
      <c r="E11" s="17">
        <v>3</v>
      </c>
      <c r="F11" s="17">
        <v>0</v>
      </c>
      <c r="G11" s="17" t="s">
        <v>225</v>
      </c>
      <c r="H11" s="17" t="s">
        <v>225</v>
      </c>
      <c r="I11" s="17">
        <v>1</v>
      </c>
      <c r="J11" s="17">
        <v>10000</v>
      </c>
      <c r="K11" s="19" t="s">
        <v>68</v>
      </c>
    </row>
    <row r="12" spans="1:11">
      <c r="A12" s="17">
        <v>10</v>
      </c>
      <c r="B12" s="17">
        <v>14</v>
      </c>
      <c r="C12" s="17">
        <v>1110302</v>
      </c>
      <c r="D12" s="17">
        <v>19</v>
      </c>
      <c r="E12" s="17">
        <v>3</v>
      </c>
      <c r="F12" s="17">
        <v>0</v>
      </c>
      <c r="G12" s="17" t="s">
        <v>225</v>
      </c>
      <c r="H12" s="17" t="s">
        <v>225</v>
      </c>
      <c r="I12" s="17">
        <v>1</v>
      </c>
      <c r="J12" s="17">
        <v>10000</v>
      </c>
      <c r="K12" s="19" t="s">
        <v>69</v>
      </c>
    </row>
    <row r="13" spans="1:11">
      <c r="A13" s="17">
        <v>11</v>
      </c>
      <c r="B13" s="17">
        <v>14</v>
      </c>
      <c r="C13" s="17">
        <v>1110303</v>
      </c>
      <c r="D13" s="17">
        <v>20</v>
      </c>
      <c r="E13" s="17">
        <v>1</v>
      </c>
      <c r="F13" s="17">
        <v>0</v>
      </c>
      <c r="G13" s="17" t="s">
        <v>225</v>
      </c>
      <c r="H13" s="17" t="s">
        <v>225</v>
      </c>
      <c r="I13" s="17">
        <v>1</v>
      </c>
      <c r="J13" s="17">
        <v>10000</v>
      </c>
      <c r="K13" s="19" t="s">
        <v>70</v>
      </c>
    </row>
    <row r="14" spans="1:11">
      <c r="A14" s="17">
        <v>12</v>
      </c>
      <c r="B14" s="17">
        <v>14</v>
      </c>
      <c r="C14" s="17">
        <v>1110304</v>
      </c>
      <c r="D14" s="17">
        <v>10</v>
      </c>
      <c r="E14" s="17">
        <v>2</v>
      </c>
      <c r="F14" s="17">
        <v>0</v>
      </c>
      <c r="G14" s="17" t="s">
        <v>225</v>
      </c>
      <c r="H14" s="17" t="s">
        <v>225</v>
      </c>
      <c r="I14" s="17">
        <v>2</v>
      </c>
      <c r="J14" s="17">
        <v>10000</v>
      </c>
      <c r="K14" s="19" t="s">
        <v>71</v>
      </c>
    </row>
    <row r="15" spans="1:11">
      <c r="A15" s="17">
        <v>13</v>
      </c>
      <c r="B15" s="17">
        <v>14</v>
      </c>
      <c r="C15" s="17">
        <v>1110305</v>
      </c>
      <c r="D15" s="17">
        <v>11</v>
      </c>
      <c r="E15" s="17">
        <v>5</v>
      </c>
      <c r="F15" s="17">
        <v>0</v>
      </c>
      <c r="G15" s="17" t="s">
        <v>225</v>
      </c>
      <c r="H15" s="17" t="s">
        <v>225</v>
      </c>
      <c r="I15" s="17">
        <v>2</v>
      </c>
      <c r="J15" s="17">
        <v>10000</v>
      </c>
      <c r="K15" s="19" t="s">
        <v>72</v>
      </c>
    </row>
    <row r="16" spans="1:11">
      <c r="A16" s="17">
        <v>14</v>
      </c>
      <c r="B16" s="17">
        <v>14</v>
      </c>
      <c r="C16" s="17">
        <v>1110306</v>
      </c>
      <c r="D16" s="17">
        <v>12</v>
      </c>
      <c r="E16" s="17">
        <v>4</v>
      </c>
      <c r="F16" s="17">
        <v>0</v>
      </c>
      <c r="G16" s="17" t="s">
        <v>225</v>
      </c>
      <c r="H16" s="17" t="s">
        <v>225</v>
      </c>
      <c r="I16" s="17">
        <v>3</v>
      </c>
      <c r="J16" s="17">
        <v>10000</v>
      </c>
      <c r="K16" s="19" t="s">
        <v>73</v>
      </c>
    </row>
    <row r="17" spans="1:11">
      <c r="A17" s="17">
        <v>15</v>
      </c>
      <c r="B17" s="17">
        <v>14</v>
      </c>
      <c r="C17" s="17">
        <v>1110307</v>
      </c>
      <c r="D17" s="17">
        <v>24</v>
      </c>
      <c r="E17" s="17">
        <v>5</v>
      </c>
      <c r="F17" s="17">
        <v>0</v>
      </c>
      <c r="G17" s="17" t="s">
        <v>225</v>
      </c>
      <c r="H17" s="17" t="s">
        <v>225</v>
      </c>
      <c r="I17" s="17">
        <v>3</v>
      </c>
      <c r="J17" s="17">
        <v>10000</v>
      </c>
      <c r="K17" s="19" t="s">
        <v>74</v>
      </c>
    </row>
    <row r="18" spans="1:11">
      <c r="A18" s="17">
        <v>16</v>
      </c>
      <c r="B18" s="17">
        <v>14</v>
      </c>
      <c r="C18" s="17">
        <v>1110308</v>
      </c>
      <c r="D18" s="17">
        <v>15</v>
      </c>
      <c r="E18" s="17">
        <v>1</v>
      </c>
      <c r="F18" s="17">
        <v>0</v>
      </c>
      <c r="G18" s="17" t="s">
        <v>225</v>
      </c>
      <c r="H18" s="17" t="s">
        <v>225</v>
      </c>
      <c r="I18" s="17">
        <v>3</v>
      </c>
      <c r="J18" s="17">
        <v>10000</v>
      </c>
      <c r="K18" s="19" t="s">
        <v>75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A3" sqref="A3:F11"/>
    </sheetView>
  </sheetViews>
  <sheetFormatPr defaultColWidth="11" defaultRowHeight="15.75"/>
  <cols>
    <col min="3" max="3" width="13.375" bestFit="1" customWidth="1"/>
    <col min="5" max="5" width="17.625" bestFit="1" customWidth="1"/>
  </cols>
  <sheetData>
    <row r="1" spans="1:7">
      <c r="A1" s="19" t="s">
        <v>183</v>
      </c>
      <c r="B1" s="19"/>
      <c r="C1" s="19"/>
      <c r="D1" s="19"/>
      <c r="E1" s="19"/>
      <c r="F1" s="19"/>
      <c r="G1" s="19"/>
    </row>
    <row r="2" spans="1:7">
      <c r="A2" s="16" t="s">
        <v>0</v>
      </c>
      <c r="B2" s="17" t="s">
        <v>1</v>
      </c>
      <c r="C2" s="18" t="s">
        <v>25</v>
      </c>
      <c r="D2" s="18" t="s">
        <v>9</v>
      </c>
      <c r="E2" s="18" t="s">
        <v>22</v>
      </c>
      <c r="F2" s="18" t="s">
        <v>23</v>
      </c>
      <c r="G2" s="19"/>
    </row>
    <row r="3" spans="1:7">
      <c r="A3" s="17">
        <v>1</v>
      </c>
      <c r="B3" s="17">
        <v>1</v>
      </c>
      <c r="C3" s="17">
        <v>1</v>
      </c>
      <c r="D3" s="17">
        <v>1</v>
      </c>
      <c r="E3" s="17" t="s">
        <v>24</v>
      </c>
      <c r="F3" s="20">
        <v>1110203</v>
      </c>
      <c r="G3" s="19" t="s">
        <v>172</v>
      </c>
    </row>
    <row r="4" spans="1:7">
      <c r="A4" s="17">
        <v>2</v>
      </c>
      <c r="B4" s="17">
        <v>1</v>
      </c>
      <c r="C4" s="17">
        <v>1</v>
      </c>
      <c r="D4" s="17">
        <v>2</v>
      </c>
      <c r="E4" s="17"/>
      <c r="F4" s="20">
        <v>1110204</v>
      </c>
      <c r="G4" s="19" t="s">
        <v>173</v>
      </c>
    </row>
    <row r="5" spans="1:7">
      <c r="A5" s="17">
        <v>3</v>
      </c>
      <c r="B5" s="17">
        <v>1</v>
      </c>
      <c r="C5" s="17">
        <v>1</v>
      </c>
      <c r="D5" s="17">
        <v>3</v>
      </c>
      <c r="E5" s="17" t="s">
        <v>126</v>
      </c>
      <c r="F5" s="20">
        <v>1110205</v>
      </c>
      <c r="G5" s="19" t="s">
        <v>171</v>
      </c>
    </row>
    <row r="6" spans="1:7">
      <c r="A6" s="17">
        <v>4</v>
      </c>
      <c r="B6" s="17">
        <v>1</v>
      </c>
      <c r="C6" s="17">
        <v>2</v>
      </c>
      <c r="D6" s="17">
        <v>1</v>
      </c>
      <c r="E6" s="17" t="s">
        <v>24</v>
      </c>
      <c r="F6" s="20">
        <v>1110203</v>
      </c>
      <c r="G6" s="19" t="s">
        <v>76</v>
      </c>
    </row>
    <row r="7" spans="1:7">
      <c r="A7" s="17">
        <v>5</v>
      </c>
      <c r="B7" s="17">
        <v>1</v>
      </c>
      <c r="C7" s="17">
        <v>2</v>
      </c>
      <c r="D7" s="17">
        <v>2</v>
      </c>
      <c r="E7" s="17" t="s">
        <v>177</v>
      </c>
      <c r="F7" s="20">
        <v>1110204</v>
      </c>
      <c r="G7" s="19" t="s">
        <v>170</v>
      </c>
    </row>
    <row r="8" spans="1:7">
      <c r="A8" s="17">
        <v>6</v>
      </c>
      <c r="B8" s="17">
        <v>1</v>
      </c>
      <c r="C8" s="17">
        <v>2</v>
      </c>
      <c r="D8" s="17">
        <v>3</v>
      </c>
      <c r="E8" s="17" t="s">
        <v>126</v>
      </c>
      <c r="F8" s="20">
        <v>1110205</v>
      </c>
      <c r="G8" s="19" t="s">
        <v>171</v>
      </c>
    </row>
    <row r="9" spans="1:7">
      <c r="A9" s="17">
        <v>7</v>
      </c>
      <c r="B9" s="17">
        <v>1</v>
      </c>
      <c r="C9" s="17">
        <v>2</v>
      </c>
      <c r="D9" s="17">
        <v>4</v>
      </c>
      <c r="E9" s="17"/>
      <c r="F9" s="20">
        <v>1110206</v>
      </c>
      <c r="G9" s="19" t="s">
        <v>178</v>
      </c>
    </row>
    <row r="10" spans="1:7">
      <c r="A10" s="17">
        <v>8</v>
      </c>
      <c r="B10" s="17">
        <v>1</v>
      </c>
      <c r="C10" s="17">
        <v>2</v>
      </c>
      <c r="D10" s="17">
        <v>5</v>
      </c>
      <c r="E10" s="17" t="s">
        <v>176</v>
      </c>
      <c r="F10" s="20">
        <v>1110207</v>
      </c>
      <c r="G10" s="19" t="s">
        <v>174</v>
      </c>
    </row>
    <row r="11" spans="1:7">
      <c r="A11" s="17">
        <v>9</v>
      </c>
      <c r="B11" s="17">
        <v>1</v>
      </c>
      <c r="C11" s="17">
        <v>2</v>
      </c>
      <c r="D11" s="17">
        <v>6</v>
      </c>
      <c r="E11" s="17" t="s">
        <v>127</v>
      </c>
      <c r="F11" s="20">
        <v>1110208</v>
      </c>
      <c r="G11" s="19" t="s">
        <v>77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selection activeCell="E8" sqref="E8"/>
    </sheetView>
  </sheetViews>
  <sheetFormatPr defaultColWidth="11" defaultRowHeight="15.75"/>
  <sheetData>
    <row r="1" spans="1:5">
      <c r="A1" s="21" t="s">
        <v>26</v>
      </c>
      <c r="B1" s="22" t="s">
        <v>27</v>
      </c>
      <c r="C1" s="22" t="s">
        <v>23</v>
      </c>
      <c r="D1" s="22" t="s">
        <v>28</v>
      </c>
      <c r="E1" s="21" t="s">
        <v>29</v>
      </c>
    </row>
    <row r="2" spans="1:5">
      <c r="A2" s="22">
        <v>1</v>
      </c>
      <c r="B2" s="23">
        <v>1110209</v>
      </c>
      <c r="C2" s="23">
        <v>1110213</v>
      </c>
      <c r="D2" s="22">
        <v>1</v>
      </c>
      <c r="E2" s="22">
        <v>80</v>
      </c>
    </row>
    <row r="3" spans="1:5">
      <c r="A3" s="22">
        <v>2</v>
      </c>
      <c r="B3" s="23">
        <v>1110210</v>
      </c>
      <c r="C3" s="23">
        <v>1110213</v>
      </c>
      <c r="D3" s="22">
        <v>10</v>
      </c>
      <c r="E3" s="22">
        <v>800</v>
      </c>
    </row>
    <row r="4" spans="1:5">
      <c r="A4" s="22">
        <v>3</v>
      </c>
      <c r="B4" s="23">
        <v>1110211</v>
      </c>
      <c r="C4" s="23">
        <v>1110213</v>
      </c>
      <c r="D4" s="22">
        <v>25</v>
      </c>
      <c r="E4" s="22">
        <v>2000</v>
      </c>
    </row>
    <row r="5" spans="1:5">
      <c r="A5" s="22">
        <v>4</v>
      </c>
      <c r="B5" s="23">
        <v>1110212</v>
      </c>
      <c r="C5" s="23">
        <v>1110213</v>
      </c>
      <c r="D5" s="22">
        <v>30</v>
      </c>
      <c r="E5" s="22">
        <v>2400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192"/>
  <sheetViews>
    <sheetView tabSelected="1" workbookViewId="0">
      <selection activeCell="P15" sqref="P15"/>
    </sheetView>
  </sheetViews>
  <sheetFormatPr defaultColWidth="10.875" defaultRowHeight="12.75"/>
  <cols>
    <col min="1" max="1" width="9.5" style="4" customWidth="1"/>
    <col min="2" max="4" width="6.375" style="4" customWidth="1"/>
    <col min="5" max="5" width="6.375" style="3" customWidth="1"/>
    <col min="6" max="6" width="10.875" style="3"/>
    <col min="7" max="7" width="4" style="4" bestFit="1" customWidth="1"/>
    <col min="8" max="8" width="6.625" style="4" bestFit="1" customWidth="1"/>
    <col min="9" max="9" width="3.25" style="4" bestFit="1" customWidth="1"/>
    <col min="10" max="10" width="6" style="4" bestFit="1" customWidth="1"/>
    <col min="11" max="12" width="4.75" style="4" bestFit="1" customWidth="1"/>
    <col min="13" max="14" width="9.75" style="3" bestFit="1" customWidth="1"/>
    <col min="15" max="16" width="13" style="3" bestFit="1" customWidth="1"/>
    <col min="17" max="18" width="9.75" style="3" bestFit="1" customWidth="1"/>
    <col min="19" max="19" width="6.5" style="3" customWidth="1"/>
    <col min="20" max="21" width="10.875" style="3"/>
    <col min="22" max="22" width="5.625" style="3" bestFit="1" customWidth="1"/>
    <col min="23" max="23" width="9" style="3" customWidth="1"/>
    <col min="24" max="24" width="5" style="4" bestFit="1" customWidth="1"/>
    <col min="25" max="25" width="9.625" style="4" customWidth="1"/>
    <col min="26" max="26" width="8.5" style="3" customWidth="1"/>
    <col min="27" max="28" width="5" style="4" bestFit="1" customWidth="1"/>
    <col min="29" max="29" width="8.5" style="3" customWidth="1"/>
    <col min="30" max="31" width="5" style="4" bestFit="1" customWidth="1"/>
    <col min="32" max="32" width="8.5" style="3" customWidth="1"/>
    <col min="33" max="34" width="5" style="4" bestFit="1" customWidth="1"/>
    <col min="35" max="35" width="10.5" style="3" customWidth="1"/>
    <col min="36" max="37" width="5" style="4" bestFit="1" customWidth="1"/>
    <col min="38" max="38" width="8.5" style="3" customWidth="1"/>
    <col min="39" max="40" width="5" style="4" bestFit="1" customWidth="1"/>
    <col min="41" max="41" width="8.5" style="3" customWidth="1"/>
    <col min="42" max="43" width="5" style="4" bestFit="1" customWidth="1"/>
    <col min="44" max="44" width="8.5" style="3" customWidth="1"/>
    <col min="45" max="46" width="5" style="4" bestFit="1" customWidth="1"/>
    <col min="47" max="16384" width="10.875" style="3"/>
  </cols>
  <sheetData>
    <row r="1" spans="1:49">
      <c r="A1" s="34" t="s">
        <v>226</v>
      </c>
    </row>
    <row r="2" spans="1:49">
      <c r="A2" s="4" t="s">
        <v>115</v>
      </c>
      <c r="B2" s="4" t="s">
        <v>116</v>
      </c>
      <c r="C2" s="4" t="s">
        <v>124</v>
      </c>
      <c r="D2" s="4" t="s">
        <v>117</v>
      </c>
      <c r="E2" s="3" t="s">
        <v>137</v>
      </c>
      <c r="G2" s="4" t="s">
        <v>129</v>
      </c>
      <c r="H2" s="4" t="s">
        <v>130</v>
      </c>
      <c r="I2" s="5" t="s">
        <v>0</v>
      </c>
      <c r="J2" s="6" t="s">
        <v>1</v>
      </c>
      <c r="K2" s="6" t="s">
        <v>30</v>
      </c>
      <c r="L2" s="6" t="s">
        <v>31</v>
      </c>
      <c r="M2" s="7" t="s">
        <v>131</v>
      </c>
      <c r="N2" s="8" t="s">
        <v>132</v>
      </c>
      <c r="O2" s="7" t="s">
        <v>133</v>
      </c>
      <c r="P2" s="8" t="s">
        <v>134</v>
      </c>
      <c r="Q2" s="7" t="s">
        <v>135</v>
      </c>
      <c r="R2" s="8" t="s">
        <v>136</v>
      </c>
      <c r="S2" s="9" t="s">
        <v>128</v>
      </c>
    </row>
    <row r="3" spans="1:49">
      <c r="A3" s="4" t="str">
        <f>[1]物品定价!$B2</f>
        <v>经验</v>
      </c>
      <c r="B3" s="4" t="str">
        <f>[1]物品定价!$D2</f>
        <v>hero_exp</v>
      </c>
      <c r="C3" s="4" t="str">
        <f>[1]物品定价!$D2</f>
        <v>hero_exp</v>
      </c>
      <c r="D3" s="4">
        <f>[1]物品定价!$E2</f>
        <v>2E-3</v>
      </c>
      <c r="E3" s="3">
        <f>[1]物品定价!$G2</f>
        <v>6.0000000000000001E-3</v>
      </c>
      <c r="G3" s="4">
        <f>INT((I3-1)/10)</f>
        <v>0</v>
      </c>
      <c r="H3" s="4">
        <f>IF(MOD(I3,10)=0,10,MOD(I3,10))</f>
        <v>1</v>
      </c>
      <c r="I3" s="6">
        <v>1</v>
      </c>
      <c r="J3" s="6">
        <v>1</v>
      </c>
      <c r="K3" s="6">
        <v>1</v>
      </c>
      <c r="L3" s="6">
        <v>50</v>
      </c>
      <c r="M3" s="1" t="str">
        <f>IFERROR(VLOOKUP(H3,$V$16:$AR$20,G3*3+2,0),"")</f>
        <v/>
      </c>
      <c r="N3" s="1" t="str">
        <f>IFERROR(VLOOKUP(H3,$V$10:$AR$14,G3*3+2,0),"")</f>
        <v/>
      </c>
      <c r="O3" s="1" t="str">
        <f>IFERROR(VLOOKUP(H3,$V$46:$AR$55,G3*3+2,0),"")</f>
        <v>stam,12</v>
      </c>
      <c r="P3" s="1" t="str">
        <f>IFERROR(VLOOKUP(H3,$V$35:$AR$44,G3*3+2,0),"")</f>
        <v>stam,12</v>
      </c>
      <c r="Q3" s="3" t="str">
        <f>IFERROR(VLOOKUP(H3,$V$80:$AR$89,G3*3+2,0),"")</f>
        <v/>
      </c>
      <c r="R3" s="1" t="str">
        <f>IFERROR(VLOOKUP(H3,$V$69:$AR$78,G3*3+2,0),"")</f>
        <v/>
      </c>
      <c r="S3" s="3">
        <f t="shared" ref="S3:S34" si="0">IF(H3=10,1,0)</f>
        <v>0</v>
      </c>
      <c r="V3" s="3" t="s">
        <v>120</v>
      </c>
      <c r="W3" s="3">
        <v>0</v>
      </c>
      <c r="X3" s="4" t="s">
        <v>142</v>
      </c>
      <c r="Y3" s="4" t="s">
        <v>143</v>
      </c>
      <c r="Z3" s="3">
        <v>1</v>
      </c>
      <c r="AA3" s="4" t="s">
        <v>142</v>
      </c>
      <c r="AB3" s="4" t="s">
        <v>143</v>
      </c>
      <c r="AC3" s="3">
        <v>2</v>
      </c>
      <c r="AD3" s="4" t="s">
        <v>142</v>
      </c>
      <c r="AE3" s="4" t="s">
        <v>143</v>
      </c>
      <c r="AF3" s="3">
        <v>3</v>
      </c>
      <c r="AG3" s="4" t="s">
        <v>142</v>
      </c>
      <c r="AH3" s="4" t="s">
        <v>143</v>
      </c>
      <c r="AI3" s="3">
        <v>4</v>
      </c>
      <c r="AJ3" s="4" t="s">
        <v>142</v>
      </c>
      <c r="AK3" s="4" t="s">
        <v>143</v>
      </c>
      <c r="AL3" s="3">
        <v>5</v>
      </c>
      <c r="AM3" s="4" t="s">
        <v>142</v>
      </c>
      <c r="AN3" s="4" t="s">
        <v>143</v>
      </c>
      <c r="AO3" s="3">
        <v>6</v>
      </c>
      <c r="AP3" s="4" t="s">
        <v>142</v>
      </c>
      <c r="AQ3" s="4" t="s">
        <v>143</v>
      </c>
      <c r="AR3" s="3">
        <v>7</v>
      </c>
      <c r="AS3" s="4" t="s">
        <v>142</v>
      </c>
      <c r="AT3" s="4" t="s">
        <v>143</v>
      </c>
    </row>
    <row r="4" spans="1:49">
      <c r="A4" s="4" t="str">
        <f>[1]物品定价!$B3</f>
        <v>现金</v>
      </c>
      <c r="B4" s="4" t="str">
        <f>[1]物品定价!$D3</f>
        <v>coin</v>
      </c>
      <c r="C4" s="4" t="str">
        <f>[1]物品定价!$D3</f>
        <v>coin</v>
      </c>
      <c r="D4" s="4">
        <f>[1]物品定价!$E3</f>
        <v>6.6667000000000002E-3</v>
      </c>
      <c r="E4" s="3">
        <f>[1]物品定价!$G3</f>
        <v>0.02</v>
      </c>
      <c r="G4" s="4">
        <f t="shared" ref="G4:G67" si="1">INT((I4-1)/10)</f>
        <v>0</v>
      </c>
      <c r="H4" s="4">
        <f t="shared" ref="H4:H67" si="2">IF(MOD(I4,10)=0,10,MOD(I4,10))</f>
        <v>2</v>
      </c>
      <c r="I4" s="6">
        <v>2</v>
      </c>
      <c r="J4" s="6">
        <v>1</v>
      </c>
      <c r="K4" s="6">
        <v>2</v>
      </c>
      <c r="L4" s="6">
        <v>50</v>
      </c>
      <c r="M4" s="1" t="str">
        <f>IFERROR(VLOOKUP(H4,$V$16:$AR$20,G4*3+2,0),"")</f>
        <v>coin,5000</v>
      </c>
      <c r="N4" s="1" t="str">
        <f>IFERROR(VLOOKUP(H4,$V$10:$AR$14,G4*3+2,0),"")</f>
        <v>coin,5000</v>
      </c>
      <c r="O4" s="1" t="str">
        <f>IFERROR(VLOOKUP(H4,$V$46:$AR$55,G4*3+2,0),"")</f>
        <v>coin,5000</v>
      </c>
      <c r="P4" s="1" t="str">
        <f>IFERROR(VLOOKUP(H4,$V$35:$AR$44,G4*3+2,0),"")</f>
        <v>coin,5000</v>
      </c>
      <c r="Q4" s="3" t="str">
        <f>IFERROR(VLOOKUP(H4,$V$80:$AR$89,G4*3+2,0),"")</f>
        <v>prop,403,2</v>
      </c>
      <c r="R4" s="1" t="str">
        <f>IFERROR(VLOOKUP(H4,$V$69:$AR$78,G4*3+2,0),"")</f>
        <v>prop,403,2</v>
      </c>
      <c r="S4" s="3">
        <f t="shared" si="0"/>
        <v>0</v>
      </c>
      <c r="V4" s="3">
        <v>2</v>
      </c>
      <c r="W4" s="3" t="s">
        <v>121</v>
      </c>
      <c r="X4" s="4">
        <v>5000</v>
      </c>
      <c r="Y4" s="4">
        <f>INT(VLOOKUP(W4,$A:$E,5,0)*X4)</f>
        <v>100</v>
      </c>
      <c r="Z4" s="3" t="s">
        <v>121</v>
      </c>
      <c r="AA4" s="4">
        <v>5000</v>
      </c>
      <c r="AB4" s="4">
        <f>INT(VLOOKUP(Z4,$A:$E,5,0)*AA4)</f>
        <v>100</v>
      </c>
      <c r="AC4" s="3" t="s">
        <v>121</v>
      </c>
      <c r="AD4" s="4">
        <v>5000</v>
      </c>
      <c r="AE4" s="4">
        <f>INT(VLOOKUP(AC4,$A:$E,5,0)*AD4)</f>
        <v>100</v>
      </c>
      <c r="AF4" s="3" t="s">
        <v>121</v>
      </c>
      <c r="AG4" s="4">
        <v>5000</v>
      </c>
      <c r="AH4" s="4">
        <f>INT(VLOOKUP(AF4,$A:$E,5,0)*AG4)</f>
        <v>100</v>
      </c>
      <c r="AI4" s="3" t="s">
        <v>121</v>
      </c>
      <c r="AJ4" s="4">
        <v>5000</v>
      </c>
      <c r="AK4" s="4">
        <f>INT(VLOOKUP(AI4,$A:$E,5,0)*AJ4)</f>
        <v>100</v>
      </c>
      <c r="AL4" s="3" t="s">
        <v>121</v>
      </c>
      <c r="AM4" s="4">
        <v>5000</v>
      </c>
      <c r="AN4" s="4">
        <f>INT(VLOOKUP(AL4,$A:$E,5,0)*AM4)</f>
        <v>100</v>
      </c>
      <c r="AO4" s="3" t="s">
        <v>121</v>
      </c>
      <c r="AP4" s="4">
        <v>5000</v>
      </c>
      <c r="AQ4" s="4">
        <f>INT(VLOOKUP(AO4,$A:$E,5,0)*AP4)</f>
        <v>100</v>
      </c>
      <c r="AR4" s="3" t="s">
        <v>121</v>
      </c>
      <c r="AS4" s="4">
        <v>5000</v>
      </c>
      <c r="AT4" s="4">
        <f>INT(VLOOKUP(AR4,$A:$E,5,0)*AS4)</f>
        <v>100</v>
      </c>
      <c r="AV4" s="3" t="s">
        <v>152</v>
      </c>
      <c r="AW4" s="3" t="s">
        <v>153</v>
      </c>
    </row>
    <row r="5" spans="1:49">
      <c r="A5" s="4" t="str">
        <f>[1]物品定价!$B4</f>
        <v>体力</v>
      </c>
      <c r="B5" s="4" t="str">
        <f>[1]物品定价!$D4</f>
        <v>stam</v>
      </c>
      <c r="C5" s="4" t="str">
        <f>[1]物品定价!$D4</f>
        <v>stam</v>
      </c>
      <c r="D5" s="4">
        <f>[1]物品定价!$E4</f>
        <v>3.125</v>
      </c>
      <c r="E5" s="3">
        <v>3.125</v>
      </c>
      <c r="G5" s="4">
        <f t="shared" si="1"/>
        <v>0</v>
      </c>
      <c r="H5" s="4">
        <f t="shared" si="2"/>
        <v>3</v>
      </c>
      <c r="I5" s="6">
        <v>3</v>
      </c>
      <c r="J5" s="6">
        <v>1</v>
      </c>
      <c r="K5" s="6">
        <v>3</v>
      </c>
      <c r="L5" s="6">
        <v>50</v>
      </c>
      <c r="M5" s="1" t="str">
        <f>IFERROR(VLOOKUP(H5,$V$16:$AR$20,G5*3+2,0),"")</f>
        <v/>
      </c>
      <c r="N5" s="1" t="str">
        <f>IFERROR(VLOOKUP(H5,$V$10:$AR$14,G5*3+2,0),"")</f>
        <v/>
      </c>
      <c r="O5" s="1" t="str">
        <f>IFERROR(VLOOKUP(H5,$V$46:$AR$55,G5*3+2,0),"")</f>
        <v>prop,105,1</v>
      </c>
      <c r="P5" s="1" t="str">
        <f>IFERROR(VLOOKUP(H5,$V$35:$AR$44,G5*3+2,0),"")</f>
        <v>prop,105,1</v>
      </c>
      <c r="Q5" s="3" t="str">
        <f>IFERROR(VLOOKUP(H5,$V$80:$AR$89,G5*3+2,0),"")</f>
        <v/>
      </c>
      <c r="R5" s="1" t="str">
        <f>IFERROR(VLOOKUP(H5,$V$69:$AR$78,G5*3+2,0),"")</f>
        <v/>
      </c>
      <c r="S5" s="3">
        <f t="shared" si="0"/>
        <v>0</v>
      </c>
      <c r="U5" s="3" t="s">
        <v>139</v>
      </c>
      <c r="V5" s="3">
        <v>4</v>
      </c>
      <c r="W5" s="3" t="s">
        <v>119</v>
      </c>
      <c r="X5" s="4">
        <v>8</v>
      </c>
      <c r="Y5" s="4">
        <f>INT(VLOOKUP(W5,$A:$E,5,0)*X5)</f>
        <v>120</v>
      </c>
      <c r="Z5" s="3" t="s">
        <v>157</v>
      </c>
      <c r="AA5" s="4">
        <v>2</v>
      </c>
      <c r="AB5" s="4">
        <f>INT(VLOOKUP(Z5,$A:$E,5,0)*AA5)</f>
        <v>100</v>
      </c>
      <c r="AC5" s="3" t="s">
        <v>119</v>
      </c>
      <c r="AD5" s="4">
        <v>8</v>
      </c>
      <c r="AE5" s="4">
        <f>INT(VLOOKUP(AC5,$A:$E,5,0)*AD5)</f>
        <v>120</v>
      </c>
      <c r="AF5" s="3" t="s">
        <v>157</v>
      </c>
      <c r="AG5" s="4">
        <v>2</v>
      </c>
      <c r="AH5" s="4">
        <f>INT(VLOOKUP(AF5,$A:$E,5,0)*AG5)</f>
        <v>100</v>
      </c>
      <c r="AI5" s="3" t="s">
        <v>119</v>
      </c>
      <c r="AJ5" s="4">
        <v>8</v>
      </c>
      <c r="AK5" s="4">
        <f>INT(VLOOKUP(AI5,$A:$E,5,0)*AJ5)</f>
        <v>120</v>
      </c>
      <c r="AL5" s="3" t="s">
        <v>157</v>
      </c>
      <c r="AM5" s="4">
        <v>2</v>
      </c>
      <c r="AN5" s="4">
        <f>INT(VLOOKUP(AL5,$A:$E,5,0)*AM5)</f>
        <v>100</v>
      </c>
      <c r="AO5" s="3" t="s">
        <v>119</v>
      </c>
      <c r="AP5" s="4">
        <v>8</v>
      </c>
      <c r="AQ5" s="4">
        <f>INT(VLOOKUP(AO5,$A:$E,5,0)*AP5)</f>
        <v>120</v>
      </c>
      <c r="AR5" s="3" t="s">
        <v>157</v>
      </c>
      <c r="AS5" s="4">
        <v>2</v>
      </c>
      <c r="AT5" s="4">
        <f>INT(VLOOKUP(AR5,$A:$E,5,0)*AS5)</f>
        <v>100</v>
      </c>
      <c r="AV5" s="3" t="s">
        <v>154</v>
      </c>
      <c r="AW5" s="3" t="s">
        <v>155</v>
      </c>
    </row>
    <row r="6" spans="1:49">
      <c r="A6" s="4" t="str">
        <f>[1]物品定价!$B5</f>
        <v>泽尼尔币</v>
      </c>
      <c r="B6" s="4" t="str">
        <f>[1]物品定价!$D5</f>
        <v>honor</v>
      </c>
      <c r="C6" s="4" t="str">
        <f>[1]物品定价!$D5</f>
        <v>honor</v>
      </c>
      <c r="D6" s="4">
        <f>[1]物品定价!$E5</f>
        <v>3.2000000000000001E-2</v>
      </c>
      <c r="E6" s="3">
        <f>D6*3</f>
        <v>9.6000000000000002E-2</v>
      </c>
      <c r="G6" s="4">
        <f t="shared" si="1"/>
        <v>0</v>
      </c>
      <c r="H6" s="4">
        <f t="shared" si="2"/>
        <v>4</v>
      </c>
      <c r="I6" s="6">
        <v>4</v>
      </c>
      <c r="J6" s="6">
        <v>1</v>
      </c>
      <c r="K6" s="6">
        <v>4</v>
      </c>
      <c r="L6" s="6">
        <v>50</v>
      </c>
      <c r="M6" s="1" t="str">
        <f>IFERROR(VLOOKUP(H6,$V$16:$AR$20,G6*3+2,0),"")</f>
        <v>prop,801,8</v>
      </c>
      <c r="N6" s="1" t="str">
        <f>IFERROR(VLOOKUP(H6,$V$10:$AR$14,G6*3+2,0),"")</f>
        <v>prop,801,8</v>
      </c>
      <c r="O6" s="1" t="str">
        <f>IFERROR(VLOOKUP(H6,$V$46:$AR$55,G6*3+2,0),"")</f>
        <v>stage_token,500</v>
      </c>
      <c r="P6" s="1" t="str">
        <f>IFERROR(VLOOKUP(H6,$V$35:$AR$44,G6*3+2,0),"")</f>
        <v>stage_token,500</v>
      </c>
      <c r="Q6" s="3" t="str">
        <f>IFERROR(VLOOKUP(H6,$V$80:$AR$89,G6*3+2,0),"")</f>
        <v>prop,805,2</v>
      </c>
      <c r="R6" s="1" t="str">
        <f>IFERROR(VLOOKUP(H6,$V$69:$AR$78,G6*3+2,0),"")</f>
        <v>prop,805,2</v>
      </c>
      <c r="S6" s="3">
        <f t="shared" si="0"/>
        <v>0</v>
      </c>
      <c r="U6" s="3" t="s">
        <v>113</v>
      </c>
      <c r="V6" s="3">
        <v>6</v>
      </c>
      <c r="W6" s="3" t="s">
        <v>111</v>
      </c>
      <c r="X6" s="4">
        <v>2</v>
      </c>
      <c r="Y6" s="4">
        <f>INT(VLOOKUP(W6,$A:$E,5,0)*X6)</f>
        <v>120</v>
      </c>
      <c r="Z6" s="3" t="s">
        <v>111</v>
      </c>
      <c r="AA6" s="4">
        <v>2</v>
      </c>
      <c r="AB6" s="4">
        <f>INT(VLOOKUP(Z6,$A:$E,5,0)*AA6)</f>
        <v>120</v>
      </c>
      <c r="AC6" s="3" t="s">
        <v>111</v>
      </c>
      <c r="AD6" s="4">
        <v>2</v>
      </c>
      <c r="AE6" s="4">
        <f>INT(VLOOKUP(AC6,$A:$E,5,0)*AD6)</f>
        <v>120</v>
      </c>
      <c r="AF6" s="3" t="s">
        <v>111</v>
      </c>
      <c r="AG6" s="4">
        <v>2</v>
      </c>
      <c r="AH6" s="4">
        <f>INT(VLOOKUP(AF6,$A:$E,5,0)*AG6)</f>
        <v>120</v>
      </c>
      <c r="AI6" s="3" t="s">
        <v>111</v>
      </c>
      <c r="AJ6" s="4">
        <v>2</v>
      </c>
      <c r="AK6" s="4">
        <f>INT(VLOOKUP(AI6,$A:$E,5,0)*AJ6)</f>
        <v>120</v>
      </c>
      <c r="AL6" s="3" t="s">
        <v>111</v>
      </c>
      <c r="AM6" s="4">
        <v>2</v>
      </c>
      <c r="AN6" s="4">
        <f>INT(VLOOKUP(AL6,$A:$E,5,0)*AM6)</f>
        <v>120</v>
      </c>
      <c r="AO6" s="3" t="s">
        <v>111</v>
      </c>
      <c r="AP6" s="4">
        <v>2</v>
      </c>
      <c r="AQ6" s="4">
        <f>INT(VLOOKUP(AO6,$A:$E,5,0)*AP6)</f>
        <v>120</v>
      </c>
      <c r="AR6" s="3" t="s">
        <v>111</v>
      </c>
      <c r="AS6" s="4">
        <v>2</v>
      </c>
      <c r="AT6" s="4">
        <f>INT(VLOOKUP(AR6,$A:$E,5,0)*AS6)</f>
        <v>120</v>
      </c>
    </row>
    <row r="7" spans="1:49">
      <c r="A7" s="4" t="str">
        <f>[1]物品定价!$B6</f>
        <v>公会贡献</v>
      </c>
      <c r="B7" s="4" t="str">
        <f>[1]物品定价!$D6</f>
        <v>guild_contribution</v>
      </c>
      <c r="C7" s="4" t="str">
        <f>[1]物品定价!$D6</f>
        <v>guild_contribution</v>
      </c>
      <c r="D7" s="4">
        <f>[1]物品定价!$E6</f>
        <v>0.32</v>
      </c>
      <c r="E7" s="3">
        <f>D7*3</f>
        <v>0.96</v>
      </c>
      <c r="G7" s="4">
        <f t="shared" si="1"/>
        <v>0</v>
      </c>
      <c r="H7" s="4">
        <f t="shared" si="2"/>
        <v>5</v>
      </c>
      <c r="I7" s="6">
        <v>5</v>
      </c>
      <c r="J7" s="6">
        <v>1</v>
      </c>
      <c r="K7" s="6">
        <v>5</v>
      </c>
      <c r="L7" s="6">
        <v>50</v>
      </c>
      <c r="M7" s="1" t="str">
        <f>IFERROR(VLOOKUP(H7,$V$16:$AR$20,G7*3+2,0),"")</f>
        <v/>
      </c>
      <c r="N7" s="1" t="str">
        <f>IFERROR(VLOOKUP(H7,$V$10:$AR$14,G7*3+2,0),"")</f>
        <v/>
      </c>
      <c r="O7" s="1" t="str">
        <f>IFERROR(VLOOKUP(H7,$V$46:$AR$55,G7*3+2,0),"")</f>
        <v>item,103,1</v>
      </c>
      <c r="P7" s="1" t="str">
        <f>IFERROR(VLOOKUP(H7,$V$35:$AR$44,G7*3+2,0),"")</f>
        <v>pack,303,1</v>
      </c>
      <c r="Q7" s="3" t="str">
        <f>IFERROR(VLOOKUP(H7,$V$80:$AR$89,G7*3+2,0),"")</f>
        <v/>
      </c>
      <c r="R7" s="1" t="str">
        <f>IFERROR(VLOOKUP(H7,$V$69:$AR$78,G7*3+2,0),"")</f>
        <v/>
      </c>
      <c r="S7" s="3">
        <f t="shared" si="0"/>
        <v>0</v>
      </c>
      <c r="U7" s="3" t="s">
        <v>114</v>
      </c>
      <c r="V7" s="3">
        <v>8</v>
      </c>
      <c r="W7" s="3" t="s">
        <v>138</v>
      </c>
      <c r="X7" s="4">
        <v>2</v>
      </c>
      <c r="Y7" s="4">
        <f>INT(VLOOKUP(W7,$A:$E,5,0)*X7)</f>
        <v>100</v>
      </c>
      <c r="Z7" s="3" t="s">
        <v>139</v>
      </c>
      <c r="AA7" s="4">
        <v>1</v>
      </c>
      <c r="AB7" s="4">
        <f>INT(VLOOKUP(Z7,$A:$E,5,0)*AA7)</f>
        <v>100</v>
      </c>
      <c r="AC7" s="3" t="s">
        <v>138</v>
      </c>
      <c r="AD7" s="4">
        <v>2</v>
      </c>
      <c r="AE7" s="4">
        <f>INT(VLOOKUP(AC7,$A:$E,5,0)*AD7)</f>
        <v>100</v>
      </c>
      <c r="AF7" s="3" t="s">
        <v>139</v>
      </c>
      <c r="AG7" s="4">
        <v>1</v>
      </c>
      <c r="AH7" s="4">
        <f>INT(VLOOKUP(AF7,$A:$E,5,0)*AG7)</f>
        <v>100</v>
      </c>
      <c r="AI7" s="3" t="s">
        <v>138</v>
      </c>
      <c r="AJ7" s="4">
        <v>2</v>
      </c>
      <c r="AK7" s="4">
        <f>INT(VLOOKUP(AI7,$A:$E,5,0)*AJ7)</f>
        <v>100</v>
      </c>
      <c r="AL7" s="3" t="s">
        <v>139</v>
      </c>
      <c r="AM7" s="4">
        <v>1</v>
      </c>
      <c r="AN7" s="4">
        <f>INT(VLOOKUP(AL7,$A:$E,5,0)*AM7)</f>
        <v>100</v>
      </c>
      <c r="AO7" s="3" t="s">
        <v>138</v>
      </c>
      <c r="AP7" s="4">
        <v>2</v>
      </c>
      <c r="AQ7" s="4">
        <f>INT(VLOOKUP(AO7,$A:$E,5,0)*AP7)</f>
        <v>100</v>
      </c>
      <c r="AR7" s="3" t="s">
        <v>139</v>
      </c>
      <c r="AS7" s="4">
        <v>1</v>
      </c>
      <c r="AT7" s="4">
        <f>INT(VLOOKUP(AR7,$A:$E,5,0)*AS7)</f>
        <v>100</v>
      </c>
    </row>
    <row r="8" spans="1:49">
      <c r="A8" s="4" t="str">
        <f>[1]物品定价!$B7</f>
        <v>副本代币</v>
      </c>
      <c r="B8" s="4" t="str">
        <f>[1]物品定价!$D7</f>
        <v>stage_token</v>
      </c>
      <c r="C8" s="4" t="str">
        <f>[1]物品定价!$D7</f>
        <v>stage_token</v>
      </c>
      <c r="D8" s="4">
        <f>[1]物品定价!$E7</f>
        <v>4.1666666666666664E-2</v>
      </c>
      <c r="E8" s="3">
        <f>D8*3</f>
        <v>0.125</v>
      </c>
      <c r="G8" s="4">
        <f t="shared" si="1"/>
        <v>0</v>
      </c>
      <c r="H8" s="4">
        <f t="shared" si="2"/>
        <v>6</v>
      </c>
      <c r="I8" s="6">
        <v>6</v>
      </c>
      <c r="J8" s="6">
        <v>1</v>
      </c>
      <c r="K8" s="6">
        <v>6</v>
      </c>
      <c r="L8" s="6">
        <v>50</v>
      </c>
      <c r="M8" s="1" t="str">
        <f>IFERROR(VLOOKUP(H8,$V$16:$AR$20,G8*3+2,0),"")</f>
        <v>prop,105,2</v>
      </c>
      <c r="N8" s="1" t="str">
        <f>IFERROR(VLOOKUP(H8,$V$10:$AR$14,G8*3+2,0),"")</f>
        <v>prop,105,2</v>
      </c>
      <c r="O8" s="1" t="str">
        <f>IFERROR(VLOOKUP(H8,$V$46:$AR$55,G8*3+2,0),"")</f>
        <v>prop,105,1</v>
      </c>
      <c r="P8" s="1" t="str">
        <f>IFERROR(VLOOKUP(H8,$V$35:$AR$44,G8*3+2,0),"")</f>
        <v>prop,105,1</v>
      </c>
      <c r="Q8" s="3" t="str">
        <f>IFERROR(VLOOKUP(H8,$V$80:$AR$89,G8*3+2,0),"")</f>
        <v>cash,100</v>
      </c>
      <c r="R8" s="1" t="str">
        <f>IFERROR(VLOOKUP(H8,$V$69:$AR$78,G8*3+2,0),"")</f>
        <v>cash,100</v>
      </c>
      <c r="S8" s="3">
        <f t="shared" si="0"/>
        <v>0</v>
      </c>
      <c r="V8" s="3">
        <v>10</v>
      </c>
      <c r="W8" s="3" t="s">
        <v>156</v>
      </c>
      <c r="X8" s="4">
        <v>1</v>
      </c>
      <c r="Y8" s="4">
        <f>INT(VLOOKUP(W8,$A:$E,5,0)*X8)</f>
        <v>200</v>
      </c>
      <c r="Z8" s="3" t="s">
        <v>140</v>
      </c>
      <c r="AA8" s="4">
        <v>10</v>
      </c>
      <c r="AB8" s="4">
        <f>INT(VLOOKUP(Z8,$A:$E,5,0)*AA8)</f>
        <v>125</v>
      </c>
      <c r="AC8" s="3" t="s">
        <v>158</v>
      </c>
      <c r="AD8" s="4">
        <v>2</v>
      </c>
      <c r="AE8" s="4">
        <f>INT(VLOOKUP(AC8,$A:$E,5,0)*AD8)</f>
        <v>100</v>
      </c>
      <c r="AF8" s="3" t="s">
        <v>159</v>
      </c>
      <c r="AG8" s="4">
        <v>1</v>
      </c>
      <c r="AH8" s="4">
        <f>INT(VLOOKUP(AF8,$A:$E,5,0)*AG8)</f>
        <v>300</v>
      </c>
      <c r="AI8" s="3" t="s">
        <v>140</v>
      </c>
      <c r="AJ8" s="4">
        <v>10</v>
      </c>
      <c r="AK8" s="4">
        <f>INT(VLOOKUP(AI8,$A:$E,5,0)*AJ8)</f>
        <v>125</v>
      </c>
      <c r="AL8" s="3" t="s">
        <v>158</v>
      </c>
      <c r="AM8" s="4">
        <v>3</v>
      </c>
      <c r="AN8" s="4">
        <f>INT(VLOOKUP(AL8,$A:$E,5,0)*AM8)</f>
        <v>150</v>
      </c>
      <c r="AO8" s="3" t="s">
        <v>159</v>
      </c>
      <c r="AP8" s="4">
        <v>1</v>
      </c>
      <c r="AQ8" s="4">
        <f>INT(VLOOKUP(AO8,$A:$E,5,0)*AP8)</f>
        <v>300</v>
      </c>
      <c r="AR8" s="3" t="s">
        <v>141</v>
      </c>
      <c r="AS8" s="4">
        <v>1</v>
      </c>
      <c r="AT8" s="4">
        <f>INT(VLOOKUP(AR8,$A:$E,5,0)*AS8)</f>
        <v>250</v>
      </c>
    </row>
    <row r="9" spans="1:49">
      <c r="A9" s="4" t="str">
        <f>[1]物品定价!$B8</f>
        <v>强者之路货币</v>
      </c>
      <c r="B9" s="4" t="str">
        <f>[1]物品定价!$D8</f>
        <v>lb_coin</v>
      </c>
      <c r="C9" s="4" t="str">
        <f>[1]物品定价!$D8</f>
        <v>lb_coin</v>
      </c>
      <c r="D9" s="4">
        <f>[1]物品定价!$E8</f>
        <v>0.05</v>
      </c>
      <c r="E9" s="3">
        <f>D9*3</f>
        <v>0.15000000000000002</v>
      </c>
      <c r="G9" s="4">
        <f t="shared" si="1"/>
        <v>0</v>
      </c>
      <c r="H9" s="4">
        <f t="shared" si="2"/>
        <v>7</v>
      </c>
      <c r="I9" s="6">
        <v>7</v>
      </c>
      <c r="J9" s="6">
        <v>1</v>
      </c>
      <c r="K9" s="6">
        <v>7</v>
      </c>
      <c r="L9" s="6">
        <v>50</v>
      </c>
      <c r="M9" s="1" t="str">
        <f>IFERROR(VLOOKUP(H9,$V$16:$AR$20,G9*3+2,0),"")</f>
        <v/>
      </c>
      <c r="N9" s="1" t="str">
        <f>IFERROR(VLOOKUP(H9,$V$10:$AR$14,G9*3+2,0),"")</f>
        <v/>
      </c>
      <c r="O9" s="1" t="str">
        <f>IFERROR(VLOOKUP(H9,$V$46:$AR$55,G9*3+2,0),"")</f>
        <v>stam,12</v>
      </c>
      <c r="P9" s="1" t="str">
        <f>IFERROR(VLOOKUP(H9,$V$35:$AR$44,G9*3+2,0),"")</f>
        <v>stam,12</v>
      </c>
      <c r="Q9" s="3" t="str">
        <f>IFERROR(VLOOKUP(H9,$V$80:$AR$89,G9*3+2,0),"")</f>
        <v/>
      </c>
      <c r="R9" s="1" t="str">
        <f>IFERROR(VLOOKUP(H9,$V$69:$AR$78,G9*3+2,0),"")</f>
        <v/>
      </c>
      <c r="S9" s="3">
        <f t="shared" si="0"/>
        <v>0</v>
      </c>
      <c r="V9" s="3" t="s">
        <v>151</v>
      </c>
      <c r="Y9" s="4">
        <f>SUM(Y4:Y8)</f>
        <v>640</v>
      </c>
      <c r="AB9" s="4">
        <f>SUM(AB4:AB8)</f>
        <v>545</v>
      </c>
      <c r="AE9" s="4">
        <f>SUM(AE4:AE8)</f>
        <v>540</v>
      </c>
      <c r="AH9" s="4">
        <f>SUM(AH4:AH8)</f>
        <v>720</v>
      </c>
      <c r="AK9" s="4">
        <f>SUM(AK4:AK8)</f>
        <v>565</v>
      </c>
      <c r="AN9" s="4">
        <f>SUM(AN4:AN8)</f>
        <v>570</v>
      </c>
      <c r="AQ9" s="4">
        <f>SUM(AQ4:AQ8)</f>
        <v>740</v>
      </c>
      <c r="AT9" s="4">
        <f>SUM(AT4:AT8)</f>
        <v>670</v>
      </c>
      <c r="AU9" s="3">
        <f>SUM(W9:AT9)</f>
        <v>4990</v>
      </c>
    </row>
    <row r="10" spans="1:49">
      <c r="A10" s="4" t="str">
        <f>[1]物品定价!$B9</f>
        <v>钻石</v>
      </c>
      <c r="B10" s="4" t="str">
        <f>[1]物品定价!$D9</f>
        <v>cash</v>
      </c>
      <c r="C10" s="4" t="str">
        <f>[1]物品定价!$D9</f>
        <v>cash</v>
      </c>
      <c r="D10" s="4">
        <f>[1]物品定价!$E9</f>
        <v>1</v>
      </c>
      <c r="E10" s="3">
        <f>[1]物品定价!$G9</f>
        <v>1</v>
      </c>
      <c r="G10" s="4">
        <f t="shared" si="1"/>
        <v>0</v>
      </c>
      <c r="H10" s="4">
        <f t="shared" si="2"/>
        <v>8</v>
      </c>
      <c r="I10" s="6">
        <v>8</v>
      </c>
      <c r="J10" s="6">
        <v>1</v>
      </c>
      <c r="K10" s="6">
        <v>8</v>
      </c>
      <c r="L10" s="6">
        <v>50</v>
      </c>
      <c r="M10" s="1" t="str">
        <f>IFERROR(VLOOKUP(H10,$V$16:$AR$20,G10*3+2,0),"")</f>
        <v>prop,701,2</v>
      </c>
      <c r="N10" s="1" t="str">
        <f>IFERROR(VLOOKUP(H10,$V$10:$AR$14,G10*3+2,0),"")</f>
        <v>prop,701,2</v>
      </c>
      <c r="O10" s="1" t="str">
        <f>IFERROR(VLOOKUP(H10,$V$46:$AR$55,G10*3+2,0),"")</f>
        <v>coin,5000</v>
      </c>
      <c r="P10" s="1" t="str">
        <f>IFERROR(VLOOKUP(H10,$V$35:$AR$44,G10*3+2,0),"")</f>
        <v>coin,5000</v>
      </c>
      <c r="Q10" s="3" t="str">
        <f>IFERROR(VLOOKUP(H10,$V$80:$AR$89,G10*3+2,0),"")</f>
        <v>prop,801,10</v>
      </c>
      <c r="R10" s="1" t="str">
        <f>IFERROR(VLOOKUP(H10,$V$69:$AR$78,G10*3+2,0),"")</f>
        <v>prop,801,10</v>
      </c>
      <c r="S10" s="3">
        <f t="shared" si="0"/>
        <v>0</v>
      </c>
      <c r="V10" s="3">
        <v>2</v>
      </c>
      <c r="W10" s="3" t="str">
        <f>VLOOKUP(W4,$A:$D,2,0)&amp;","&amp;X4</f>
        <v>coin,5000</v>
      </c>
      <c r="Z10" s="3" t="str">
        <f>VLOOKUP(Z4,$A:$D,2,0)&amp;","&amp;AA4</f>
        <v>coin,5000</v>
      </c>
      <c r="AC10" s="3" t="str">
        <f>VLOOKUP(AC4,$A:$D,2,0)&amp;","&amp;AD4</f>
        <v>coin,5000</v>
      </c>
      <c r="AF10" s="3" t="str">
        <f>VLOOKUP(AF4,$A:$D,2,0)&amp;","&amp;AG4</f>
        <v>coin,5000</v>
      </c>
      <c r="AI10" s="3" t="str">
        <f>VLOOKUP(AI4,$A:$D,2,0)&amp;","&amp;AJ4</f>
        <v>coin,5000</v>
      </c>
      <c r="AL10" s="3" t="str">
        <f>VLOOKUP(AL4,$A:$D,2,0)&amp;","&amp;AM4</f>
        <v>coin,5000</v>
      </c>
      <c r="AO10" s="3" t="str">
        <f>VLOOKUP(AO4,$A:$D,2,0)&amp;","&amp;AP4</f>
        <v>coin,5000</v>
      </c>
      <c r="AR10" s="3" t="str">
        <f>VLOOKUP(AR4,$A:$D,2,0)&amp;","&amp;AS4</f>
        <v>coin,5000</v>
      </c>
    </row>
    <row r="11" spans="1:49">
      <c r="A11" s="4" t="str">
        <f>[1]物品定价!$B10</f>
        <v>色子</v>
      </c>
      <c r="B11" s="4" t="str">
        <f>[1]物品定价!$D10</f>
        <v>dice</v>
      </c>
      <c r="C11" s="4" t="str">
        <f>[1]物品定价!$D10</f>
        <v>dice</v>
      </c>
      <c r="D11" s="4">
        <f>[1]物品定价!$E10</f>
        <v>2</v>
      </c>
      <c r="E11" s="3">
        <v>2</v>
      </c>
      <c r="G11" s="4">
        <f t="shared" si="1"/>
        <v>0</v>
      </c>
      <c r="H11" s="4">
        <f t="shared" si="2"/>
        <v>9</v>
      </c>
      <c r="I11" s="6">
        <v>9</v>
      </c>
      <c r="J11" s="6">
        <v>1</v>
      </c>
      <c r="K11" s="6">
        <v>9</v>
      </c>
      <c r="L11" s="6">
        <v>50</v>
      </c>
      <c r="M11" s="1" t="str">
        <f>IFERROR(VLOOKUP(H11,$V$16:$AR$20,G11*3+2,0),"")</f>
        <v/>
      </c>
      <c r="N11" s="1" t="str">
        <f>IFERROR(VLOOKUP(H11,$V$10:$AR$14,G11*3+2,0),"")</f>
        <v/>
      </c>
      <c r="O11" s="1" t="str">
        <f>IFERROR(VLOOKUP(H11,$V$46:$AR$55,G11*3+2,0),"")</f>
        <v>item,103,1</v>
      </c>
      <c r="P11" s="1" t="str">
        <f>IFERROR(VLOOKUP(H11,$V$35:$AR$44,G11*3+2,0),"")</f>
        <v>pack,303,1</v>
      </c>
      <c r="Q11" s="3" t="str">
        <f>IFERROR(VLOOKUP(H11,$V$80:$AR$89,G11*3+2,0),"")</f>
        <v/>
      </c>
      <c r="R11" s="1" t="str">
        <f>IFERROR(VLOOKUP(H11,$V$69:$AR$78,G11*3+2,0),"")</f>
        <v/>
      </c>
      <c r="S11" s="3">
        <f t="shared" si="0"/>
        <v>0</v>
      </c>
      <c r="V11" s="3">
        <v>4</v>
      </c>
      <c r="W11" s="3" t="str">
        <f>VLOOKUP(W5,$A:$D,2,0)&amp;","&amp;X5</f>
        <v>prop,801,8</v>
      </c>
      <c r="Z11" s="3" t="str">
        <f>VLOOKUP(Z5,$A:$D,2,0)&amp;","&amp;AA5</f>
        <v>prop,802,2</v>
      </c>
      <c r="AC11" s="3" t="str">
        <f>VLOOKUP(AC5,$A:$D,2,0)&amp;","&amp;AD5</f>
        <v>prop,801,8</v>
      </c>
      <c r="AF11" s="3" t="str">
        <f>VLOOKUP(AF5,$A:$D,2,0)&amp;","&amp;AG5</f>
        <v>prop,802,2</v>
      </c>
      <c r="AI11" s="3" t="str">
        <f>VLOOKUP(AI5,$A:$D,2,0)&amp;","&amp;AJ5</f>
        <v>prop,801,8</v>
      </c>
      <c r="AL11" s="3" t="str">
        <f>VLOOKUP(AL5,$A:$D,2,0)&amp;","&amp;AM5</f>
        <v>prop,802,2</v>
      </c>
      <c r="AO11" s="3" t="str">
        <f>VLOOKUP(AO5,$A:$D,2,0)&amp;","&amp;AP5</f>
        <v>prop,801,8</v>
      </c>
      <c r="AR11" s="3" t="str">
        <f>VLOOKUP(AR5,$A:$D,2,0)&amp;","&amp;AS5</f>
        <v>prop,802,2</v>
      </c>
    </row>
    <row r="12" spans="1:49">
      <c r="A12" s="4">
        <f>[1]物品定价!$B11</f>
        <v>0</v>
      </c>
      <c r="B12" s="4">
        <f>[1]物品定价!$D11</f>
        <v>0</v>
      </c>
      <c r="C12" s="4">
        <f>[1]物品定价!$D11</f>
        <v>0</v>
      </c>
      <c r="D12" s="4">
        <f>[1]物品定价!$E11</f>
        <v>0</v>
      </c>
      <c r="E12" s="3">
        <f>[1]物品定价!$G11</f>
        <v>0</v>
      </c>
      <c r="G12" s="4">
        <f t="shared" si="1"/>
        <v>0</v>
      </c>
      <c r="H12" s="4">
        <f t="shared" si="2"/>
        <v>10</v>
      </c>
      <c r="I12" s="6">
        <v>10</v>
      </c>
      <c r="J12" s="6">
        <v>1</v>
      </c>
      <c r="K12" s="6">
        <v>10</v>
      </c>
      <c r="L12" s="6">
        <v>50</v>
      </c>
      <c r="M12" s="1" t="str">
        <f>IFERROR(VLOOKUP(H12,$V$16:$AR$20,G12*3+2,0),"")</f>
        <v>frame,17,1</v>
      </c>
      <c r="N12" s="1" t="str">
        <f>IFERROR(VLOOKUP(H12,$V$10:$AR$14,G12*3+2,0),"")</f>
        <v>frame,17,1</v>
      </c>
      <c r="O12" s="1" t="str">
        <f>IFERROR(VLOOKUP(H12,$V$46:$AR$55,G12*3+2,0),"")</f>
        <v>prop,540,5</v>
      </c>
      <c r="P12" s="1" t="str">
        <f>IFERROR(VLOOKUP(H12,$V$35:$AR$44,G12*3+2,0),"")</f>
        <v>prop,540,5</v>
      </c>
      <c r="Q12" s="3" t="str">
        <f>IFERROR(VLOOKUP(H12,$V$80:$AR$89,G12*3+2,0),"")</f>
        <v>item,104,1</v>
      </c>
      <c r="R12" s="1" t="str">
        <f>IFERROR(VLOOKUP(H12,$V$69:$AR$78,G12*3+2,0),"")</f>
        <v>pack,304,1</v>
      </c>
      <c r="S12" s="3">
        <f t="shared" si="0"/>
        <v>1</v>
      </c>
      <c r="V12" s="3">
        <v>6</v>
      </c>
      <c r="W12" s="3" t="str">
        <f>VLOOKUP(W6,$A:$D,2,0)&amp;","&amp;X6</f>
        <v>prop,105,2</v>
      </c>
      <c r="Z12" s="3" t="str">
        <f>VLOOKUP(Z6,$A:$D,2,0)&amp;","&amp;AA6</f>
        <v>prop,105,2</v>
      </c>
      <c r="AC12" s="3" t="str">
        <f>VLOOKUP(AC6,$A:$D,2,0)&amp;","&amp;AD6</f>
        <v>prop,105,2</v>
      </c>
      <c r="AF12" s="3" t="str">
        <f>VLOOKUP(AF6,$A:$D,2,0)&amp;","&amp;AG6</f>
        <v>prop,105,2</v>
      </c>
      <c r="AI12" s="3" t="str">
        <f>VLOOKUP(AI6,$A:$D,2,0)&amp;","&amp;AJ6</f>
        <v>prop,105,2</v>
      </c>
      <c r="AL12" s="3" t="str">
        <f>VLOOKUP(AL6,$A:$D,2,0)&amp;","&amp;AM6</f>
        <v>prop,105,2</v>
      </c>
      <c r="AO12" s="3" t="str">
        <f>VLOOKUP(AO6,$A:$D,2,0)&amp;","&amp;AP6</f>
        <v>prop,105,2</v>
      </c>
      <c r="AR12" s="3" t="str">
        <f>VLOOKUP(AR6,$A:$D,2,0)&amp;","&amp;AS6</f>
        <v>prop,105,2</v>
      </c>
    </row>
    <row r="13" spans="1:49">
      <c r="A13" s="4">
        <f>[1]物品定价!$B12</f>
        <v>0</v>
      </c>
      <c r="B13" s="4">
        <f>[1]物品定价!$D12</f>
        <v>0</v>
      </c>
      <c r="C13" s="4">
        <f>[1]物品定价!$D12</f>
        <v>0</v>
      </c>
      <c r="D13" s="4">
        <f>[1]物品定价!$E12</f>
        <v>0</v>
      </c>
      <c r="E13" s="3">
        <f>[1]物品定价!$G12</f>
        <v>0</v>
      </c>
      <c r="G13" s="4">
        <f t="shared" si="1"/>
        <v>1</v>
      </c>
      <c r="H13" s="4">
        <f t="shared" si="2"/>
        <v>1</v>
      </c>
      <c r="I13" s="6">
        <v>11</v>
      </c>
      <c r="J13" s="6">
        <v>1</v>
      </c>
      <c r="K13" s="6">
        <v>11</v>
      </c>
      <c r="L13" s="6">
        <v>50</v>
      </c>
      <c r="M13" s="1" t="str">
        <f>IFERROR(VLOOKUP(H13,$V$16:$AR$20,G13*3+2,0),"")</f>
        <v/>
      </c>
      <c r="N13" s="1" t="str">
        <f>IFERROR(VLOOKUP(H13,$V$10:$AR$14,G13*3+2,0),"")</f>
        <v/>
      </c>
      <c r="O13" s="1" t="str">
        <f>IFERROR(VLOOKUP(H13,$V$46:$AR$55,G13*3+2,0),"")</f>
        <v>stam,12</v>
      </c>
      <c r="P13" s="1" t="str">
        <f>IFERROR(VLOOKUP(H13,$V$35:$AR$44,G13*3+2,0),"")</f>
        <v>stam,12</v>
      </c>
      <c r="Q13" s="3" t="str">
        <f>IFERROR(VLOOKUP(H13,$V$80:$AR$89,G13*3+2,0),"")</f>
        <v/>
      </c>
      <c r="R13" s="1" t="str">
        <f>IFERROR(VLOOKUP(H13,$V$69:$AR$78,G13*3+2,0),"")</f>
        <v/>
      </c>
      <c r="S13" s="3">
        <f t="shared" si="0"/>
        <v>0</v>
      </c>
      <c r="V13" s="3">
        <v>8</v>
      </c>
      <c r="W13" s="3" t="str">
        <f>VLOOKUP(W7,$A:$D,2,0)&amp;","&amp;X7</f>
        <v>prop,701,2</v>
      </c>
      <c r="Z13" s="3" t="str">
        <f>VLOOKUP(Z7,$A:$D,2,0)&amp;","&amp;AA7</f>
        <v>prop,403,1</v>
      </c>
      <c r="AC13" s="3" t="str">
        <f>VLOOKUP(AC7,$A:$D,2,0)&amp;","&amp;AD7</f>
        <v>prop,701,2</v>
      </c>
      <c r="AF13" s="3" t="str">
        <f>VLOOKUP(AF7,$A:$D,2,0)&amp;","&amp;AG7</f>
        <v>prop,403,1</v>
      </c>
      <c r="AI13" s="3" t="str">
        <f>VLOOKUP(AI7,$A:$D,2,0)&amp;","&amp;AJ7</f>
        <v>prop,701,2</v>
      </c>
      <c r="AL13" s="3" t="str">
        <f>VLOOKUP(AL7,$A:$D,2,0)&amp;","&amp;AM7</f>
        <v>prop,403,1</v>
      </c>
      <c r="AO13" s="3" t="str">
        <f>VLOOKUP(AO7,$A:$D,2,0)&amp;","&amp;AP7</f>
        <v>prop,701,2</v>
      </c>
      <c r="AR13" s="3" t="str">
        <f>VLOOKUP(AR7,$A:$D,2,0)&amp;","&amp;AS7</f>
        <v>prop,403,1</v>
      </c>
    </row>
    <row r="14" spans="1:49">
      <c r="A14" s="4" t="str">
        <f>[1]物品定价!$B13</f>
        <v>随机1星饰品</v>
      </c>
      <c r="B14" s="4" t="str">
        <f>[1]物品定价!$D13</f>
        <v>pack,301</v>
      </c>
      <c r="C14" s="4" t="str">
        <f>[1]物品定价!$F13</f>
        <v>item,101</v>
      </c>
      <c r="D14" s="4">
        <f>[1]物品定价!$E13</f>
        <v>2</v>
      </c>
      <c r="E14" s="3">
        <f>[1]物品定价!$G13</f>
        <v>6</v>
      </c>
      <c r="G14" s="4">
        <f t="shared" si="1"/>
        <v>1</v>
      </c>
      <c r="H14" s="4">
        <f t="shared" si="2"/>
        <v>2</v>
      </c>
      <c r="I14" s="6">
        <v>12</v>
      </c>
      <c r="J14" s="6">
        <v>1</v>
      </c>
      <c r="K14" s="6">
        <v>12</v>
      </c>
      <c r="L14" s="6">
        <v>50</v>
      </c>
      <c r="M14" s="1" t="str">
        <f>IFERROR(VLOOKUP(H14,$V$16:$AR$20,G14*3+2,0),"")</f>
        <v>coin,5000</v>
      </c>
      <c r="N14" s="1" t="str">
        <f>IFERROR(VLOOKUP(H14,$V$10:$AR$14,G14*3+2,0),"")</f>
        <v>coin,5000</v>
      </c>
      <c r="O14" s="1" t="str">
        <f>IFERROR(VLOOKUP(H14,$V$46:$AR$55,G14*3+2,0),"")</f>
        <v>coin,5000</v>
      </c>
      <c r="P14" s="1" t="str">
        <f>IFERROR(VLOOKUP(H14,$V$35:$AR$44,G14*3+2,0),"")</f>
        <v>coin,5000</v>
      </c>
      <c r="Q14" s="3" t="str">
        <f>IFERROR(VLOOKUP(H14,$V$80:$AR$89,G14*3+2,0),"")</f>
        <v>prop,403,2</v>
      </c>
      <c r="R14" s="1" t="str">
        <f>IFERROR(VLOOKUP(H14,$V$69:$AR$78,G14*3+2,0),"")</f>
        <v>prop,403,2</v>
      </c>
      <c r="S14" s="3">
        <f t="shared" si="0"/>
        <v>0</v>
      </c>
      <c r="V14" s="3">
        <v>10</v>
      </c>
      <c r="W14" s="3" t="str">
        <f>VLOOKUP(W8,$A:$D,2,0)&amp;","&amp;X8</f>
        <v>frame,17,1</v>
      </c>
      <c r="Z14" s="3" t="str">
        <f>VLOOKUP(Z8,$A:$D,2,0)&amp;","&amp;AA8</f>
        <v>prop,704,10</v>
      </c>
      <c r="AC14" s="3" t="str">
        <f>VLOOKUP(AC8,$A:$D,2,0)&amp;","&amp;AD8</f>
        <v>prop,805,2</v>
      </c>
      <c r="AF14" s="3" t="str">
        <f>VLOOKUP(AF8,$A:$D,2,0)&amp;","&amp;AG8</f>
        <v>prop,809,1</v>
      </c>
      <c r="AI14" s="3" t="str">
        <f>VLOOKUP(AI8,$A:$D,2,0)&amp;","&amp;AJ8</f>
        <v>prop,704,10</v>
      </c>
      <c r="AL14" s="3" t="str">
        <f>VLOOKUP(AL8,$A:$D,2,0)&amp;","&amp;AM8</f>
        <v>prop,805,3</v>
      </c>
      <c r="AO14" s="3" t="str">
        <f>VLOOKUP(AO8,$A:$D,2,0)&amp;","&amp;AP8</f>
        <v>prop,809,1</v>
      </c>
      <c r="AR14" s="3" t="str">
        <f>VLOOKUP(AR8,$A:$D,2,0)&amp;","&amp;AS8</f>
        <v>prop,702,1</v>
      </c>
    </row>
    <row r="15" spans="1:49">
      <c r="A15" s="4" t="str">
        <f>[1]物品定价!$B14</f>
        <v>随机2星饰品</v>
      </c>
      <c r="B15" s="4" t="str">
        <f>[1]物品定价!$D14</f>
        <v>pack,302</v>
      </c>
      <c r="C15" s="4" t="str">
        <f>[1]物品定价!$F14</f>
        <v>item,102</v>
      </c>
      <c r="D15" s="4">
        <f>[1]物品定价!$E14</f>
        <v>5</v>
      </c>
      <c r="E15" s="3">
        <f>[1]物品定价!$G14</f>
        <v>15</v>
      </c>
      <c r="G15" s="4">
        <f t="shared" si="1"/>
        <v>1</v>
      </c>
      <c r="H15" s="4">
        <f t="shared" si="2"/>
        <v>3</v>
      </c>
      <c r="I15" s="6">
        <v>13</v>
      </c>
      <c r="J15" s="6">
        <v>1</v>
      </c>
      <c r="K15" s="6">
        <v>13</v>
      </c>
      <c r="L15" s="6">
        <v>50</v>
      </c>
      <c r="M15" s="1" t="str">
        <f>IFERROR(VLOOKUP(H15,$V$16:$AR$20,G15*3+2,0),"")</f>
        <v/>
      </c>
      <c r="N15" s="1" t="str">
        <f>IFERROR(VLOOKUP(H15,$V$10:$AR$14,G15*3+2,0),"")</f>
        <v/>
      </c>
      <c r="O15" s="1" t="str">
        <f>IFERROR(VLOOKUP(H15,$V$46:$AR$55,G15*3+2,0),"")</f>
        <v>prop,105,1</v>
      </c>
      <c r="P15" s="1" t="str">
        <f>IFERROR(VLOOKUP(H15,$V$35:$AR$44,G15*3+2,0),"")</f>
        <v>prop,105,1</v>
      </c>
      <c r="Q15" s="3" t="str">
        <f>IFERROR(VLOOKUP(H15,$V$80:$AR$89,G15*3+2,0),"")</f>
        <v/>
      </c>
      <c r="R15" s="1" t="str">
        <f>IFERROR(VLOOKUP(H15,$V$69:$AR$78,G15*3+2,0),"")</f>
        <v/>
      </c>
      <c r="S15" s="3">
        <f t="shared" si="0"/>
        <v>0</v>
      </c>
    </row>
    <row r="16" spans="1:49">
      <c r="A16" s="4" t="str">
        <f>[1]物品定价!$B15</f>
        <v>随机3星饰品</v>
      </c>
      <c r="B16" s="4" t="str">
        <f>[1]物品定价!$D15</f>
        <v>pack,303</v>
      </c>
      <c r="C16" s="4" t="str">
        <f>[1]物品定价!$F15</f>
        <v>item,103</v>
      </c>
      <c r="D16" s="4">
        <f>[1]物品定价!$E15</f>
        <v>10</v>
      </c>
      <c r="E16" s="3">
        <f>[1]物品定价!$G15</f>
        <v>50</v>
      </c>
      <c r="G16" s="4">
        <f t="shared" si="1"/>
        <v>1</v>
      </c>
      <c r="H16" s="4">
        <f t="shared" si="2"/>
        <v>4</v>
      </c>
      <c r="I16" s="6">
        <v>14</v>
      </c>
      <c r="J16" s="6">
        <v>1</v>
      </c>
      <c r="K16" s="6">
        <v>14</v>
      </c>
      <c r="L16" s="6">
        <v>50</v>
      </c>
      <c r="M16" s="1" t="str">
        <f>IFERROR(VLOOKUP(H16,$V$16:$AR$20,G16*3+2,0),"")</f>
        <v>prop,802,2</v>
      </c>
      <c r="N16" s="1" t="str">
        <f>IFERROR(VLOOKUP(H16,$V$10:$AR$14,G16*3+2,0),"")</f>
        <v>prop,802,2</v>
      </c>
      <c r="O16" s="1" t="str">
        <f>IFERROR(VLOOKUP(H16,$V$46:$AR$55,G16*3+2,0),"")</f>
        <v>stage_token,500</v>
      </c>
      <c r="P16" s="1" t="str">
        <f>IFERROR(VLOOKUP(H16,$V$35:$AR$44,G16*3+2,0),"")</f>
        <v>stage_token,500</v>
      </c>
      <c r="Q16" s="3" t="str">
        <f>IFERROR(VLOOKUP(H16,$V$80:$AR$89,G16*3+2,0),"")</f>
        <v>prop,805,2</v>
      </c>
      <c r="R16" s="1" t="str">
        <f>IFERROR(VLOOKUP(H16,$V$69:$AR$78,G16*3+2,0),"")</f>
        <v>prop,805,2</v>
      </c>
      <c r="S16" s="3">
        <f t="shared" si="0"/>
        <v>0</v>
      </c>
      <c r="V16" s="3">
        <v>2</v>
      </c>
      <c r="W16" s="3" t="str">
        <f>VLOOKUP(W4,$A:$D,3,0)&amp;","&amp;X4</f>
        <v>coin,5000</v>
      </c>
      <c r="Z16" s="3" t="str">
        <f>VLOOKUP(Z4,$A:$D,3,0)&amp;","&amp;AA4</f>
        <v>coin,5000</v>
      </c>
      <c r="AC16" s="3" t="str">
        <f>VLOOKUP(AC4,$A:$D,3,0)&amp;","&amp;AD4</f>
        <v>coin,5000</v>
      </c>
      <c r="AF16" s="3" t="str">
        <f>VLOOKUP(AF4,$A:$D,3,0)&amp;","&amp;AG4</f>
        <v>coin,5000</v>
      </c>
      <c r="AI16" s="3" t="str">
        <f>VLOOKUP(AI4,$A:$D,3,0)&amp;","&amp;AJ4</f>
        <v>coin,5000</v>
      </c>
      <c r="AL16" s="3" t="str">
        <f>VLOOKUP(AL4,$A:$D,3,0)&amp;","&amp;AM4</f>
        <v>coin,5000</v>
      </c>
      <c r="AO16" s="3" t="str">
        <f>VLOOKUP(AO4,$A:$D,3,0)&amp;","&amp;AP4</f>
        <v>coin,5000</v>
      </c>
      <c r="AR16" s="3" t="str">
        <f>VLOOKUP(AR4,$A:$D,3,0)&amp;","&amp;AS4</f>
        <v>coin,5000</v>
      </c>
    </row>
    <row r="17" spans="1:47">
      <c r="A17" s="4" t="str">
        <f>[1]物品定价!$B16</f>
        <v>随机4星饰品</v>
      </c>
      <c r="B17" s="4" t="str">
        <f>[1]物品定价!$D16</f>
        <v>pack,304</v>
      </c>
      <c r="C17" s="4" t="str">
        <f>[1]物品定价!$F16</f>
        <v>item,104</v>
      </c>
      <c r="D17" s="4">
        <f>[1]物品定价!$E16</f>
        <v>200</v>
      </c>
      <c r="E17" s="3">
        <f>[1]物品定价!$G16</f>
        <v>600</v>
      </c>
      <c r="G17" s="4">
        <f t="shared" si="1"/>
        <v>1</v>
      </c>
      <c r="H17" s="4">
        <f t="shared" si="2"/>
        <v>5</v>
      </c>
      <c r="I17" s="6">
        <v>15</v>
      </c>
      <c r="J17" s="6">
        <v>1</v>
      </c>
      <c r="K17" s="6">
        <v>15</v>
      </c>
      <c r="L17" s="6">
        <v>50</v>
      </c>
      <c r="M17" s="1" t="str">
        <f>IFERROR(VLOOKUP(H17,$V$16:$AR$20,G17*3+2,0),"")</f>
        <v/>
      </c>
      <c r="N17" s="1" t="str">
        <f>IFERROR(VLOOKUP(H17,$V$10:$AR$14,G17*3+2,0),"")</f>
        <v/>
      </c>
      <c r="O17" s="1" t="str">
        <f>IFERROR(VLOOKUP(H17,$V$46:$AR$55,G17*3+2,0),"")</f>
        <v>item,103,1</v>
      </c>
      <c r="P17" s="1" t="str">
        <f>IFERROR(VLOOKUP(H17,$V$35:$AR$44,G17*3+2,0),"")</f>
        <v>pack,303,1</v>
      </c>
      <c r="Q17" s="3" t="str">
        <f>IFERROR(VLOOKUP(H17,$V$80:$AR$89,G17*3+2,0),"")</f>
        <v/>
      </c>
      <c r="R17" s="1" t="str">
        <f>IFERROR(VLOOKUP(H17,$V$69:$AR$78,G17*3+2,0),"")</f>
        <v/>
      </c>
      <c r="S17" s="3">
        <f t="shared" si="0"/>
        <v>0</v>
      </c>
      <c r="V17" s="3">
        <v>4</v>
      </c>
      <c r="W17" s="3" t="str">
        <f>VLOOKUP(W5,$A:$D,3,0)&amp;","&amp;X5</f>
        <v>prop,801,8</v>
      </c>
      <c r="Z17" s="3" t="str">
        <f>VLOOKUP(Z5,$A:$D,3,0)&amp;","&amp;AA5</f>
        <v>prop,802,2</v>
      </c>
      <c r="AC17" s="3" t="str">
        <f>VLOOKUP(AC5,$A:$D,3,0)&amp;","&amp;AD5</f>
        <v>prop,801,8</v>
      </c>
      <c r="AF17" s="3" t="str">
        <f>VLOOKUP(AF5,$A:$D,3,0)&amp;","&amp;AG5</f>
        <v>prop,802,2</v>
      </c>
      <c r="AI17" s="3" t="str">
        <f>VLOOKUP(AI5,$A:$D,3,0)&amp;","&amp;AJ5</f>
        <v>prop,801,8</v>
      </c>
      <c r="AL17" s="3" t="str">
        <f>VLOOKUP(AL5,$A:$D,3,0)&amp;","&amp;AM5</f>
        <v>prop,802,2</v>
      </c>
      <c r="AO17" s="3" t="str">
        <f>VLOOKUP(AO5,$A:$D,3,0)&amp;","&amp;AP5</f>
        <v>prop,801,8</v>
      </c>
      <c r="AR17" s="3" t="str">
        <f>VLOOKUP(AR5,$A:$D,3,0)&amp;","&amp;AS5</f>
        <v>prop,802,2</v>
      </c>
    </row>
    <row r="18" spans="1:47">
      <c r="A18" s="4" t="str">
        <f>[1]物品定价!$B17</f>
        <v>随机5星饰品</v>
      </c>
      <c r="B18" s="4" t="str">
        <f>[1]物品定价!$D17</f>
        <v>pack,305</v>
      </c>
      <c r="C18" s="4" t="str">
        <f>[1]物品定价!$F17</f>
        <v>item,105</v>
      </c>
      <c r="D18" s="4">
        <f>[1]物品定价!$E17</f>
        <v>1600</v>
      </c>
      <c r="E18" s="3">
        <f>[1]物品定价!$G17</f>
        <v>4800</v>
      </c>
      <c r="G18" s="4">
        <f t="shared" si="1"/>
        <v>1</v>
      </c>
      <c r="H18" s="4">
        <f t="shared" si="2"/>
        <v>6</v>
      </c>
      <c r="I18" s="6">
        <v>16</v>
      </c>
      <c r="J18" s="6">
        <v>1</v>
      </c>
      <c r="K18" s="6">
        <v>16</v>
      </c>
      <c r="L18" s="6">
        <v>50</v>
      </c>
      <c r="M18" s="1" t="str">
        <f>IFERROR(VLOOKUP(H18,$V$16:$AR$20,G18*3+2,0),"")</f>
        <v>prop,105,2</v>
      </c>
      <c r="N18" s="1" t="str">
        <f>IFERROR(VLOOKUP(H18,$V$10:$AR$14,G18*3+2,0),"")</f>
        <v>prop,105,2</v>
      </c>
      <c r="O18" s="1" t="str">
        <f>IFERROR(VLOOKUP(H18,$V$46:$AR$55,G18*3+2,0),"")</f>
        <v>prop,105,1</v>
      </c>
      <c r="P18" s="1" t="str">
        <f>IFERROR(VLOOKUP(H18,$V$35:$AR$44,G18*3+2,0),"")</f>
        <v>prop,105,1</v>
      </c>
      <c r="Q18" s="3" t="str">
        <f>IFERROR(VLOOKUP(H18,$V$80:$AR$89,G18*3+2,0),"")</f>
        <v>cash,100</v>
      </c>
      <c r="R18" s="1" t="str">
        <f>IFERROR(VLOOKUP(H18,$V$69:$AR$78,G18*3+2,0),"")</f>
        <v>cash,100</v>
      </c>
      <c r="S18" s="3">
        <f t="shared" si="0"/>
        <v>0</v>
      </c>
      <c r="V18" s="3">
        <v>6</v>
      </c>
      <c r="W18" s="3" t="str">
        <f>VLOOKUP(W6,$A:$D,3,0)&amp;","&amp;X6</f>
        <v>prop,105,2</v>
      </c>
      <c r="Z18" s="3" t="str">
        <f>VLOOKUP(Z6,$A:$D,3,0)&amp;","&amp;AA6</f>
        <v>prop,105,2</v>
      </c>
      <c r="AC18" s="3" t="str">
        <f>VLOOKUP(AC6,$A:$D,3,0)&amp;","&amp;AD6</f>
        <v>prop,105,2</v>
      </c>
      <c r="AF18" s="3" t="str">
        <f>VLOOKUP(AF6,$A:$D,3,0)&amp;","&amp;AG6</f>
        <v>prop,105,2</v>
      </c>
      <c r="AI18" s="3" t="str">
        <f>VLOOKUP(AI6,$A:$D,3,0)&amp;","&amp;AJ6</f>
        <v>prop,105,2</v>
      </c>
      <c r="AL18" s="3" t="str">
        <f>VLOOKUP(AL6,$A:$D,3,0)&amp;","&amp;AM6</f>
        <v>prop,105,2</v>
      </c>
      <c r="AO18" s="3" t="str">
        <f>VLOOKUP(AO6,$A:$D,3,0)&amp;","&amp;AP6</f>
        <v>prop,105,2</v>
      </c>
      <c r="AR18" s="3" t="str">
        <f>VLOOKUP(AR6,$A:$D,3,0)&amp;","&amp;AS6</f>
        <v>prop,105,2</v>
      </c>
    </row>
    <row r="19" spans="1:47">
      <c r="A19" s="4" t="str">
        <f>[1]物品定价!$B18</f>
        <v>随机图A碎片</v>
      </c>
      <c r="B19" s="4" t="str">
        <f>[1]物品定价!$D18</f>
        <v>pack,701</v>
      </c>
      <c r="D19" s="4">
        <f>[1]物品定价!$E18</f>
        <v>15</v>
      </c>
      <c r="E19" s="3">
        <f>[1]物品定价!$G18</f>
        <v>0</v>
      </c>
      <c r="G19" s="4">
        <f t="shared" si="1"/>
        <v>1</v>
      </c>
      <c r="H19" s="4">
        <f t="shared" si="2"/>
        <v>7</v>
      </c>
      <c r="I19" s="6">
        <v>17</v>
      </c>
      <c r="J19" s="6">
        <v>1</v>
      </c>
      <c r="K19" s="6">
        <v>17</v>
      </c>
      <c r="L19" s="6">
        <v>50</v>
      </c>
      <c r="M19" s="1" t="str">
        <f>IFERROR(VLOOKUP(H19,$V$16:$AR$20,G19*3+2,0),"")</f>
        <v/>
      </c>
      <c r="N19" s="1" t="str">
        <f>IFERROR(VLOOKUP(H19,$V$10:$AR$14,G19*3+2,0),"")</f>
        <v/>
      </c>
      <c r="O19" s="1" t="str">
        <f>IFERROR(VLOOKUP(H19,$V$46:$AR$55,G19*3+2,0),"")</f>
        <v>stam,12</v>
      </c>
      <c r="P19" s="1" t="str">
        <f>IFERROR(VLOOKUP(H19,$V$35:$AR$44,G19*3+2,0),"")</f>
        <v>stam,12</v>
      </c>
      <c r="Q19" s="3" t="str">
        <f>IFERROR(VLOOKUP(H19,$V$80:$AR$89,G19*3+2,0),"")</f>
        <v/>
      </c>
      <c r="R19" s="1" t="str">
        <f>IFERROR(VLOOKUP(H19,$V$69:$AR$78,G19*3+2,0),"")</f>
        <v/>
      </c>
      <c r="S19" s="3">
        <f t="shared" si="0"/>
        <v>0</v>
      </c>
      <c r="V19" s="3">
        <v>8</v>
      </c>
      <c r="W19" s="3" t="str">
        <f>VLOOKUP(W7,$A:$D,3,0)&amp;","&amp;X7</f>
        <v>prop,701,2</v>
      </c>
      <c r="Z19" s="3" t="str">
        <f>VLOOKUP(Z7,$A:$D,3,0)&amp;","&amp;AA7</f>
        <v>prop,403,1</v>
      </c>
      <c r="AC19" s="3" t="str">
        <f>VLOOKUP(AC7,$A:$D,3,0)&amp;","&amp;AD7</f>
        <v>prop,701,2</v>
      </c>
      <c r="AF19" s="3" t="str">
        <f>VLOOKUP(AF7,$A:$D,3,0)&amp;","&amp;AG7</f>
        <v>prop,403,1</v>
      </c>
      <c r="AI19" s="3" t="str">
        <f>VLOOKUP(AI7,$A:$D,3,0)&amp;","&amp;AJ7</f>
        <v>prop,701,2</v>
      </c>
      <c r="AL19" s="3" t="str">
        <f>VLOOKUP(AL7,$A:$D,3,0)&amp;","&amp;AM7</f>
        <v>prop,403,1</v>
      </c>
      <c r="AO19" s="3" t="str">
        <f>VLOOKUP(AO7,$A:$D,3,0)&amp;","&amp;AP7</f>
        <v>prop,701,2</v>
      </c>
      <c r="AR19" s="3" t="str">
        <f>VLOOKUP(AR7,$A:$D,3,0)&amp;","&amp;AS7</f>
        <v>prop,403,1</v>
      </c>
    </row>
    <row r="20" spans="1:47">
      <c r="A20" s="4" t="str">
        <f>[1]物品定价!$B19</f>
        <v>随机图B碎片</v>
      </c>
      <c r="B20" s="4" t="str">
        <f>[1]物品定价!$D19</f>
        <v>pack,702</v>
      </c>
      <c r="D20" s="4">
        <f>[1]物品定价!$E19</f>
        <v>40</v>
      </c>
      <c r="E20" s="3">
        <f>[1]物品定价!$G19</f>
        <v>0</v>
      </c>
      <c r="G20" s="4">
        <f t="shared" si="1"/>
        <v>1</v>
      </c>
      <c r="H20" s="4">
        <f t="shared" si="2"/>
        <v>8</v>
      </c>
      <c r="I20" s="6">
        <v>18</v>
      </c>
      <c r="J20" s="6">
        <v>1</v>
      </c>
      <c r="K20" s="6">
        <v>18</v>
      </c>
      <c r="L20" s="6">
        <v>50</v>
      </c>
      <c r="M20" s="1" t="str">
        <f>IFERROR(VLOOKUP(H20,$V$16:$AR$20,G20*3+2,0),"")</f>
        <v>prop,403,1</v>
      </c>
      <c r="N20" s="1" t="str">
        <f>IFERROR(VLOOKUP(H20,$V$10:$AR$14,G20*3+2,0),"")</f>
        <v>prop,403,1</v>
      </c>
      <c r="O20" s="1" t="str">
        <f>IFERROR(VLOOKUP(H20,$V$46:$AR$55,G20*3+2,0),"")</f>
        <v>coin,5000</v>
      </c>
      <c r="P20" s="1" t="str">
        <f>IFERROR(VLOOKUP(H20,$V$35:$AR$44,G20*3+2,0),"")</f>
        <v>coin,5000</v>
      </c>
      <c r="Q20" s="3" t="str">
        <f>IFERROR(VLOOKUP(H20,$V$80:$AR$89,G20*3+2,0),"")</f>
        <v>prop,802,2</v>
      </c>
      <c r="R20" s="1" t="str">
        <f>IFERROR(VLOOKUP(H20,$V$69:$AR$78,G20*3+2,0),"")</f>
        <v>prop,802,2</v>
      </c>
      <c r="S20" s="3">
        <f t="shared" si="0"/>
        <v>0</v>
      </c>
      <c r="V20" s="3">
        <v>10</v>
      </c>
      <c r="W20" s="3" t="str">
        <f>VLOOKUP(W8,$A:$D,3,0)&amp;","&amp;X8</f>
        <v>frame,17,1</v>
      </c>
      <c r="Z20" s="3" t="str">
        <f>VLOOKUP(Z8,$A:$D,3,0)&amp;","&amp;AA8</f>
        <v>prop,704,10</v>
      </c>
      <c r="AC20" s="3" t="str">
        <f>VLOOKUP(AC8,$A:$D,3,0)&amp;","&amp;AD8</f>
        <v>prop,805,2</v>
      </c>
      <c r="AF20" s="3" t="str">
        <f>VLOOKUP(AF8,$A:$D,3,0)&amp;","&amp;AG8</f>
        <v>prop,809,1</v>
      </c>
      <c r="AI20" s="3" t="str">
        <f>VLOOKUP(AI8,$A:$D,3,0)&amp;","&amp;AJ8</f>
        <v>prop,704,10</v>
      </c>
      <c r="AL20" s="3" t="str">
        <f>VLOOKUP(AL8,$A:$D,3,0)&amp;","&amp;AM8</f>
        <v>prop,805,3</v>
      </c>
      <c r="AO20" s="3" t="str">
        <f>VLOOKUP(AO8,$A:$D,3,0)&amp;","&amp;AP8</f>
        <v>prop,809,1</v>
      </c>
      <c r="AR20" s="3" t="str">
        <f>VLOOKUP(AR8,$A:$D,3,0)&amp;","&amp;AS8</f>
        <v>prop,702,1</v>
      </c>
    </row>
    <row r="21" spans="1:47">
      <c r="A21" s="4" t="str">
        <f>[1]物品定价!$B20</f>
        <v>随机图C碎片</v>
      </c>
      <c r="B21" s="4" t="str">
        <f>[1]物品定价!$D20</f>
        <v>pack,703</v>
      </c>
      <c r="D21" s="4">
        <f>[1]物品定价!$E20</f>
        <v>200</v>
      </c>
      <c r="E21" s="3">
        <f>[1]物品定价!$G20</f>
        <v>0</v>
      </c>
      <c r="G21" s="4">
        <f t="shared" si="1"/>
        <v>1</v>
      </c>
      <c r="H21" s="4">
        <f t="shared" si="2"/>
        <v>9</v>
      </c>
      <c r="I21" s="6">
        <v>19</v>
      </c>
      <c r="J21" s="6">
        <v>1</v>
      </c>
      <c r="K21" s="6">
        <v>19</v>
      </c>
      <c r="L21" s="6">
        <v>50</v>
      </c>
      <c r="M21" s="1" t="str">
        <f>IFERROR(VLOOKUP(H21,$V$16:$AR$20,G21*3+2,0),"")</f>
        <v/>
      </c>
      <c r="N21" s="1" t="str">
        <f>IFERROR(VLOOKUP(H21,$V$10:$AR$14,G21*3+2,0),"")</f>
        <v/>
      </c>
      <c r="O21" s="1" t="str">
        <f>IFERROR(VLOOKUP(H21,$V$46:$AR$55,G21*3+2,0),"")</f>
        <v>item,103,1</v>
      </c>
      <c r="P21" s="1" t="str">
        <f>IFERROR(VLOOKUP(H21,$V$35:$AR$44,G21*3+2,0),"")</f>
        <v>pack,303,1</v>
      </c>
      <c r="Q21" s="3" t="str">
        <f>IFERROR(VLOOKUP(H21,$V$80:$AR$89,G21*3+2,0),"")</f>
        <v/>
      </c>
      <c r="R21" s="1" t="str">
        <f>IFERROR(VLOOKUP(H21,$V$69:$AR$78,G21*3+2,0),"")</f>
        <v/>
      </c>
      <c r="S21" s="3">
        <f t="shared" si="0"/>
        <v>0</v>
      </c>
    </row>
    <row r="22" spans="1:47">
      <c r="A22" s="4">
        <f>[1]物品定价!$B21</f>
        <v>0</v>
      </c>
      <c r="B22" s="4">
        <f>[1]物品定价!$D21</f>
        <v>0</v>
      </c>
      <c r="C22" s="4">
        <f>[1]物品定价!$D21</f>
        <v>0</v>
      </c>
      <c r="D22" s="4">
        <f>[1]物品定价!$E21</f>
        <v>0</v>
      </c>
      <c r="E22" s="3">
        <f>[1]物品定价!$G21</f>
        <v>0</v>
      </c>
      <c r="G22" s="4">
        <f t="shared" si="1"/>
        <v>1</v>
      </c>
      <c r="H22" s="4">
        <f t="shared" si="2"/>
        <v>10</v>
      </c>
      <c r="I22" s="6">
        <v>20</v>
      </c>
      <c r="J22" s="6">
        <v>1</v>
      </c>
      <c r="K22" s="6">
        <v>20</v>
      </c>
      <c r="L22" s="6">
        <v>50</v>
      </c>
      <c r="M22" s="1" t="str">
        <f>IFERROR(VLOOKUP(H22,$V$16:$AR$20,G22*3+2,0),"")</f>
        <v>prop,704,10</v>
      </c>
      <c r="N22" s="1" t="str">
        <f>IFERROR(VLOOKUP(H22,$V$10:$AR$14,G22*3+2,0),"")</f>
        <v>prop,704,10</v>
      </c>
      <c r="O22" s="1" t="str">
        <f>IFERROR(VLOOKUP(H22,$V$46:$AR$55,G22*3+2,0),"")</f>
        <v>prop,540,10</v>
      </c>
      <c r="P22" s="1" t="str">
        <f>IFERROR(VLOOKUP(H22,$V$35:$AR$44,G22*3+2,0),"")</f>
        <v>prop,540,10</v>
      </c>
      <c r="Q22" s="3" t="str">
        <f>IFERROR(VLOOKUP(H22,$V$80:$AR$89,G22*3+2,0),"")</f>
        <v>prop,702,1</v>
      </c>
      <c r="R22" s="1" t="str">
        <f>IFERROR(VLOOKUP(H22,$V$69:$AR$78,G22*3+2,0),"")</f>
        <v>prop,702,1</v>
      </c>
      <c r="S22" s="3">
        <f t="shared" si="0"/>
        <v>1</v>
      </c>
    </row>
    <row r="23" spans="1:47">
      <c r="A23" s="4" t="str">
        <f>[1]物品定价!$B22</f>
        <v>R</v>
      </c>
      <c r="B23" s="4">
        <f>[1]物品定价!$D22</f>
        <v>0</v>
      </c>
      <c r="C23" s="4">
        <f>[1]物品定价!$D22</f>
        <v>0</v>
      </c>
      <c r="D23" s="4">
        <f>[1]物品定价!$E22</f>
        <v>300</v>
      </c>
      <c r="E23" s="3">
        <f>[1]物品定价!$G22</f>
        <v>300</v>
      </c>
      <c r="G23" s="4">
        <f t="shared" si="1"/>
        <v>2</v>
      </c>
      <c r="H23" s="4">
        <f t="shared" si="2"/>
        <v>1</v>
      </c>
      <c r="I23" s="6">
        <v>21</v>
      </c>
      <c r="J23" s="6">
        <v>1</v>
      </c>
      <c r="K23" s="6">
        <v>21</v>
      </c>
      <c r="L23" s="6">
        <v>50</v>
      </c>
      <c r="M23" s="1" t="str">
        <f>IFERROR(VLOOKUP(H23,$V$16:$AR$20,G23*3+2,0),"")</f>
        <v/>
      </c>
      <c r="N23" s="1" t="str">
        <f>IFERROR(VLOOKUP(H23,$V$10:$AR$14,G23*3+2,0),"")</f>
        <v/>
      </c>
      <c r="O23" s="1" t="str">
        <f>IFERROR(VLOOKUP(H23,$V$46:$AR$55,G23*3+2,0),"")</f>
        <v>stam,12</v>
      </c>
      <c r="P23" s="1" t="str">
        <f>IFERROR(VLOOKUP(H23,$V$35:$AR$44,G23*3+2,0),"")</f>
        <v>stam,12</v>
      </c>
      <c r="Q23" s="3" t="str">
        <f>IFERROR(VLOOKUP(H23,$V$80:$AR$89,G23*3+2,0),"")</f>
        <v/>
      </c>
      <c r="R23" s="1" t="str">
        <f>IFERROR(VLOOKUP(H23,$V$69:$AR$78,G23*3+2,0),"")</f>
        <v/>
      </c>
      <c r="S23" s="3">
        <f t="shared" si="0"/>
        <v>0</v>
      </c>
      <c r="V23" s="3" t="s">
        <v>122</v>
      </c>
      <c r="W23" s="3">
        <v>0</v>
      </c>
      <c r="Z23" s="3">
        <v>1</v>
      </c>
      <c r="AC23" s="3">
        <v>2</v>
      </c>
      <c r="AF23" s="3">
        <v>3</v>
      </c>
      <c r="AI23" s="3">
        <v>4</v>
      </c>
      <c r="AL23" s="3">
        <v>5</v>
      </c>
      <c r="AO23" s="3">
        <v>6</v>
      </c>
      <c r="AR23" s="3">
        <v>7</v>
      </c>
    </row>
    <row r="24" spans="1:47">
      <c r="A24" s="4" t="str">
        <f>[1]物品定价!$B23</f>
        <v>SR</v>
      </c>
      <c r="B24" s="4">
        <f>[1]物品定价!$D23</f>
        <v>0</v>
      </c>
      <c r="C24" s="4">
        <f>[1]物品定价!$D23</f>
        <v>0</v>
      </c>
      <c r="D24" s="4">
        <f>[1]物品定价!$E23</f>
        <v>800</v>
      </c>
      <c r="E24" s="3">
        <f>[1]物品定价!$G23</f>
        <v>800</v>
      </c>
      <c r="G24" s="4">
        <f t="shared" si="1"/>
        <v>2</v>
      </c>
      <c r="H24" s="4">
        <f t="shared" si="2"/>
        <v>2</v>
      </c>
      <c r="I24" s="6">
        <v>22</v>
      </c>
      <c r="J24" s="6">
        <v>1</v>
      </c>
      <c r="K24" s="6">
        <v>22</v>
      </c>
      <c r="L24" s="6">
        <v>50</v>
      </c>
      <c r="M24" s="1" t="str">
        <f>IFERROR(VLOOKUP(H24,$V$16:$AR$20,G24*3+2,0),"")</f>
        <v>coin,5000</v>
      </c>
      <c r="N24" s="1" t="str">
        <f>IFERROR(VLOOKUP(H24,$V$10:$AR$14,G24*3+2,0),"")</f>
        <v>coin,5000</v>
      </c>
      <c r="O24" s="1" t="str">
        <f>IFERROR(VLOOKUP(H24,$V$46:$AR$55,G24*3+2,0),"")</f>
        <v>coin,5000</v>
      </c>
      <c r="P24" s="1" t="str">
        <f>IFERROR(VLOOKUP(H24,$V$35:$AR$44,G24*3+2,0),"")</f>
        <v>coin,5000</v>
      </c>
      <c r="Q24" s="3" t="str">
        <f>IFERROR(VLOOKUP(H24,$V$80:$AR$89,G24*3+2,0),"")</f>
        <v/>
      </c>
      <c r="R24" s="1" t="str">
        <f>IFERROR(VLOOKUP(H24,$V$69:$AR$78,G24*3+2,0),"")</f>
        <v/>
      </c>
      <c r="S24" s="3">
        <f t="shared" si="0"/>
        <v>0</v>
      </c>
      <c r="V24" s="3">
        <v>1</v>
      </c>
      <c r="W24" s="3" t="s">
        <v>160</v>
      </c>
      <c r="X24" s="4">
        <v>12</v>
      </c>
      <c r="Y24" s="4">
        <f>INT(VLOOKUP(W24,$A:$E,5,0)*X24)</f>
        <v>37</v>
      </c>
      <c r="Z24" s="3" t="s">
        <v>160</v>
      </c>
      <c r="AA24" s="4">
        <v>12</v>
      </c>
      <c r="AB24" s="4">
        <f>INT(VLOOKUP(Z24,$A:$E,5,0)*AA24)</f>
        <v>37</v>
      </c>
      <c r="AC24" s="3" t="s">
        <v>160</v>
      </c>
      <c r="AD24" s="4">
        <v>12</v>
      </c>
      <c r="AE24" s="4">
        <f>INT(VLOOKUP(AC24,$A:$E,5,0)*AD24)</f>
        <v>37</v>
      </c>
      <c r="AF24" s="3" t="s">
        <v>160</v>
      </c>
      <c r="AG24" s="4">
        <v>12</v>
      </c>
      <c r="AH24" s="4">
        <f>INT(VLOOKUP(AF24,$A:$E,5,0)*AG24)</f>
        <v>37</v>
      </c>
      <c r="AI24" s="3" t="s">
        <v>160</v>
      </c>
      <c r="AJ24" s="4">
        <v>12</v>
      </c>
      <c r="AK24" s="4">
        <f>INT(VLOOKUP(AI24,$A:$E,5,0)*AJ24)</f>
        <v>37</v>
      </c>
      <c r="AL24" s="3" t="s">
        <v>160</v>
      </c>
      <c r="AM24" s="4">
        <v>12</v>
      </c>
      <c r="AN24" s="4">
        <f>INT(VLOOKUP(AL24,$A:$E,5,0)*AM24)</f>
        <v>37</v>
      </c>
      <c r="AO24" s="3" t="s">
        <v>160</v>
      </c>
      <c r="AP24" s="4">
        <v>12</v>
      </c>
      <c r="AQ24" s="4">
        <f>INT(VLOOKUP(AO24,$A:$E,5,0)*AP24)</f>
        <v>37</v>
      </c>
      <c r="AR24" s="3" t="s">
        <v>160</v>
      </c>
      <c r="AS24" s="4">
        <v>12</v>
      </c>
      <c r="AT24" s="4">
        <f>INT(VLOOKUP(AR24,$A:$E,5,0)*AS24)</f>
        <v>37</v>
      </c>
    </row>
    <row r="25" spans="1:47">
      <c r="A25" s="4" t="str">
        <f>[1]物品定价!$B24</f>
        <v>SSR</v>
      </c>
      <c r="B25" s="4">
        <f>[1]物品定价!$D24</f>
        <v>0</v>
      </c>
      <c r="C25" s="4">
        <f>[1]物品定价!$D24</f>
        <v>0</v>
      </c>
      <c r="D25" s="4">
        <f>[1]物品定价!$E24</f>
        <v>5000</v>
      </c>
      <c r="E25" s="3">
        <f>[1]物品定价!$G24</f>
        <v>5000</v>
      </c>
      <c r="G25" s="4">
        <f t="shared" si="1"/>
        <v>2</v>
      </c>
      <c r="H25" s="4">
        <f t="shared" si="2"/>
        <v>3</v>
      </c>
      <c r="I25" s="6">
        <v>23</v>
      </c>
      <c r="J25" s="6">
        <v>1</v>
      </c>
      <c r="K25" s="6">
        <v>23</v>
      </c>
      <c r="L25" s="6">
        <v>50</v>
      </c>
      <c r="M25" s="1" t="str">
        <f>IFERROR(VLOOKUP(H25,$V$16:$AR$20,G25*3+2,0),"")</f>
        <v/>
      </c>
      <c r="N25" s="1" t="str">
        <f>IFERROR(VLOOKUP(H25,$V$10:$AR$14,G25*3+2,0),"")</f>
        <v/>
      </c>
      <c r="O25" s="1" t="str">
        <f>IFERROR(VLOOKUP(H25,$V$46:$AR$55,G25*3+2,0),"")</f>
        <v>prop,105,1</v>
      </c>
      <c r="P25" s="1" t="str">
        <f>IFERROR(VLOOKUP(H25,$V$35:$AR$44,G25*3+2,0),"")</f>
        <v>prop,105,1</v>
      </c>
      <c r="Q25" s="3" t="str">
        <f>IFERROR(VLOOKUP(H25,$V$80:$AR$89,G25*3+2,0),"")</f>
        <v>prop,803,5</v>
      </c>
      <c r="R25" s="1" t="str">
        <f>IFERROR(VLOOKUP(H25,$V$69:$AR$78,G25*3+2,0),"")</f>
        <v>prop,803,5</v>
      </c>
      <c r="S25" s="3">
        <f t="shared" si="0"/>
        <v>0</v>
      </c>
      <c r="V25" s="3">
        <v>2</v>
      </c>
      <c r="W25" s="3" t="s">
        <v>121</v>
      </c>
      <c r="X25" s="4">
        <v>5000</v>
      </c>
      <c r="Y25" s="4">
        <f>INT(VLOOKUP(W25,$A:$E,5,0)*X25)</f>
        <v>100</v>
      </c>
      <c r="Z25" s="3" t="s">
        <v>121</v>
      </c>
      <c r="AA25" s="4">
        <v>5000</v>
      </c>
      <c r="AB25" s="4">
        <f>INT(VLOOKUP(Z25,$A:$E,5,0)*AA25)</f>
        <v>100</v>
      </c>
      <c r="AC25" s="3" t="s">
        <v>121</v>
      </c>
      <c r="AD25" s="4">
        <v>5000</v>
      </c>
      <c r="AE25" s="4">
        <f>INT(VLOOKUP(AC25,$A:$E,5,0)*AD25)</f>
        <v>100</v>
      </c>
      <c r="AF25" s="3" t="s">
        <v>121</v>
      </c>
      <c r="AG25" s="4">
        <v>5000</v>
      </c>
      <c r="AH25" s="4">
        <f>INT(VLOOKUP(AF25,$A:$E,5,0)*AG25)</f>
        <v>100</v>
      </c>
      <c r="AI25" s="3" t="s">
        <v>121</v>
      </c>
      <c r="AJ25" s="4">
        <v>5000</v>
      </c>
      <c r="AK25" s="4">
        <f>INT(VLOOKUP(AI25,$A:$E,5,0)*AJ25)</f>
        <v>100</v>
      </c>
      <c r="AL25" s="3" t="s">
        <v>121</v>
      </c>
      <c r="AM25" s="4">
        <v>5000</v>
      </c>
      <c r="AN25" s="4">
        <f>INT(VLOOKUP(AL25,$A:$E,5,0)*AM25)</f>
        <v>100</v>
      </c>
      <c r="AO25" s="3" t="s">
        <v>121</v>
      </c>
      <c r="AP25" s="4">
        <v>5000</v>
      </c>
      <c r="AQ25" s="4">
        <f>INT(VLOOKUP(AO25,$A:$E,5,0)*AP25)</f>
        <v>100</v>
      </c>
      <c r="AR25" s="3" t="s">
        <v>121</v>
      </c>
      <c r="AS25" s="4">
        <v>5000</v>
      </c>
      <c r="AT25" s="4">
        <f>INT(VLOOKUP(AR25,$A:$E,5,0)*AS25)</f>
        <v>100</v>
      </c>
    </row>
    <row r="26" spans="1:47">
      <c r="A26" s="4" t="str">
        <f>[1]物品定价!$B25</f>
        <v>R碎片</v>
      </c>
      <c r="B26" s="4">
        <f>[1]物品定价!$D25</f>
        <v>0</v>
      </c>
      <c r="C26" s="4">
        <f>[1]物品定价!$D25</f>
        <v>0</v>
      </c>
      <c r="D26" s="4">
        <f>[1]物品定价!$E25</f>
        <v>10</v>
      </c>
      <c r="E26" s="3">
        <f>[1]物品定价!$G25</f>
        <v>10</v>
      </c>
      <c r="G26" s="4">
        <f t="shared" si="1"/>
        <v>2</v>
      </c>
      <c r="H26" s="4">
        <f t="shared" si="2"/>
        <v>4</v>
      </c>
      <c r="I26" s="6">
        <v>24</v>
      </c>
      <c r="J26" s="6">
        <v>1</v>
      </c>
      <c r="K26" s="6">
        <v>24</v>
      </c>
      <c r="L26" s="6">
        <v>50</v>
      </c>
      <c r="M26" s="1" t="str">
        <f>IFERROR(VLOOKUP(H26,$V$16:$AR$20,G26*3+2,0),"")</f>
        <v>prop,801,8</v>
      </c>
      <c r="N26" s="1" t="str">
        <f>IFERROR(VLOOKUP(H26,$V$10:$AR$14,G26*3+2,0),"")</f>
        <v>prop,801,8</v>
      </c>
      <c r="O26" s="1" t="str">
        <f>IFERROR(VLOOKUP(H26,$V$46:$AR$55,G26*3+2,0),"")</f>
        <v>stage_token,500</v>
      </c>
      <c r="P26" s="1" t="str">
        <f>IFERROR(VLOOKUP(H26,$V$35:$AR$44,G26*3+2,0),"")</f>
        <v>stage_token,500</v>
      </c>
      <c r="Q26" s="3" t="str">
        <f>IFERROR(VLOOKUP(H26,$V$80:$AR$89,G26*3+2,0),"")</f>
        <v/>
      </c>
      <c r="R26" s="1" t="str">
        <f>IFERROR(VLOOKUP(H26,$V$69:$AR$78,G26*3+2,0),"")</f>
        <v/>
      </c>
      <c r="S26" s="3">
        <f t="shared" si="0"/>
        <v>0</v>
      </c>
      <c r="V26" s="3">
        <v>3</v>
      </c>
      <c r="W26" s="3" t="s">
        <v>111</v>
      </c>
      <c r="X26" s="4">
        <v>1</v>
      </c>
      <c r="Y26" s="4">
        <f>INT(VLOOKUP(W26,$A:$E,5,0)*X26)</f>
        <v>60</v>
      </c>
      <c r="Z26" s="3" t="s">
        <v>111</v>
      </c>
      <c r="AA26" s="4">
        <v>1</v>
      </c>
      <c r="AB26" s="4">
        <f>INT(VLOOKUP(Z26,$A:$E,5,0)*AA26)</f>
        <v>60</v>
      </c>
      <c r="AC26" s="3" t="s">
        <v>111</v>
      </c>
      <c r="AD26" s="4">
        <v>1</v>
      </c>
      <c r="AE26" s="4">
        <f>INT(VLOOKUP(AC26,$A:$E,5,0)*AD26)</f>
        <v>60</v>
      </c>
      <c r="AF26" s="3" t="s">
        <v>111</v>
      </c>
      <c r="AG26" s="4">
        <v>1</v>
      </c>
      <c r="AH26" s="4">
        <f>INT(VLOOKUP(AF26,$A:$E,5,0)*AG26)</f>
        <v>60</v>
      </c>
      <c r="AI26" s="3" t="s">
        <v>111</v>
      </c>
      <c r="AJ26" s="4">
        <v>1</v>
      </c>
      <c r="AK26" s="4">
        <f>INT(VLOOKUP(AI26,$A:$E,5,0)*AJ26)</f>
        <v>60</v>
      </c>
      <c r="AL26" s="3" t="s">
        <v>111</v>
      </c>
      <c r="AM26" s="4">
        <v>1</v>
      </c>
      <c r="AN26" s="4">
        <f>INT(VLOOKUP(AL26,$A:$E,5,0)*AM26)</f>
        <v>60</v>
      </c>
      <c r="AO26" s="3" t="s">
        <v>111</v>
      </c>
      <c r="AP26" s="4">
        <v>1</v>
      </c>
      <c r="AQ26" s="4">
        <f>INT(VLOOKUP(AO26,$A:$E,5,0)*AP26)</f>
        <v>60</v>
      </c>
      <c r="AR26" s="3" t="s">
        <v>111</v>
      </c>
      <c r="AS26" s="4">
        <v>1</v>
      </c>
      <c r="AT26" s="4">
        <f>INT(VLOOKUP(AR26,$A:$E,5,0)*AS26)</f>
        <v>60</v>
      </c>
    </row>
    <row r="27" spans="1:47">
      <c r="A27" s="4" t="str">
        <f>[1]物品定价!$B26</f>
        <v>SR碎片</v>
      </c>
      <c r="B27" s="4">
        <f>[1]物品定价!$D26</f>
        <v>0</v>
      </c>
      <c r="C27" s="4">
        <f>[1]物品定价!$D26</f>
        <v>0</v>
      </c>
      <c r="D27" s="4">
        <f>[1]物品定价!$E26</f>
        <v>20</v>
      </c>
      <c r="E27" s="3">
        <f>[1]物品定价!$G26</f>
        <v>20</v>
      </c>
      <c r="G27" s="4">
        <f t="shared" si="1"/>
        <v>2</v>
      </c>
      <c r="H27" s="4">
        <f t="shared" si="2"/>
        <v>5</v>
      </c>
      <c r="I27" s="6">
        <v>25</v>
      </c>
      <c r="J27" s="6">
        <v>1</v>
      </c>
      <c r="K27" s="6">
        <v>25</v>
      </c>
      <c r="L27" s="6">
        <v>50</v>
      </c>
      <c r="M27" s="1" t="str">
        <f>IFERROR(VLOOKUP(H27,$V$16:$AR$20,G27*3+2,0),"")</f>
        <v/>
      </c>
      <c r="N27" s="1" t="str">
        <f>IFERROR(VLOOKUP(H27,$V$10:$AR$14,G27*3+2,0),"")</f>
        <v/>
      </c>
      <c r="O27" s="1" t="str">
        <f>IFERROR(VLOOKUP(H27,$V$46:$AR$55,G27*3+2,0),"")</f>
        <v>item,103,1</v>
      </c>
      <c r="P27" s="1" t="str">
        <f>IFERROR(VLOOKUP(H27,$V$35:$AR$44,G27*3+2,0),"")</f>
        <v>pack,303,1</v>
      </c>
      <c r="Q27" s="3" t="str">
        <f>IFERROR(VLOOKUP(H27,$V$80:$AR$89,G27*3+2,0),"")</f>
        <v>cash,100</v>
      </c>
      <c r="R27" s="1" t="str">
        <f>IFERROR(VLOOKUP(H27,$V$69:$AR$78,G27*3+2,0),"")</f>
        <v>cash,100</v>
      </c>
      <c r="S27" s="3">
        <f t="shared" si="0"/>
        <v>0</v>
      </c>
      <c r="V27" s="3">
        <v>4</v>
      </c>
      <c r="W27" s="3" t="s">
        <v>161</v>
      </c>
      <c r="X27" s="4">
        <v>500</v>
      </c>
      <c r="Y27" s="4">
        <f>INT(VLOOKUP(W27,$A:$E,5,0)*X27)</f>
        <v>62</v>
      </c>
      <c r="Z27" s="3" t="s">
        <v>161</v>
      </c>
      <c r="AA27" s="4">
        <v>500</v>
      </c>
      <c r="AB27" s="4">
        <f>INT(VLOOKUP(Z27,$A:$E,5,0)*AA27)</f>
        <v>62</v>
      </c>
      <c r="AC27" s="3" t="s">
        <v>161</v>
      </c>
      <c r="AD27" s="4">
        <v>500</v>
      </c>
      <c r="AE27" s="4">
        <f>INT(VLOOKUP(AC27,$A:$E,5,0)*AD27)</f>
        <v>62</v>
      </c>
      <c r="AF27" s="3" t="s">
        <v>161</v>
      </c>
      <c r="AG27" s="4">
        <v>500</v>
      </c>
      <c r="AH27" s="4">
        <f>INT(VLOOKUP(AF27,$A:$E,5,0)*AG27)</f>
        <v>62</v>
      </c>
      <c r="AI27" s="3" t="s">
        <v>161</v>
      </c>
      <c r="AJ27" s="4">
        <v>500</v>
      </c>
      <c r="AK27" s="4">
        <f>INT(VLOOKUP(AI27,$A:$E,5,0)*AJ27)</f>
        <v>62</v>
      </c>
      <c r="AL27" s="3" t="s">
        <v>161</v>
      </c>
      <c r="AM27" s="4">
        <v>500</v>
      </c>
      <c r="AN27" s="4">
        <f>INT(VLOOKUP(AL27,$A:$E,5,0)*AM27)</f>
        <v>62</v>
      </c>
      <c r="AO27" s="3" t="s">
        <v>161</v>
      </c>
      <c r="AP27" s="4">
        <v>500</v>
      </c>
      <c r="AQ27" s="4">
        <f>INT(VLOOKUP(AO27,$A:$E,5,0)*AP27)</f>
        <v>62</v>
      </c>
      <c r="AR27" s="3" t="s">
        <v>161</v>
      </c>
      <c r="AS27" s="4">
        <v>500</v>
      </c>
      <c r="AT27" s="4">
        <f>INT(VLOOKUP(AR27,$A:$E,5,0)*AS27)</f>
        <v>62</v>
      </c>
    </row>
    <row r="28" spans="1:47">
      <c r="A28" s="4" t="str">
        <f>[1]物品定价!$B27</f>
        <v>SSR碎片</v>
      </c>
      <c r="B28" s="4">
        <f>[1]物品定价!$D27</f>
        <v>0</v>
      </c>
      <c r="C28" s="4">
        <f>[1]物品定价!$D27</f>
        <v>0</v>
      </c>
      <c r="D28" s="4">
        <f>[1]物品定价!$E27</f>
        <v>100</v>
      </c>
      <c r="E28" s="3">
        <f>[1]物品定价!$G27</f>
        <v>100</v>
      </c>
      <c r="G28" s="4">
        <f t="shared" si="1"/>
        <v>2</v>
      </c>
      <c r="H28" s="4">
        <f t="shared" si="2"/>
        <v>6</v>
      </c>
      <c r="I28" s="6">
        <v>26</v>
      </c>
      <c r="J28" s="6">
        <v>1</v>
      </c>
      <c r="K28" s="6">
        <v>26</v>
      </c>
      <c r="L28" s="6">
        <v>50</v>
      </c>
      <c r="M28" s="1" t="str">
        <f>IFERROR(VLOOKUP(H28,$V$16:$AR$20,G28*3+2,0),"")</f>
        <v>prop,105,2</v>
      </c>
      <c r="N28" s="1" t="str">
        <f>IFERROR(VLOOKUP(H28,$V$10:$AR$14,G28*3+2,0),"")</f>
        <v>prop,105,2</v>
      </c>
      <c r="O28" s="1" t="str">
        <f>IFERROR(VLOOKUP(H28,$V$46:$AR$55,G28*3+2,0),"")</f>
        <v>prop,105,1</v>
      </c>
      <c r="P28" s="1" t="str">
        <f>IFERROR(VLOOKUP(H28,$V$35:$AR$44,G28*3+2,0),"")</f>
        <v>prop,105,1</v>
      </c>
      <c r="Q28" s="3" t="str">
        <f>IFERROR(VLOOKUP(H28,$V$80:$AR$89,G28*3+2,0),"")</f>
        <v/>
      </c>
      <c r="R28" s="1" t="str">
        <f>IFERROR(VLOOKUP(H28,$V$69:$AR$78,G28*3+2,0),"")</f>
        <v/>
      </c>
      <c r="S28" s="3">
        <f t="shared" si="0"/>
        <v>0</v>
      </c>
      <c r="V28" s="3">
        <v>5</v>
      </c>
      <c r="W28" s="3" t="s">
        <v>162</v>
      </c>
      <c r="X28" s="4">
        <v>1</v>
      </c>
      <c r="Y28" s="4">
        <f>INT(VLOOKUP(W28,$A:$E,5,0)*X28)</f>
        <v>50</v>
      </c>
      <c r="Z28" s="3" t="s">
        <v>162</v>
      </c>
      <c r="AA28" s="4">
        <v>1</v>
      </c>
      <c r="AB28" s="4">
        <f>INT(VLOOKUP(Z28,$A:$E,5,0)*AA28)</f>
        <v>50</v>
      </c>
      <c r="AC28" s="3" t="s">
        <v>162</v>
      </c>
      <c r="AD28" s="4">
        <v>1</v>
      </c>
      <c r="AE28" s="4">
        <f>INT(VLOOKUP(AC28,$A:$E,5,0)*AD28)</f>
        <v>50</v>
      </c>
      <c r="AF28" s="3" t="s">
        <v>162</v>
      </c>
      <c r="AG28" s="4">
        <v>1</v>
      </c>
      <c r="AH28" s="4">
        <f>INT(VLOOKUP(AF28,$A:$E,5,0)*AG28)</f>
        <v>50</v>
      </c>
      <c r="AI28" s="3" t="s">
        <v>162</v>
      </c>
      <c r="AJ28" s="4">
        <v>1</v>
      </c>
      <c r="AK28" s="4">
        <f>INT(VLOOKUP(AI28,$A:$E,5,0)*AJ28)</f>
        <v>50</v>
      </c>
      <c r="AL28" s="3" t="s">
        <v>162</v>
      </c>
      <c r="AM28" s="4">
        <v>1</v>
      </c>
      <c r="AN28" s="4">
        <f>INT(VLOOKUP(AL28,$A:$E,5,0)*AM28)</f>
        <v>50</v>
      </c>
      <c r="AO28" s="3" t="s">
        <v>162</v>
      </c>
      <c r="AP28" s="4">
        <v>1</v>
      </c>
      <c r="AQ28" s="4">
        <f>INT(VLOOKUP(AO28,$A:$E,5,0)*AP28)</f>
        <v>50</v>
      </c>
      <c r="AR28" s="3" t="s">
        <v>162</v>
      </c>
      <c r="AS28" s="4">
        <v>1</v>
      </c>
      <c r="AT28" s="4">
        <f>INT(VLOOKUP(AR28,$A:$E,5,0)*AS28)</f>
        <v>50</v>
      </c>
    </row>
    <row r="29" spans="1:47">
      <c r="A29" s="4" t="str">
        <f>[1]物品定价!$B28</f>
        <v>技能碎片</v>
      </c>
      <c r="B29" s="4" t="str">
        <f>[1]物品定价!$D28</f>
        <v>prop,403</v>
      </c>
      <c r="C29" s="4" t="str">
        <f>[1]物品定价!$D28</f>
        <v>prop,403</v>
      </c>
      <c r="D29" s="4">
        <f>[1]物品定价!$E28</f>
        <v>100</v>
      </c>
      <c r="E29" s="3">
        <f>[1]物品定价!$G28</f>
        <v>100</v>
      </c>
      <c r="G29" s="4">
        <f t="shared" si="1"/>
        <v>2</v>
      </c>
      <c r="H29" s="4">
        <f t="shared" si="2"/>
        <v>7</v>
      </c>
      <c r="I29" s="6">
        <v>27</v>
      </c>
      <c r="J29" s="6">
        <v>1</v>
      </c>
      <c r="K29" s="6">
        <v>27</v>
      </c>
      <c r="L29" s="6">
        <v>50</v>
      </c>
      <c r="M29" s="1" t="str">
        <f>IFERROR(VLOOKUP(H29,$V$16:$AR$20,G29*3+2,0),"")</f>
        <v/>
      </c>
      <c r="N29" s="1" t="str">
        <f>IFERROR(VLOOKUP(H29,$V$10:$AR$14,G29*3+2,0),"")</f>
        <v/>
      </c>
      <c r="O29" s="1" t="str">
        <f>IFERROR(VLOOKUP(H29,$V$46:$AR$55,G29*3+2,0),"")</f>
        <v>stam,12</v>
      </c>
      <c r="P29" s="1" t="str">
        <f>IFERROR(VLOOKUP(H29,$V$35:$AR$44,G29*3+2,0),"")</f>
        <v>stam,12</v>
      </c>
      <c r="Q29" s="3" t="str">
        <f>IFERROR(VLOOKUP(H29,$V$80:$AR$89,G29*3+2,0),"")</f>
        <v/>
      </c>
      <c r="R29" s="1" t="str">
        <f>IFERROR(VLOOKUP(H29,$V$69:$AR$78,G29*3+2,0),"")</f>
        <v/>
      </c>
      <c r="S29" s="3">
        <f t="shared" si="0"/>
        <v>0</v>
      </c>
      <c r="V29" s="3">
        <v>6</v>
      </c>
      <c r="W29" s="3" t="s">
        <v>111</v>
      </c>
      <c r="X29" s="4">
        <v>1</v>
      </c>
      <c r="Y29" s="4">
        <f>INT(VLOOKUP(W29,$A:$E,5,0)*X29)</f>
        <v>60</v>
      </c>
      <c r="Z29" s="3" t="s">
        <v>111</v>
      </c>
      <c r="AA29" s="4">
        <v>1</v>
      </c>
      <c r="AB29" s="4">
        <f>INT(VLOOKUP(Z29,$A:$E,5,0)*AA29)</f>
        <v>60</v>
      </c>
      <c r="AC29" s="3" t="s">
        <v>111</v>
      </c>
      <c r="AD29" s="4">
        <v>1</v>
      </c>
      <c r="AE29" s="4">
        <f>INT(VLOOKUP(AC29,$A:$E,5,0)*AD29)</f>
        <v>60</v>
      </c>
      <c r="AF29" s="3" t="s">
        <v>111</v>
      </c>
      <c r="AG29" s="4">
        <v>1</v>
      </c>
      <c r="AH29" s="4">
        <f>INT(VLOOKUP(AF29,$A:$E,5,0)*AG29)</f>
        <v>60</v>
      </c>
      <c r="AI29" s="3" t="s">
        <v>111</v>
      </c>
      <c r="AJ29" s="4">
        <v>1</v>
      </c>
      <c r="AK29" s="4">
        <f>INT(VLOOKUP(AI29,$A:$E,5,0)*AJ29)</f>
        <v>60</v>
      </c>
      <c r="AL29" s="3" t="s">
        <v>111</v>
      </c>
      <c r="AM29" s="4">
        <v>1</v>
      </c>
      <c r="AN29" s="4">
        <f>INT(VLOOKUP(AL29,$A:$E,5,0)*AM29)</f>
        <v>60</v>
      </c>
      <c r="AO29" s="3" t="s">
        <v>111</v>
      </c>
      <c r="AP29" s="4">
        <v>1</v>
      </c>
      <c r="AQ29" s="4">
        <f>INT(VLOOKUP(AO29,$A:$E,5,0)*AP29)</f>
        <v>60</v>
      </c>
      <c r="AR29" s="3" t="s">
        <v>111</v>
      </c>
      <c r="AS29" s="4">
        <v>1</v>
      </c>
      <c r="AT29" s="4">
        <f>INT(VLOOKUP(AR29,$A:$E,5,0)*AS29)</f>
        <v>60</v>
      </c>
    </row>
    <row r="30" spans="1:47">
      <c r="A30" s="4">
        <f>[1]物品定价!$B29</f>
        <v>0</v>
      </c>
      <c r="B30" s="4">
        <f>[1]物品定价!$D29</f>
        <v>0</v>
      </c>
      <c r="C30" s="4">
        <f>[1]物品定价!$D29</f>
        <v>0</v>
      </c>
      <c r="D30" s="4">
        <f>[1]物品定价!$E29</f>
        <v>0</v>
      </c>
      <c r="E30" s="3">
        <f>[1]物品定价!$G29</f>
        <v>0</v>
      </c>
      <c r="G30" s="4">
        <f t="shared" si="1"/>
        <v>2</v>
      </c>
      <c r="H30" s="4">
        <f t="shared" si="2"/>
        <v>8</v>
      </c>
      <c r="I30" s="6">
        <v>28</v>
      </c>
      <c r="J30" s="6">
        <v>1</v>
      </c>
      <c r="K30" s="6">
        <v>28</v>
      </c>
      <c r="L30" s="6">
        <v>50</v>
      </c>
      <c r="M30" s="1" t="str">
        <f>IFERROR(VLOOKUP(H30,$V$16:$AR$20,G30*3+2,0),"")</f>
        <v>prop,701,2</v>
      </c>
      <c r="N30" s="1" t="str">
        <f>IFERROR(VLOOKUP(H30,$V$10:$AR$14,G30*3+2,0),"")</f>
        <v>prop,701,2</v>
      </c>
      <c r="O30" s="1" t="str">
        <f>IFERROR(VLOOKUP(H30,$V$46:$AR$55,G30*3+2,0),"")</f>
        <v>coin,5000</v>
      </c>
      <c r="P30" s="1" t="str">
        <f>IFERROR(VLOOKUP(H30,$V$35:$AR$44,G30*3+2,0),"")</f>
        <v>coin,5000</v>
      </c>
      <c r="Q30" s="3" t="str">
        <f>IFERROR(VLOOKUP(H30,$V$80:$AR$89,G30*3+2,0),"")</f>
        <v>prop,804,10</v>
      </c>
      <c r="R30" s="1" t="str">
        <f>IFERROR(VLOOKUP(H30,$V$69:$AR$78,G30*3+2,0),"")</f>
        <v>prop,804,10</v>
      </c>
      <c r="S30" s="3">
        <f t="shared" si="0"/>
        <v>0</v>
      </c>
      <c r="V30" s="3">
        <v>7</v>
      </c>
      <c r="W30" s="3" t="s">
        <v>160</v>
      </c>
      <c r="X30" s="4">
        <v>12</v>
      </c>
      <c r="Y30" s="4">
        <f>INT(VLOOKUP(W30,$A:$E,5,0)*X30)</f>
        <v>37</v>
      </c>
      <c r="Z30" s="3" t="s">
        <v>160</v>
      </c>
      <c r="AA30" s="4">
        <v>12</v>
      </c>
      <c r="AB30" s="4">
        <f>INT(VLOOKUP(Z30,$A:$E,5,0)*AA30)</f>
        <v>37</v>
      </c>
      <c r="AC30" s="3" t="s">
        <v>160</v>
      </c>
      <c r="AD30" s="4">
        <v>12</v>
      </c>
      <c r="AE30" s="4">
        <f>INT(VLOOKUP(AC30,$A:$E,5,0)*AD30)</f>
        <v>37</v>
      </c>
      <c r="AF30" s="3" t="s">
        <v>160</v>
      </c>
      <c r="AG30" s="4">
        <v>12</v>
      </c>
      <c r="AH30" s="4">
        <f>INT(VLOOKUP(AF30,$A:$E,5,0)*AG30)</f>
        <v>37</v>
      </c>
      <c r="AI30" s="3" t="s">
        <v>160</v>
      </c>
      <c r="AJ30" s="4">
        <v>12</v>
      </c>
      <c r="AK30" s="4">
        <f>INT(VLOOKUP(AI30,$A:$E,5,0)*AJ30)</f>
        <v>37</v>
      </c>
      <c r="AL30" s="3" t="s">
        <v>160</v>
      </c>
      <c r="AM30" s="4">
        <v>12</v>
      </c>
      <c r="AN30" s="4">
        <f>INT(VLOOKUP(AL30,$A:$E,5,0)*AM30)</f>
        <v>37</v>
      </c>
      <c r="AO30" s="3" t="s">
        <v>160</v>
      </c>
      <c r="AP30" s="4">
        <v>12</v>
      </c>
      <c r="AQ30" s="4">
        <f>INT(VLOOKUP(AO30,$A:$E,5,0)*AP30)</f>
        <v>37</v>
      </c>
      <c r="AR30" s="3" t="s">
        <v>160</v>
      </c>
      <c r="AS30" s="4">
        <v>12</v>
      </c>
      <c r="AT30" s="4">
        <f>INT(VLOOKUP(AR30,$A:$E,5,0)*AS30)</f>
        <v>37</v>
      </c>
      <c r="AU30" s="10"/>
    </row>
    <row r="31" spans="1:47">
      <c r="A31" s="4">
        <f>[1]物品定价!$B30</f>
        <v>0</v>
      </c>
      <c r="B31" s="4">
        <f>[1]物品定价!$D30</f>
        <v>0</v>
      </c>
      <c r="C31" s="4">
        <f>[1]物品定价!$D30</f>
        <v>0</v>
      </c>
      <c r="D31" s="4">
        <f>[1]物品定价!$E30</f>
        <v>0</v>
      </c>
      <c r="E31" s="3">
        <f>[1]物品定价!$G30</f>
        <v>0</v>
      </c>
      <c r="G31" s="4">
        <f t="shared" si="1"/>
        <v>2</v>
      </c>
      <c r="H31" s="4">
        <f t="shared" si="2"/>
        <v>9</v>
      </c>
      <c r="I31" s="6">
        <v>29</v>
      </c>
      <c r="J31" s="6">
        <v>1</v>
      </c>
      <c r="K31" s="6">
        <v>29</v>
      </c>
      <c r="L31" s="6">
        <v>50</v>
      </c>
      <c r="M31" s="1" t="str">
        <f>IFERROR(VLOOKUP(H31,$V$16:$AR$20,G31*3+2,0),"")</f>
        <v/>
      </c>
      <c r="N31" s="1" t="str">
        <f>IFERROR(VLOOKUP(H31,$V$10:$AR$14,G31*3+2,0),"")</f>
        <v/>
      </c>
      <c r="O31" s="1" t="str">
        <f>IFERROR(VLOOKUP(H31,$V$46:$AR$55,G31*3+2,0),"")</f>
        <v>item,103,1</v>
      </c>
      <c r="P31" s="1" t="str">
        <f>IFERROR(VLOOKUP(H31,$V$35:$AR$44,G31*3+2,0),"")</f>
        <v>pack,303,1</v>
      </c>
      <c r="Q31" s="3" t="str">
        <f>IFERROR(VLOOKUP(H31,$V$80:$AR$89,G31*3+2,0),"")</f>
        <v/>
      </c>
      <c r="R31" s="1" t="str">
        <f>IFERROR(VLOOKUP(H31,$V$69:$AR$78,G31*3+2,0),"")</f>
        <v/>
      </c>
      <c r="S31" s="3">
        <f t="shared" si="0"/>
        <v>0</v>
      </c>
      <c r="V31" s="3">
        <v>8</v>
      </c>
      <c r="W31" s="3" t="s">
        <v>121</v>
      </c>
      <c r="X31" s="4">
        <v>5000</v>
      </c>
      <c r="Y31" s="4">
        <f>INT(VLOOKUP(W31,$A:$E,5,0)*X31)</f>
        <v>100</v>
      </c>
      <c r="Z31" s="3" t="s">
        <v>121</v>
      </c>
      <c r="AA31" s="4">
        <v>5000</v>
      </c>
      <c r="AB31" s="4">
        <f>INT(VLOOKUP(Z31,$A:$E,5,0)*AA31)</f>
        <v>100</v>
      </c>
      <c r="AC31" s="3" t="s">
        <v>121</v>
      </c>
      <c r="AD31" s="4">
        <v>5000</v>
      </c>
      <c r="AE31" s="4">
        <f>INT(VLOOKUP(AC31,$A:$E,5,0)*AD31)</f>
        <v>100</v>
      </c>
      <c r="AF31" s="3" t="s">
        <v>121</v>
      </c>
      <c r="AG31" s="4">
        <v>5000</v>
      </c>
      <c r="AH31" s="4">
        <f>INT(VLOOKUP(AF31,$A:$E,5,0)*AG31)</f>
        <v>100</v>
      </c>
      <c r="AI31" s="3" t="s">
        <v>121</v>
      </c>
      <c r="AJ31" s="4">
        <v>5000</v>
      </c>
      <c r="AK31" s="4">
        <f>INT(VLOOKUP(AI31,$A:$E,5,0)*AJ31)</f>
        <v>100</v>
      </c>
      <c r="AL31" s="3" t="s">
        <v>121</v>
      </c>
      <c r="AM31" s="4">
        <v>5000</v>
      </c>
      <c r="AN31" s="4">
        <f>INT(VLOOKUP(AL31,$A:$E,5,0)*AM31)</f>
        <v>100</v>
      </c>
      <c r="AO31" s="3" t="s">
        <v>121</v>
      </c>
      <c r="AP31" s="4">
        <v>5000</v>
      </c>
      <c r="AQ31" s="4">
        <f>INT(VLOOKUP(AO31,$A:$E,5,0)*AP31)</f>
        <v>100</v>
      </c>
      <c r="AR31" s="3" t="s">
        <v>121</v>
      </c>
      <c r="AS31" s="4">
        <v>5000</v>
      </c>
      <c r="AT31" s="4">
        <f>INT(VLOOKUP(AR31,$A:$E,5,0)*AS31)</f>
        <v>100</v>
      </c>
    </row>
    <row r="32" spans="1:47">
      <c r="A32" s="4">
        <f>[1]物品定价!$B31</f>
        <v>0</v>
      </c>
      <c r="B32" s="4">
        <f>[1]物品定价!$D31</f>
        <v>0</v>
      </c>
      <c r="C32" s="4">
        <f>[1]物品定价!$D31</f>
        <v>0</v>
      </c>
      <c r="D32" s="4">
        <f>[1]物品定价!$E31</f>
        <v>0</v>
      </c>
      <c r="E32" s="3">
        <f>[1]物品定价!$G31</f>
        <v>0</v>
      </c>
      <c r="G32" s="4">
        <f t="shared" si="1"/>
        <v>2</v>
      </c>
      <c r="H32" s="4">
        <f t="shared" si="2"/>
        <v>10</v>
      </c>
      <c r="I32" s="6">
        <v>30</v>
      </c>
      <c r="J32" s="6">
        <v>1</v>
      </c>
      <c r="K32" s="6">
        <v>30</v>
      </c>
      <c r="L32" s="6">
        <v>50</v>
      </c>
      <c r="M32" s="1" t="str">
        <f>IFERROR(VLOOKUP(H32,$V$16:$AR$20,G32*3+2,0),"")</f>
        <v>prop,805,2</v>
      </c>
      <c r="N32" s="1" t="str">
        <f>IFERROR(VLOOKUP(H32,$V$10:$AR$14,G32*3+2,0),"")</f>
        <v>prop,805,2</v>
      </c>
      <c r="O32" s="1" t="str">
        <f>IFERROR(VLOOKUP(H32,$V$46:$AR$55,G32*3+2,0),"")</f>
        <v>prop,540,5</v>
      </c>
      <c r="P32" s="1" t="str">
        <f>IFERROR(VLOOKUP(H32,$V$35:$AR$44,G32*3+2,0),"")</f>
        <v>prop,540,5</v>
      </c>
      <c r="Q32" s="3" t="str">
        <f>IFERROR(VLOOKUP(H32,$V$80:$AR$89,G32*3+2,0),"")</f>
        <v>prop,809,1</v>
      </c>
      <c r="R32" s="1" t="str">
        <f>IFERROR(VLOOKUP(H32,$V$69:$AR$78,G32*3+2,0),"")</f>
        <v>prop,809,1</v>
      </c>
      <c r="S32" s="3">
        <f t="shared" si="0"/>
        <v>1</v>
      </c>
      <c r="V32" s="3">
        <v>9</v>
      </c>
      <c r="W32" s="3" t="s">
        <v>162</v>
      </c>
      <c r="X32" s="4">
        <v>1</v>
      </c>
      <c r="Y32" s="4">
        <f>INT(VLOOKUP(W32,$A:$E,5,0)*X32)</f>
        <v>50</v>
      </c>
      <c r="Z32" s="3" t="s">
        <v>162</v>
      </c>
      <c r="AA32" s="4">
        <v>1</v>
      </c>
      <c r="AB32" s="4">
        <f>INT(VLOOKUP(Z32,$A:$E,5,0)*AA32)</f>
        <v>50</v>
      </c>
      <c r="AC32" s="3" t="s">
        <v>162</v>
      </c>
      <c r="AD32" s="4">
        <v>1</v>
      </c>
      <c r="AE32" s="4">
        <f>INT(VLOOKUP(AC32,$A:$E,5,0)*AD32)</f>
        <v>50</v>
      </c>
      <c r="AF32" s="3" t="s">
        <v>162</v>
      </c>
      <c r="AG32" s="4">
        <v>1</v>
      </c>
      <c r="AH32" s="4">
        <f>INT(VLOOKUP(AF32,$A:$E,5,0)*AG32)</f>
        <v>50</v>
      </c>
      <c r="AI32" s="3" t="s">
        <v>162</v>
      </c>
      <c r="AJ32" s="4">
        <v>1</v>
      </c>
      <c r="AK32" s="4">
        <f>INT(VLOOKUP(AI32,$A:$E,5,0)*AJ32)</f>
        <v>50</v>
      </c>
      <c r="AL32" s="3" t="s">
        <v>162</v>
      </c>
      <c r="AM32" s="4">
        <v>1</v>
      </c>
      <c r="AN32" s="4">
        <f>INT(VLOOKUP(AL32,$A:$E,5,0)*AM32)</f>
        <v>50</v>
      </c>
      <c r="AO32" s="3" t="s">
        <v>162</v>
      </c>
      <c r="AP32" s="4">
        <v>1</v>
      </c>
      <c r="AQ32" s="4">
        <f>INT(VLOOKUP(AO32,$A:$E,5,0)*AP32)</f>
        <v>50</v>
      </c>
      <c r="AR32" s="3" t="s">
        <v>162</v>
      </c>
      <c r="AS32" s="4">
        <v>1</v>
      </c>
      <c r="AT32" s="4">
        <f>INT(VLOOKUP(AR32,$A:$E,5,0)*AS32)</f>
        <v>50</v>
      </c>
    </row>
    <row r="33" spans="1:47">
      <c r="A33" s="4" t="str">
        <f>[1]物品定价!$B32</f>
        <v>名称</v>
      </c>
      <c r="B33" s="4" t="str">
        <f>[1]物品定价!$D32</f>
        <v>代号</v>
      </c>
      <c r="C33" s="4" t="str">
        <f>[1]物品定价!$D32</f>
        <v>代号</v>
      </c>
      <c r="D33" s="4" t="str">
        <f>[1]物品定价!$E32</f>
        <v>定价</v>
      </c>
      <c r="E33" s="3">
        <f>[1]物品定价!$G32</f>
        <v>0</v>
      </c>
      <c r="G33" s="4">
        <f t="shared" si="1"/>
        <v>3</v>
      </c>
      <c r="H33" s="4">
        <f t="shared" si="2"/>
        <v>1</v>
      </c>
      <c r="I33" s="6">
        <v>31</v>
      </c>
      <c r="J33" s="6">
        <v>1</v>
      </c>
      <c r="K33" s="6">
        <v>31</v>
      </c>
      <c r="L33" s="6">
        <v>50</v>
      </c>
      <c r="M33" s="1" t="str">
        <f>IFERROR(VLOOKUP(H33,$V$16:$AR$20,G33*3+2,0),"")</f>
        <v/>
      </c>
      <c r="N33" s="1" t="str">
        <f>IFERROR(VLOOKUP(H33,$V$10:$AR$14,G33*3+2,0),"")</f>
        <v/>
      </c>
      <c r="O33" s="1" t="str">
        <f>IFERROR(VLOOKUP(H33,$V$46:$AR$55,G33*3+2,0),"")</f>
        <v>stam,12</v>
      </c>
      <c r="P33" s="1" t="str">
        <f>IFERROR(VLOOKUP(H33,$V$35:$AR$44,G33*3+2,0),"")</f>
        <v>stam,12</v>
      </c>
      <c r="Q33" s="3" t="str">
        <f>IFERROR(VLOOKUP(H33,$V$80:$AR$89,G33*3+2,0),"")</f>
        <v/>
      </c>
      <c r="R33" s="1" t="str">
        <f>IFERROR(VLOOKUP(H33,$V$69:$AR$78,G33*3+2,0),"")</f>
        <v/>
      </c>
      <c r="S33" s="3">
        <f t="shared" si="0"/>
        <v>0</v>
      </c>
      <c r="V33" s="3">
        <v>10</v>
      </c>
      <c r="W33" s="2" t="s">
        <v>112</v>
      </c>
      <c r="X33" s="13">
        <v>5</v>
      </c>
      <c r="Y33" s="4">
        <f>INT(VLOOKUP(W33,$A:$E,5,0)*X33)</f>
        <v>500</v>
      </c>
      <c r="Z33" s="2" t="s">
        <v>112</v>
      </c>
      <c r="AA33" s="13">
        <v>10</v>
      </c>
      <c r="AB33" s="4">
        <f>INT(VLOOKUP(Z33,$A:$E,5,0)*AA33)</f>
        <v>1000</v>
      </c>
      <c r="AC33" s="2" t="s">
        <v>112</v>
      </c>
      <c r="AD33" s="13">
        <v>5</v>
      </c>
      <c r="AE33" s="4">
        <f>INT(VLOOKUP(AC33,$A:$E,5,0)*AD33)</f>
        <v>500</v>
      </c>
      <c r="AF33" s="2" t="s">
        <v>112</v>
      </c>
      <c r="AG33" s="13">
        <v>10</v>
      </c>
      <c r="AH33" s="4">
        <f>INT(VLOOKUP(AF33,$A:$E,5,0)*AG33)</f>
        <v>1000</v>
      </c>
      <c r="AI33" s="2" t="s">
        <v>112</v>
      </c>
      <c r="AJ33" s="13">
        <v>5</v>
      </c>
      <c r="AK33" s="4">
        <f>INT(VLOOKUP(AI33,$A:$E,5,0)*AJ33)</f>
        <v>500</v>
      </c>
      <c r="AL33" s="2" t="s">
        <v>112</v>
      </c>
      <c r="AM33" s="13">
        <v>10</v>
      </c>
      <c r="AN33" s="4">
        <f>INT(VLOOKUP(AL33,$A:$E,5,0)*AM33)</f>
        <v>1000</v>
      </c>
      <c r="AO33" s="2" t="s">
        <v>112</v>
      </c>
      <c r="AP33" s="13">
        <v>5</v>
      </c>
      <c r="AQ33" s="4">
        <f>INT(VLOOKUP(AO33,$A:$E,5,0)*AP33)</f>
        <v>500</v>
      </c>
      <c r="AR33" s="2" t="s">
        <v>112</v>
      </c>
      <c r="AS33" s="13">
        <v>10</v>
      </c>
      <c r="AT33" s="4">
        <f>INT(VLOOKUP(AR33,$A:$E,5,0)*AS33)</f>
        <v>1000</v>
      </c>
      <c r="AU33" s="3">
        <f>X33+AA33+AD33+AG33+AJ33+AM33+AP33+AS33</f>
        <v>60</v>
      </c>
    </row>
    <row r="34" spans="1:47">
      <c r="A34" s="4" t="str">
        <f>[1]物品定价!$B33</f>
        <v>经验团子</v>
      </c>
      <c r="B34" s="4" t="str">
        <f>[1]物品定价!$D33</f>
        <v>prop,101</v>
      </c>
      <c r="C34" s="4" t="str">
        <f>[1]物品定价!$D33</f>
        <v>prop,101</v>
      </c>
      <c r="D34" s="4">
        <f>[1]物品定价!$E33</f>
        <v>0.4</v>
      </c>
      <c r="E34" s="3">
        <f>[1]物品定价!$G33</f>
        <v>1.2000000000000002</v>
      </c>
      <c r="G34" s="4">
        <f t="shared" si="1"/>
        <v>3</v>
      </c>
      <c r="H34" s="4">
        <f t="shared" si="2"/>
        <v>2</v>
      </c>
      <c r="I34" s="6">
        <v>32</v>
      </c>
      <c r="J34" s="6">
        <v>1</v>
      </c>
      <c r="K34" s="6">
        <v>32</v>
      </c>
      <c r="L34" s="6">
        <v>50</v>
      </c>
      <c r="M34" s="1" t="str">
        <f>IFERROR(VLOOKUP(H34,$V$16:$AR$20,G34*3+2,0),"")</f>
        <v>coin,5000</v>
      </c>
      <c r="N34" s="1" t="str">
        <f>IFERROR(VLOOKUP(H34,$V$10:$AR$14,G34*3+2,0),"")</f>
        <v>coin,5000</v>
      </c>
      <c r="O34" s="1" t="str">
        <f>IFERROR(VLOOKUP(H34,$V$46:$AR$55,G34*3+2,0),"")</f>
        <v>coin,5000</v>
      </c>
      <c r="P34" s="1" t="str">
        <f>IFERROR(VLOOKUP(H34,$V$35:$AR$44,G34*3+2,0),"")</f>
        <v>coin,5000</v>
      </c>
      <c r="Q34" s="3" t="str">
        <f>IFERROR(VLOOKUP(H34,$V$80:$AR$89,G34*3+2,0),"")</f>
        <v/>
      </c>
      <c r="R34" s="1" t="str">
        <f>IFERROR(VLOOKUP(H34,$V$69:$AR$78,G34*3+2,0),"")</f>
        <v/>
      </c>
      <c r="S34" s="3">
        <f t="shared" si="0"/>
        <v>0</v>
      </c>
      <c r="Y34" s="4">
        <f>SUM(Y24:Y33)</f>
        <v>1056</v>
      </c>
      <c r="AB34" s="4">
        <f>SUM(AB24:AB33)</f>
        <v>1556</v>
      </c>
      <c r="AE34" s="4">
        <f>SUM(AE24:AE33)</f>
        <v>1056</v>
      </c>
      <c r="AH34" s="4">
        <f>SUM(AH24:AH33)</f>
        <v>1556</v>
      </c>
      <c r="AK34" s="4">
        <f>SUM(AK24:AK33)</f>
        <v>1056</v>
      </c>
      <c r="AN34" s="4">
        <f>SUM(AN24:AN33)</f>
        <v>1556</v>
      </c>
      <c r="AQ34" s="4">
        <f>SUM(AQ24:AQ33)</f>
        <v>1056</v>
      </c>
      <c r="AT34" s="4">
        <f>SUM(AT24:AT33)</f>
        <v>1556</v>
      </c>
      <c r="AU34" s="3">
        <f>SUM(W34:AT34)</f>
        <v>10448</v>
      </c>
    </row>
    <row r="35" spans="1:47">
      <c r="A35" s="4" t="str">
        <f>[1]物品定价!$B34</f>
        <v>经验蛋糕</v>
      </c>
      <c r="B35" s="4" t="str">
        <f>[1]物品定价!$D34</f>
        <v>prop,102</v>
      </c>
      <c r="C35" s="4" t="str">
        <f>[1]物品定价!$D34</f>
        <v>prop,102</v>
      </c>
      <c r="D35" s="4">
        <f>[1]物品定价!$E34</f>
        <v>1</v>
      </c>
      <c r="E35" s="3">
        <f>[1]物品定价!$G34</f>
        <v>3</v>
      </c>
      <c r="G35" s="4">
        <f t="shared" si="1"/>
        <v>3</v>
      </c>
      <c r="H35" s="4">
        <f t="shared" si="2"/>
        <v>3</v>
      </c>
      <c r="I35" s="6">
        <v>33</v>
      </c>
      <c r="J35" s="6">
        <v>1</v>
      </c>
      <c r="K35" s="6">
        <v>33</v>
      </c>
      <c r="L35" s="6">
        <v>50</v>
      </c>
      <c r="M35" s="1" t="str">
        <f>IFERROR(VLOOKUP(H35,$V$16:$AR$20,G35*3+2,0),"")</f>
        <v/>
      </c>
      <c r="N35" s="1" t="str">
        <f>IFERROR(VLOOKUP(H35,$V$10:$AR$14,G35*3+2,0),"")</f>
        <v/>
      </c>
      <c r="O35" s="1" t="str">
        <f>IFERROR(VLOOKUP(H35,$V$46:$AR$55,G35*3+2,0),"")</f>
        <v>prop,105,1</v>
      </c>
      <c r="P35" s="1" t="str">
        <f>IFERROR(VLOOKUP(H35,$V$35:$AR$44,G35*3+2,0),"")</f>
        <v>prop,105,1</v>
      </c>
      <c r="Q35" s="3" t="str">
        <f>IFERROR(VLOOKUP(H35,$V$80:$AR$89,G35*3+2,0),"")</f>
        <v/>
      </c>
      <c r="R35" s="1" t="str">
        <f>IFERROR(VLOOKUP(H35,$V$69:$AR$78,G35*3+2,0),"")</f>
        <v/>
      </c>
      <c r="S35" s="3">
        <f t="shared" ref="S35:S66" si="3">IF(H35=10,1,0)</f>
        <v>0</v>
      </c>
      <c r="V35" s="3">
        <v>1</v>
      </c>
      <c r="W35" s="3" t="str">
        <f>VLOOKUP(W24,$A:$D,2,0)&amp;","&amp;X24</f>
        <v>stam,12</v>
      </c>
      <c r="Z35" s="3" t="str">
        <f>VLOOKUP(Z24,$A:$D,2,0)&amp;","&amp;AA24</f>
        <v>stam,12</v>
      </c>
      <c r="AC35" s="3" t="str">
        <f>VLOOKUP(AC24,$A:$D,2,0)&amp;","&amp;AD24</f>
        <v>stam,12</v>
      </c>
      <c r="AF35" s="3" t="str">
        <f>VLOOKUP(AF24,$A:$D,2,0)&amp;","&amp;AG24</f>
        <v>stam,12</v>
      </c>
      <c r="AI35" s="3" t="str">
        <f>VLOOKUP(AI24,$A:$D,2,0)&amp;","&amp;AJ24</f>
        <v>stam,12</v>
      </c>
      <c r="AL35" s="3" t="str">
        <f>VLOOKUP(AL24,$A:$D,2,0)&amp;","&amp;AM24</f>
        <v>stam,12</v>
      </c>
      <c r="AO35" s="3" t="str">
        <f>VLOOKUP(AO24,$A:$D,2,0)&amp;","&amp;AP24</f>
        <v>stam,12</v>
      </c>
      <c r="AR35" s="3" t="str">
        <f>VLOOKUP(AR24,$A:$D,2,0)&amp;","&amp;AS24</f>
        <v>stam,12</v>
      </c>
    </row>
    <row r="36" spans="1:47">
      <c r="A36" s="4" t="str">
        <f>[1]物品定价!$B35</f>
        <v>经验奶昔</v>
      </c>
      <c r="B36" s="4" t="str">
        <f>[1]物品定价!$D35</f>
        <v>prop,103</v>
      </c>
      <c r="C36" s="4" t="str">
        <f>[1]物品定价!$D35</f>
        <v>prop,103</v>
      </c>
      <c r="D36" s="4">
        <f>[1]物品定价!$E35</f>
        <v>2</v>
      </c>
      <c r="E36" s="3">
        <f>[1]物品定价!$G35</f>
        <v>6</v>
      </c>
      <c r="G36" s="4">
        <f t="shared" si="1"/>
        <v>3</v>
      </c>
      <c r="H36" s="4">
        <f t="shared" si="2"/>
        <v>4</v>
      </c>
      <c r="I36" s="6">
        <v>34</v>
      </c>
      <c r="J36" s="6">
        <v>1</v>
      </c>
      <c r="K36" s="6">
        <v>34</v>
      </c>
      <c r="L36" s="6">
        <v>50</v>
      </c>
      <c r="M36" s="1" t="str">
        <f>IFERROR(VLOOKUP(H36,$V$16:$AR$20,G36*3+2,0),"")</f>
        <v>prop,802,2</v>
      </c>
      <c r="N36" s="1" t="str">
        <f>IFERROR(VLOOKUP(H36,$V$10:$AR$14,G36*3+2,0),"")</f>
        <v>prop,802,2</v>
      </c>
      <c r="O36" s="1" t="str">
        <f>IFERROR(VLOOKUP(H36,$V$46:$AR$55,G36*3+2,0),"")</f>
        <v>stage_token,500</v>
      </c>
      <c r="P36" s="1" t="str">
        <f>IFERROR(VLOOKUP(H36,$V$35:$AR$44,G36*3+2,0),"")</f>
        <v>stage_token,500</v>
      </c>
      <c r="Q36" s="3" t="str">
        <f>IFERROR(VLOOKUP(H36,$V$80:$AR$89,G36*3+2,0),"")</f>
        <v/>
      </c>
      <c r="R36" s="1" t="str">
        <f>IFERROR(VLOOKUP(H36,$V$69:$AR$78,G36*3+2,0),"")</f>
        <v/>
      </c>
      <c r="S36" s="3">
        <f t="shared" si="3"/>
        <v>0</v>
      </c>
      <c r="V36" s="3">
        <v>2</v>
      </c>
      <c r="W36" s="3" t="str">
        <f>VLOOKUP(W25,$A:$D,2,0)&amp;","&amp;X25</f>
        <v>coin,5000</v>
      </c>
      <c r="Z36" s="3" t="str">
        <f>VLOOKUP(Z25,$A:$D,2,0)&amp;","&amp;AA25</f>
        <v>coin,5000</v>
      </c>
      <c r="AC36" s="3" t="str">
        <f>VLOOKUP(AC25,$A:$D,2,0)&amp;","&amp;AD25</f>
        <v>coin,5000</v>
      </c>
      <c r="AF36" s="3" t="str">
        <f>VLOOKUP(AF25,$A:$D,2,0)&amp;","&amp;AG25</f>
        <v>coin,5000</v>
      </c>
      <c r="AI36" s="3" t="str">
        <f>VLOOKUP(AI25,$A:$D,2,0)&amp;","&amp;AJ25</f>
        <v>coin,5000</v>
      </c>
      <c r="AL36" s="3" t="str">
        <f>VLOOKUP(AL25,$A:$D,2,0)&amp;","&amp;AM25</f>
        <v>coin,5000</v>
      </c>
      <c r="AO36" s="3" t="str">
        <f>VLOOKUP(AO25,$A:$D,2,0)&amp;","&amp;AP25</f>
        <v>coin,5000</v>
      </c>
      <c r="AR36" s="3" t="str">
        <f>VLOOKUP(AR25,$A:$D,2,0)&amp;","&amp;AS25</f>
        <v>coin,5000</v>
      </c>
    </row>
    <row r="37" spans="1:47">
      <c r="A37" s="4" t="str">
        <f>[1]物品定价!$B36</f>
        <v>经验鸡块</v>
      </c>
      <c r="B37" s="4" t="str">
        <f>[1]物品定价!$D36</f>
        <v>prop,104</v>
      </c>
      <c r="C37" s="4" t="str">
        <f>[1]物品定价!$D36</f>
        <v>prop,104</v>
      </c>
      <c r="D37" s="4">
        <f>[1]物品定价!$E36</f>
        <v>6</v>
      </c>
      <c r="E37" s="3">
        <f>[1]物品定价!$G36</f>
        <v>18</v>
      </c>
      <c r="G37" s="4">
        <f t="shared" si="1"/>
        <v>3</v>
      </c>
      <c r="H37" s="4">
        <f t="shared" si="2"/>
        <v>5</v>
      </c>
      <c r="I37" s="6">
        <v>35</v>
      </c>
      <c r="J37" s="6">
        <v>1</v>
      </c>
      <c r="K37" s="6">
        <v>35</v>
      </c>
      <c r="L37" s="6">
        <v>50</v>
      </c>
      <c r="M37" s="1" t="str">
        <f>IFERROR(VLOOKUP(H37,$V$16:$AR$20,G37*3+2,0),"")</f>
        <v/>
      </c>
      <c r="N37" s="1" t="str">
        <f>IFERROR(VLOOKUP(H37,$V$10:$AR$14,G37*3+2,0),"")</f>
        <v/>
      </c>
      <c r="O37" s="1" t="str">
        <f>IFERROR(VLOOKUP(H37,$V$46:$AR$55,G37*3+2,0),"")</f>
        <v>item,103,1</v>
      </c>
      <c r="P37" s="1" t="str">
        <f>IFERROR(VLOOKUP(H37,$V$35:$AR$44,G37*3+2,0),"")</f>
        <v>pack,303,1</v>
      </c>
      <c r="Q37" s="3" t="str">
        <f>IFERROR(VLOOKUP(H37,$V$80:$AR$89,G37*3+2,0),"")</f>
        <v>cash,100</v>
      </c>
      <c r="R37" s="1" t="str">
        <f>IFERROR(VLOOKUP(H37,$V$69:$AR$78,G37*3+2,0),"")</f>
        <v>cash,100</v>
      </c>
      <c r="S37" s="3">
        <f t="shared" si="3"/>
        <v>0</v>
      </c>
      <c r="V37" s="3">
        <v>3</v>
      </c>
      <c r="W37" s="3" t="str">
        <f>VLOOKUP(W26,$A:$D,2,0)&amp;","&amp;X26</f>
        <v>prop,105,1</v>
      </c>
      <c r="Z37" s="3" t="str">
        <f>VLOOKUP(Z26,$A:$D,2,0)&amp;","&amp;AA26</f>
        <v>prop,105,1</v>
      </c>
      <c r="AC37" s="3" t="str">
        <f>VLOOKUP(AC26,$A:$D,2,0)&amp;","&amp;AD26</f>
        <v>prop,105,1</v>
      </c>
      <c r="AF37" s="3" t="str">
        <f>VLOOKUP(AF26,$A:$D,2,0)&amp;","&amp;AG26</f>
        <v>prop,105,1</v>
      </c>
      <c r="AI37" s="3" t="str">
        <f>VLOOKUP(AI26,$A:$D,2,0)&amp;","&amp;AJ26</f>
        <v>prop,105,1</v>
      </c>
      <c r="AL37" s="3" t="str">
        <f>VLOOKUP(AL26,$A:$D,2,0)&amp;","&amp;AM26</f>
        <v>prop,105,1</v>
      </c>
      <c r="AO37" s="3" t="str">
        <f>VLOOKUP(AO26,$A:$D,2,0)&amp;","&amp;AP26</f>
        <v>prop,105,1</v>
      </c>
      <c r="AR37" s="3" t="str">
        <f>VLOOKUP(AR26,$A:$D,2,0)&amp;","&amp;AS26</f>
        <v>prop,105,1</v>
      </c>
    </row>
    <row r="38" spans="1:47">
      <c r="A38" s="4" t="str">
        <f>[1]物品定价!$B37</f>
        <v>经验鱼籽丼</v>
      </c>
      <c r="B38" s="4" t="str">
        <f>[1]物品定价!$D37</f>
        <v>prop,105</v>
      </c>
      <c r="C38" s="4" t="str">
        <f>[1]物品定价!$D37</f>
        <v>prop,105</v>
      </c>
      <c r="D38" s="4">
        <f>[1]物品定价!$E37</f>
        <v>20</v>
      </c>
      <c r="E38" s="3">
        <f>[1]物品定价!$G37</f>
        <v>60</v>
      </c>
      <c r="G38" s="4">
        <f t="shared" si="1"/>
        <v>3</v>
      </c>
      <c r="H38" s="4">
        <f t="shared" si="2"/>
        <v>6</v>
      </c>
      <c r="I38" s="6">
        <v>36</v>
      </c>
      <c r="J38" s="6">
        <v>1</v>
      </c>
      <c r="K38" s="6">
        <v>36</v>
      </c>
      <c r="L38" s="6">
        <v>50</v>
      </c>
      <c r="M38" s="1" t="str">
        <f>IFERROR(VLOOKUP(H38,$V$16:$AR$20,G38*3+2,0),"")</f>
        <v>prop,105,2</v>
      </c>
      <c r="N38" s="1" t="str">
        <f>IFERROR(VLOOKUP(H38,$V$10:$AR$14,G38*3+2,0),"")</f>
        <v>prop,105,2</v>
      </c>
      <c r="O38" s="1" t="str">
        <f>IFERROR(VLOOKUP(H38,$V$46:$AR$55,G38*3+2,0),"")</f>
        <v>prop,105,1</v>
      </c>
      <c r="P38" s="1" t="str">
        <f>IFERROR(VLOOKUP(H38,$V$35:$AR$44,G38*3+2,0),"")</f>
        <v>prop,105,1</v>
      </c>
      <c r="Q38" s="3" t="str">
        <f>IFERROR(VLOOKUP(H38,$V$80:$AR$89,G38*3+2,0),"")</f>
        <v/>
      </c>
      <c r="R38" s="1" t="str">
        <f>IFERROR(VLOOKUP(H38,$V$69:$AR$78,G38*3+2,0),"")</f>
        <v/>
      </c>
      <c r="S38" s="3">
        <f t="shared" si="3"/>
        <v>0</v>
      </c>
      <c r="V38" s="3">
        <v>4</v>
      </c>
      <c r="W38" s="3" t="str">
        <f>VLOOKUP(W27,$A:$D,2,0)&amp;","&amp;X27</f>
        <v>stage_token,500</v>
      </c>
      <c r="Z38" s="3" t="str">
        <f>VLOOKUP(Z27,$A:$D,2,0)&amp;","&amp;AA27</f>
        <v>stage_token,500</v>
      </c>
      <c r="AC38" s="3" t="str">
        <f>VLOOKUP(AC27,$A:$D,2,0)&amp;","&amp;AD27</f>
        <v>stage_token,500</v>
      </c>
      <c r="AF38" s="3" t="str">
        <f>VLOOKUP(AF27,$A:$D,2,0)&amp;","&amp;AG27</f>
        <v>stage_token,500</v>
      </c>
      <c r="AI38" s="3" t="str">
        <f>VLOOKUP(AI27,$A:$D,2,0)&amp;","&amp;AJ27</f>
        <v>stage_token,500</v>
      </c>
      <c r="AL38" s="3" t="str">
        <f>VLOOKUP(AL27,$A:$D,2,0)&amp;","&amp;AM27</f>
        <v>stage_token,500</v>
      </c>
      <c r="AO38" s="3" t="str">
        <f>VLOOKUP(AO27,$A:$D,2,0)&amp;","&amp;AP27</f>
        <v>stage_token,500</v>
      </c>
      <c r="AR38" s="3" t="str">
        <f>VLOOKUP(AR27,$A:$D,2,0)&amp;","&amp;AS27</f>
        <v>stage_token,500</v>
      </c>
      <c r="AU38" s="3">
        <v>72</v>
      </c>
    </row>
    <row r="39" spans="1:47">
      <c r="A39" s="4" t="str">
        <f>[1]物品定价!$B38</f>
        <v>经验寿喜锅</v>
      </c>
      <c r="B39" s="4" t="str">
        <f>[1]物品定价!$D38</f>
        <v>prop,106</v>
      </c>
      <c r="C39" s="4" t="str">
        <f>[1]物品定价!$D38</f>
        <v>prop,106</v>
      </c>
      <c r="D39" s="4">
        <f>[1]物品定价!$E38</f>
        <v>60</v>
      </c>
      <c r="E39" s="3">
        <f>[1]物品定价!$G38</f>
        <v>180</v>
      </c>
      <c r="G39" s="4">
        <f t="shared" si="1"/>
        <v>3</v>
      </c>
      <c r="H39" s="4">
        <f t="shared" si="2"/>
        <v>7</v>
      </c>
      <c r="I39" s="6">
        <v>37</v>
      </c>
      <c r="J39" s="6">
        <v>1</v>
      </c>
      <c r="K39" s="6">
        <v>37</v>
      </c>
      <c r="L39" s="6">
        <v>50</v>
      </c>
      <c r="M39" s="1" t="str">
        <f>IFERROR(VLOOKUP(H39,$V$16:$AR$20,G39*3+2,0),"")</f>
        <v/>
      </c>
      <c r="N39" s="1" t="str">
        <f>IFERROR(VLOOKUP(H39,$V$10:$AR$14,G39*3+2,0),"")</f>
        <v/>
      </c>
      <c r="O39" s="1" t="str">
        <f>IFERROR(VLOOKUP(H39,$V$46:$AR$55,G39*3+2,0),"")</f>
        <v>stam,12</v>
      </c>
      <c r="P39" s="1" t="str">
        <f>IFERROR(VLOOKUP(H39,$V$35:$AR$44,G39*3+2,0),"")</f>
        <v>stam,12</v>
      </c>
      <c r="Q39" s="3" t="str">
        <f>IFERROR(VLOOKUP(H39,$V$80:$AR$89,G39*3+2,0),"")</f>
        <v/>
      </c>
      <c r="R39" s="1" t="str">
        <f>IFERROR(VLOOKUP(H39,$V$69:$AR$78,G39*3+2,0),"")</f>
        <v/>
      </c>
      <c r="S39" s="3">
        <f t="shared" si="3"/>
        <v>0</v>
      </c>
      <c r="V39" s="3">
        <v>5</v>
      </c>
      <c r="W39" s="3" t="str">
        <f>VLOOKUP(W28,$A:$D,2,0)&amp;","&amp;X28</f>
        <v>pack,303,1</v>
      </c>
      <c r="Z39" s="3" t="str">
        <f>VLOOKUP(Z28,$A:$D,2,0)&amp;","&amp;AA28</f>
        <v>pack,303,1</v>
      </c>
      <c r="AC39" s="3" t="str">
        <f>VLOOKUP(AC28,$A:$D,2,0)&amp;","&amp;AD28</f>
        <v>pack,303,1</v>
      </c>
      <c r="AF39" s="3" t="str">
        <f>VLOOKUP(AF28,$A:$D,2,0)&amp;","&amp;AG28</f>
        <v>pack,303,1</v>
      </c>
      <c r="AI39" s="3" t="str">
        <f>VLOOKUP(AI28,$A:$D,2,0)&amp;","&amp;AJ28</f>
        <v>pack,303,1</v>
      </c>
      <c r="AL39" s="3" t="str">
        <f>VLOOKUP(AL28,$A:$D,2,0)&amp;","&amp;AM28</f>
        <v>pack,303,1</v>
      </c>
      <c r="AO39" s="3" t="str">
        <f>VLOOKUP(AO28,$A:$D,2,0)&amp;","&amp;AP28</f>
        <v>pack,303,1</v>
      </c>
      <c r="AR39" s="3" t="str">
        <f>VLOOKUP(AR28,$A:$D,2,0)&amp;","&amp;AS28</f>
        <v>pack,303,1</v>
      </c>
      <c r="AU39" s="3">
        <v>40</v>
      </c>
    </row>
    <row r="40" spans="1:47">
      <c r="A40" s="4" t="str">
        <f>[1]物品定价!$B39</f>
        <v>入门实力徽章</v>
      </c>
      <c r="B40" s="4" t="str">
        <f>[1]物品定价!$D39</f>
        <v>prop,201</v>
      </c>
      <c r="C40" s="4" t="str">
        <f>[1]物品定价!$D39</f>
        <v>prop,201</v>
      </c>
      <c r="D40" s="4">
        <f>[1]物品定价!$E39</f>
        <v>0</v>
      </c>
      <c r="E40" s="3">
        <f>[1]物品定价!$G39</f>
        <v>0</v>
      </c>
      <c r="G40" s="4">
        <f t="shared" si="1"/>
        <v>3</v>
      </c>
      <c r="H40" s="4">
        <f t="shared" si="2"/>
        <v>8</v>
      </c>
      <c r="I40" s="6">
        <v>38</v>
      </c>
      <c r="J40" s="6">
        <v>1</v>
      </c>
      <c r="K40" s="6">
        <v>38</v>
      </c>
      <c r="L40" s="6">
        <v>50</v>
      </c>
      <c r="M40" s="1" t="str">
        <f>IFERROR(VLOOKUP(H40,$V$16:$AR$20,G40*3+2,0),"")</f>
        <v>prop,403,1</v>
      </c>
      <c r="N40" s="1" t="str">
        <f>IFERROR(VLOOKUP(H40,$V$10:$AR$14,G40*3+2,0),"")</f>
        <v>prop,403,1</v>
      </c>
      <c r="O40" s="1" t="str">
        <f>IFERROR(VLOOKUP(H40,$V$46:$AR$55,G40*3+2,0),"")</f>
        <v>coin,5000</v>
      </c>
      <c r="P40" s="1" t="str">
        <f>IFERROR(VLOOKUP(H40,$V$35:$AR$44,G40*3+2,0),"")</f>
        <v>coin,5000</v>
      </c>
      <c r="Q40" s="3" t="str">
        <f>IFERROR(VLOOKUP(H40,$V$80:$AR$89,G40*3+2,0),"")</f>
        <v/>
      </c>
      <c r="R40" s="1" t="str">
        <f>IFERROR(VLOOKUP(H40,$V$69:$AR$78,G40*3+2,0),"")</f>
        <v/>
      </c>
      <c r="S40" s="3">
        <f t="shared" si="3"/>
        <v>0</v>
      </c>
      <c r="V40" s="3">
        <v>6</v>
      </c>
      <c r="W40" s="3" t="str">
        <f>VLOOKUP(W29,$A:$D,2,0)&amp;","&amp;X29</f>
        <v>prop,105,1</v>
      </c>
      <c r="Z40" s="3" t="str">
        <f>VLOOKUP(Z29,$A:$D,2,0)&amp;","&amp;AA29</f>
        <v>prop,105,1</v>
      </c>
      <c r="AC40" s="3" t="str">
        <f>VLOOKUP(AC29,$A:$D,2,0)&amp;","&amp;AD29</f>
        <v>prop,105,1</v>
      </c>
      <c r="AF40" s="3" t="str">
        <f>VLOOKUP(AF29,$A:$D,2,0)&amp;","&amp;AG29</f>
        <v>prop,105,1</v>
      </c>
      <c r="AI40" s="3" t="str">
        <f>VLOOKUP(AI29,$A:$D,2,0)&amp;","&amp;AJ29</f>
        <v>prop,105,1</v>
      </c>
      <c r="AL40" s="3" t="str">
        <f>VLOOKUP(AL29,$A:$D,2,0)&amp;","&amp;AM29</f>
        <v>prop,105,1</v>
      </c>
      <c r="AO40" s="3" t="str">
        <f>VLOOKUP(AO29,$A:$D,2,0)&amp;","&amp;AP29</f>
        <v>prop,105,1</v>
      </c>
      <c r="AR40" s="3" t="str">
        <f>VLOOKUP(AR29,$A:$D,2,0)&amp;","&amp;AS29</f>
        <v>prop,105,1</v>
      </c>
      <c r="AU40" s="3">
        <v>112</v>
      </c>
    </row>
    <row r="41" spans="1:47">
      <c r="A41" s="4" t="str">
        <f>[1]物品定价!$B40</f>
        <v>初级实力徽章</v>
      </c>
      <c r="B41" s="4" t="str">
        <f>[1]物品定价!$D40</f>
        <v>prop,202</v>
      </c>
      <c r="C41" s="4" t="str">
        <f>[1]物品定价!$D40</f>
        <v>prop,202</v>
      </c>
      <c r="D41" s="4">
        <f>[1]物品定价!$E40</f>
        <v>2</v>
      </c>
      <c r="E41" s="3">
        <f>[1]物品定价!$G40</f>
        <v>6</v>
      </c>
      <c r="G41" s="4">
        <f t="shared" si="1"/>
        <v>3</v>
      </c>
      <c r="H41" s="4">
        <f t="shared" si="2"/>
        <v>9</v>
      </c>
      <c r="I41" s="6">
        <v>39</v>
      </c>
      <c r="J41" s="6">
        <v>1</v>
      </c>
      <c r="K41" s="6">
        <v>39</v>
      </c>
      <c r="L41" s="6">
        <v>50</v>
      </c>
      <c r="M41" s="1" t="str">
        <f>IFERROR(VLOOKUP(H41,$V$16:$AR$20,G41*3+2,0),"")</f>
        <v/>
      </c>
      <c r="N41" s="1" t="str">
        <f>IFERROR(VLOOKUP(H41,$V$10:$AR$14,G41*3+2,0),"")</f>
        <v/>
      </c>
      <c r="O41" s="1" t="str">
        <f>IFERROR(VLOOKUP(H41,$V$46:$AR$55,G41*3+2,0),"")</f>
        <v>item,103,1</v>
      </c>
      <c r="P41" s="1" t="str">
        <f>IFERROR(VLOOKUP(H41,$V$35:$AR$44,G41*3+2,0),"")</f>
        <v>pack,303,1</v>
      </c>
      <c r="Q41" s="3" t="str">
        <f>IFERROR(VLOOKUP(H41,$V$80:$AR$89,G41*3+2,0),"")</f>
        <v/>
      </c>
      <c r="R41" s="1" t="str">
        <f>IFERROR(VLOOKUP(H41,$V$69:$AR$78,G41*3+2,0),"")</f>
        <v/>
      </c>
      <c r="S41" s="3">
        <f t="shared" si="3"/>
        <v>0</v>
      </c>
      <c r="V41" s="3">
        <v>7</v>
      </c>
      <c r="W41" s="3" t="str">
        <f>VLOOKUP(W30,$A:$D,2,0)&amp;","&amp;X30</f>
        <v>stam,12</v>
      </c>
      <c r="Z41" s="3" t="str">
        <f>VLOOKUP(Z30,$A:$D,2,0)&amp;","&amp;AA30</f>
        <v>stam,12</v>
      </c>
      <c r="AC41" s="3" t="str">
        <f>VLOOKUP(AC30,$A:$D,2,0)&amp;","&amp;AD30</f>
        <v>stam,12</v>
      </c>
      <c r="AF41" s="3" t="str">
        <f>VLOOKUP(AF30,$A:$D,2,0)&amp;","&amp;AG30</f>
        <v>stam,12</v>
      </c>
      <c r="AI41" s="3" t="str">
        <f>VLOOKUP(AI30,$A:$D,2,0)&amp;","&amp;AJ30</f>
        <v>stam,12</v>
      </c>
      <c r="AL41" s="3" t="str">
        <f>VLOOKUP(AL30,$A:$D,2,0)&amp;","&amp;AM30</f>
        <v>stam,12</v>
      </c>
      <c r="AO41" s="3" t="str">
        <f>VLOOKUP(AO30,$A:$D,2,0)&amp;","&amp;AP30</f>
        <v>stam,12</v>
      </c>
      <c r="AR41" s="3" t="str">
        <f>VLOOKUP(AR30,$A:$D,2,0)&amp;","&amp;AS30</f>
        <v>stam,12</v>
      </c>
      <c r="AU41" s="3">
        <v>8000</v>
      </c>
    </row>
    <row r="42" spans="1:47">
      <c r="A42" s="4" t="str">
        <f>[1]物品定价!$B41</f>
        <v>中级实力徽章</v>
      </c>
      <c r="B42" s="4" t="str">
        <f>[1]物品定价!$D41</f>
        <v>prop,203</v>
      </c>
      <c r="C42" s="4" t="str">
        <f>[1]物品定价!$D41</f>
        <v>prop,203</v>
      </c>
      <c r="D42" s="4">
        <f>[1]物品定价!$E41</f>
        <v>3</v>
      </c>
      <c r="E42" s="3">
        <f>[1]物品定价!$G41</f>
        <v>9</v>
      </c>
      <c r="G42" s="4">
        <f t="shared" si="1"/>
        <v>3</v>
      </c>
      <c r="H42" s="4">
        <f t="shared" si="2"/>
        <v>10</v>
      </c>
      <c r="I42" s="6">
        <v>40</v>
      </c>
      <c r="J42" s="6">
        <v>1</v>
      </c>
      <c r="K42" s="6">
        <v>40</v>
      </c>
      <c r="L42" s="6">
        <v>50</v>
      </c>
      <c r="M42" s="1" t="str">
        <f>IFERROR(VLOOKUP(H42,$V$16:$AR$20,G42*3+2,0),"")</f>
        <v>prop,809,1</v>
      </c>
      <c r="N42" s="1" t="str">
        <f>IFERROR(VLOOKUP(H42,$V$10:$AR$14,G42*3+2,0),"")</f>
        <v>prop,809,1</v>
      </c>
      <c r="O42" s="1" t="str">
        <f>IFERROR(VLOOKUP(H42,$V$46:$AR$55,G42*3+2,0),"")</f>
        <v>prop,540,10</v>
      </c>
      <c r="P42" s="1" t="str">
        <f>IFERROR(VLOOKUP(H42,$V$35:$AR$44,G42*3+2,0),"")</f>
        <v>prop,540,10</v>
      </c>
      <c r="Q42" s="3" t="str">
        <f>IFERROR(VLOOKUP(H42,$V$80:$AR$89,G42*3+2,0),"")</f>
        <v>prop,705,1</v>
      </c>
      <c r="R42" s="1" t="str">
        <f>IFERROR(VLOOKUP(H42,$V$69:$AR$78,G42*3+2,0),"")</f>
        <v>prop,705,1</v>
      </c>
      <c r="S42" s="3">
        <f t="shared" si="3"/>
        <v>1</v>
      </c>
      <c r="V42" s="3">
        <v>8</v>
      </c>
      <c r="W42" s="3" t="str">
        <f>VLOOKUP(W31,$A:$D,2,0)&amp;","&amp;X31</f>
        <v>coin,5000</v>
      </c>
      <c r="Z42" s="3" t="str">
        <f>VLOOKUP(Z31,$A:$D,2,0)&amp;","&amp;AA31</f>
        <v>coin,5000</v>
      </c>
      <c r="AC42" s="3" t="str">
        <f>VLOOKUP(AC31,$A:$D,2,0)&amp;","&amp;AD31</f>
        <v>coin,5000</v>
      </c>
      <c r="AF42" s="3" t="str">
        <f>VLOOKUP(AF31,$A:$D,2,0)&amp;","&amp;AG31</f>
        <v>coin,5000</v>
      </c>
      <c r="AI42" s="3" t="str">
        <f>VLOOKUP(AI31,$A:$D,2,0)&amp;","&amp;AJ31</f>
        <v>coin,5000</v>
      </c>
      <c r="AL42" s="3" t="str">
        <f>VLOOKUP(AL31,$A:$D,2,0)&amp;","&amp;AM31</f>
        <v>coin,5000</v>
      </c>
      <c r="AO42" s="3" t="str">
        <f>VLOOKUP(AO31,$A:$D,2,0)&amp;","&amp;AP31</f>
        <v>coin,5000</v>
      </c>
      <c r="AR42" s="3" t="str">
        <f>VLOOKUP(AR31,$A:$D,2,0)&amp;","&amp;AS31</f>
        <v>coin,5000</v>
      </c>
      <c r="AU42" s="3">
        <v>80</v>
      </c>
    </row>
    <row r="43" spans="1:47">
      <c r="A43" s="4" t="str">
        <f>[1]物品定价!$B42</f>
        <v>高级实力徽章</v>
      </c>
      <c r="B43" s="4" t="str">
        <f>[1]物品定价!$D42</f>
        <v>prop,204</v>
      </c>
      <c r="C43" s="4" t="str">
        <f>[1]物品定价!$D42</f>
        <v>prop,204</v>
      </c>
      <c r="D43" s="4">
        <f>[1]物品定价!$E42</f>
        <v>5</v>
      </c>
      <c r="E43" s="3">
        <f>[1]物品定价!$G42</f>
        <v>15</v>
      </c>
      <c r="G43" s="4">
        <f t="shared" si="1"/>
        <v>4</v>
      </c>
      <c r="H43" s="4">
        <f t="shared" si="2"/>
        <v>1</v>
      </c>
      <c r="I43" s="6">
        <v>41</v>
      </c>
      <c r="J43" s="6">
        <v>1</v>
      </c>
      <c r="K43" s="6">
        <v>41</v>
      </c>
      <c r="L43" s="6">
        <v>50</v>
      </c>
      <c r="M43" s="1" t="str">
        <f>IFERROR(VLOOKUP(H43,$V$16:$AR$20,G43*3+2,0),"")</f>
        <v/>
      </c>
      <c r="N43" s="1" t="str">
        <f>IFERROR(VLOOKUP(H43,$V$10:$AR$14,G43*3+2,0),"")</f>
        <v/>
      </c>
      <c r="O43" s="1" t="str">
        <f>IFERROR(VLOOKUP(H43,$V$46:$AR$55,G43*3+2,0),"")</f>
        <v>stam,12</v>
      </c>
      <c r="P43" s="1" t="str">
        <f>IFERROR(VLOOKUP(H43,$V$35:$AR$44,G43*3+2,0),"")</f>
        <v>stam,12</v>
      </c>
      <c r="Q43" s="3" t="str">
        <f>IFERROR(VLOOKUP(H43,$V$80:$AR$89,G43*3+2,0),"")</f>
        <v/>
      </c>
      <c r="R43" s="1" t="str">
        <f>IFERROR(VLOOKUP(H43,$V$69:$AR$78,G43*3+2,0),"")</f>
        <v/>
      </c>
      <c r="S43" s="3">
        <f t="shared" si="3"/>
        <v>0</v>
      </c>
      <c r="V43" s="3">
        <v>9</v>
      </c>
      <c r="W43" s="3" t="str">
        <f>VLOOKUP(W32,$A:$D,2,0)&amp;","&amp;X32</f>
        <v>pack,303,1</v>
      </c>
      <c r="Z43" s="3" t="str">
        <f>VLOOKUP(Z32,$A:$D,2,0)&amp;","&amp;AA32</f>
        <v>pack,303,1</v>
      </c>
      <c r="AC43" s="3" t="str">
        <f>VLOOKUP(AC32,$A:$D,2,0)&amp;","&amp;AD32</f>
        <v>pack,303,1</v>
      </c>
      <c r="AF43" s="3" t="str">
        <f>VLOOKUP(AF32,$A:$D,2,0)&amp;","&amp;AG32</f>
        <v>pack,303,1</v>
      </c>
      <c r="AI43" s="3" t="str">
        <f>VLOOKUP(AI32,$A:$D,2,0)&amp;","&amp;AJ32</f>
        <v>pack,303,1</v>
      </c>
      <c r="AL43" s="3" t="str">
        <f>VLOOKUP(AL32,$A:$D,2,0)&amp;","&amp;AM32</f>
        <v>pack,303,1</v>
      </c>
      <c r="AO43" s="3" t="str">
        <f>VLOOKUP(AO32,$A:$D,2,0)&amp;","&amp;AP32</f>
        <v>pack,303,1</v>
      </c>
      <c r="AR43" s="3" t="str">
        <f>VLOOKUP(AR32,$A:$D,2,0)&amp;","&amp;AS32</f>
        <v>pack,303,1</v>
      </c>
    </row>
    <row r="44" spans="1:47">
      <c r="A44" s="4" t="str">
        <f>[1]物品定价!$B43</f>
        <v>特级实力徽章</v>
      </c>
      <c r="B44" s="4" t="str">
        <f>[1]物品定价!$D43</f>
        <v>prop,205</v>
      </c>
      <c r="C44" s="4" t="str">
        <f>[1]物品定价!$D43</f>
        <v>prop,205</v>
      </c>
      <c r="D44" s="4">
        <f>[1]物品定价!$E43</f>
        <v>10</v>
      </c>
      <c r="E44" s="3">
        <f>[1]物品定价!$G43</f>
        <v>30</v>
      </c>
      <c r="G44" s="4">
        <f t="shared" si="1"/>
        <v>4</v>
      </c>
      <c r="H44" s="4">
        <f t="shared" si="2"/>
        <v>2</v>
      </c>
      <c r="I44" s="6">
        <v>42</v>
      </c>
      <c r="J44" s="6">
        <v>1</v>
      </c>
      <c r="K44" s="6">
        <v>42</v>
      </c>
      <c r="L44" s="6">
        <v>50</v>
      </c>
      <c r="M44" s="1" t="str">
        <f>IFERROR(VLOOKUP(H44,$V$16:$AR$20,G44*3+2,0),"")</f>
        <v>coin,5000</v>
      </c>
      <c r="N44" s="1" t="str">
        <f>IFERROR(VLOOKUP(H44,$V$10:$AR$14,G44*3+2,0),"")</f>
        <v>coin,5000</v>
      </c>
      <c r="O44" s="1" t="str">
        <f>IFERROR(VLOOKUP(H44,$V$46:$AR$55,G44*3+2,0),"")</f>
        <v>coin,5000</v>
      </c>
      <c r="P44" s="1" t="str">
        <f>IFERROR(VLOOKUP(H44,$V$35:$AR$44,G44*3+2,0),"")</f>
        <v>coin,5000</v>
      </c>
      <c r="Q44" s="3" t="str">
        <f>IFERROR(VLOOKUP(H44,$V$80:$AR$89,G44*3+2,0),"")</f>
        <v/>
      </c>
      <c r="R44" s="1" t="str">
        <f>IFERROR(VLOOKUP(H44,$V$69:$AR$78,G44*3+2,0),"")</f>
        <v/>
      </c>
      <c r="S44" s="3">
        <f t="shared" si="3"/>
        <v>0</v>
      </c>
      <c r="V44" s="3">
        <v>10</v>
      </c>
      <c r="W44" s="3" t="str">
        <f>VLOOKUP(W33,$A:$D,2,0)&amp;","&amp;X33</f>
        <v>prop,540,5</v>
      </c>
      <c r="Z44" s="3" t="str">
        <f>VLOOKUP(Z33,$A:$D,2,0)&amp;","&amp;AA33</f>
        <v>prop,540,10</v>
      </c>
      <c r="AC44" s="3" t="str">
        <f>VLOOKUP(AC33,$A:$D,2,0)&amp;","&amp;AD33</f>
        <v>prop,540,5</v>
      </c>
      <c r="AF44" s="3" t="str">
        <f>VLOOKUP(AF33,$A:$D,2,0)&amp;","&amp;AG33</f>
        <v>prop,540,10</v>
      </c>
      <c r="AI44" s="3" t="str">
        <f>VLOOKUP(AI33,$A:$D,2,0)&amp;","&amp;AJ33</f>
        <v>prop,540,5</v>
      </c>
      <c r="AL44" s="3" t="str">
        <f>VLOOKUP(AL33,$A:$D,2,0)&amp;","&amp;AM33</f>
        <v>prop,540,10</v>
      </c>
      <c r="AO44" s="3" t="str">
        <f>VLOOKUP(AO33,$A:$D,2,0)&amp;","&amp;AP33</f>
        <v>prop,540,5</v>
      </c>
      <c r="AR44" s="3" t="str">
        <f>VLOOKUP(AR33,$A:$D,2,0)&amp;","&amp;AS33</f>
        <v>prop,540,10</v>
      </c>
    </row>
    <row r="45" spans="1:47">
      <c r="A45" s="4" t="str">
        <f>[1]物品定价!$B44</f>
        <v>超级实力徽章</v>
      </c>
      <c r="B45" s="4" t="str">
        <f>[1]物品定价!$D44</f>
        <v>prop,206</v>
      </c>
      <c r="C45" s="4" t="str">
        <f>[1]物品定价!$D44</f>
        <v>prop,206</v>
      </c>
      <c r="D45" s="4">
        <f>[1]物品定价!$E44</f>
        <v>20</v>
      </c>
      <c r="E45" s="3">
        <f>[1]物品定价!$G44</f>
        <v>60</v>
      </c>
      <c r="G45" s="4">
        <f t="shared" si="1"/>
        <v>4</v>
      </c>
      <c r="H45" s="4">
        <f t="shared" si="2"/>
        <v>3</v>
      </c>
      <c r="I45" s="6">
        <v>43</v>
      </c>
      <c r="J45" s="6">
        <v>1</v>
      </c>
      <c r="K45" s="6">
        <v>43</v>
      </c>
      <c r="L45" s="6">
        <v>50</v>
      </c>
      <c r="M45" s="1" t="str">
        <f>IFERROR(VLOOKUP(H45,$V$16:$AR$20,G45*3+2,0),"")</f>
        <v/>
      </c>
      <c r="N45" s="1" t="str">
        <f>IFERROR(VLOOKUP(H45,$V$10:$AR$14,G45*3+2,0),"")</f>
        <v/>
      </c>
      <c r="O45" s="1" t="str">
        <f>IFERROR(VLOOKUP(H45,$V$46:$AR$55,G45*3+2,0),"")</f>
        <v>prop,105,1</v>
      </c>
      <c r="P45" s="1" t="str">
        <f>IFERROR(VLOOKUP(H45,$V$35:$AR$44,G45*3+2,0),"")</f>
        <v>prop,105,1</v>
      </c>
      <c r="Q45" s="3" t="str">
        <f>IFERROR(VLOOKUP(H45,$V$80:$AR$89,G45*3+2,0),"")</f>
        <v>prop,403,2</v>
      </c>
      <c r="R45" s="1" t="str">
        <f>IFERROR(VLOOKUP(H45,$V$69:$AR$78,G45*3+2,0),"")</f>
        <v>prop,403,2</v>
      </c>
      <c r="S45" s="3">
        <f t="shared" si="3"/>
        <v>0</v>
      </c>
    </row>
    <row r="46" spans="1:47">
      <c r="A46" s="4" t="str">
        <f>[1]物品定价!$B45</f>
        <v>格斗力认证</v>
      </c>
      <c r="B46" s="4" t="str">
        <f>[1]物品定价!$D45</f>
        <v>prop,207</v>
      </c>
      <c r="C46" s="4" t="str">
        <f>[1]物品定价!$D45</f>
        <v>prop,207</v>
      </c>
      <c r="D46" s="4">
        <f>[1]物品定价!$E45</f>
        <v>10</v>
      </c>
      <c r="E46" s="3">
        <f>[1]物品定价!$G45</f>
        <v>30</v>
      </c>
      <c r="G46" s="4">
        <f t="shared" si="1"/>
        <v>4</v>
      </c>
      <c r="H46" s="4">
        <f t="shared" si="2"/>
        <v>4</v>
      </c>
      <c r="I46" s="6">
        <v>44</v>
      </c>
      <c r="J46" s="6">
        <v>1</v>
      </c>
      <c r="K46" s="6">
        <v>44</v>
      </c>
      <c r="L46" s="6">
        <v>50</v>
      </c>
      <c r="M46" s="1" t="str">
        <f>IFERROR(VLOOKUP(H46,$V$16:$AR$20,G46*3+2,0),"")</f>
        <v>prop,801,8</v>
      </c>
      <c r="N46" s="1" t="str">
        <f>IFERROR(VLOOKUP(H46,$V$10:$AR$14,G46*3+2,0),"")</f>
        <v>prop,801,8</v>
      </c>
      <c r="O46" s="1" t="str">
        <f>IFERROR(VLOOKUP(H46,$V$46:$AR$55,G46*3+2,0),"")</f>
        <v>stage_token,500</v>
      </c>
      <c r="P46" s="1" t="str">
        <f>IFERROR(VLOOKUP(H46,$V$35:$AR$44,G46*3+2,0),"")</f>
        <v>stage_token,500</v>
      </c>
      <c r="Q46" s="3" t="str">
        <f>IFERROR(VLOOKUP(H46,$V$80:$AR$89,G46*3+2,0),"")</f>
        <v/>
      </c>
      <c r="R46" s="1" t="str">
        <f>IFERROR(VLOOKUP(H46,$V$69:$AR$78,G46*3+2,0),"")</f>
        <v/>
      </c>
      <c r="S46" s="3">
        <f t="shared" si="3"/>
        <v>0</v>
      </c>
      <c r="V46" s="3">
        <v>1</v>
      </c>
      <c r="W46" s="3" t="str">
        <f>VLOOKUP(W24,$A:$D,3,0)&amp;","&amp;X24</f>
        <v>stam,12</v>
      </c>
      <c r="Z46" s="3" t="str">
        <f>VLOOKUP(Z24,$A:$D,3,0)&amp;","&amp;AA24</f>
        <v>stam,12</v>
      </c>
      <c r="AC46" s="3" t="str">
        <f>VLOOKUP(AC24,$A:$D,3,0)&amp;","&amp;AD24</f>
        <v>stam,12</v>
      </c>
      <c r="AF46" s="3" t="str">
        <f>VLOOKUP(AF24,$A:$D,3,0)&amp;","&amp;AG24</f>
        <v>stam,12</v>
      </c>
      <c r="AI46" s="3" t="str">
        <f>VLOOKUP(AI24,$A:$D,3,0)&amp;","&amp;AJ24</f>
        <v>stam,12</v>
      </c>
      <c r="AL46" s="3" t="str">
        <f>VLOOKUP(AL24,$A:$D,3,0)&amp;","&amp;AM24</f>
        <v>stam,12</v>
      </c>
      <c r="AO46" s="3" t="str">
        <f>VLOOKUP(AO24,$A:$D,3,0)&amp;","&amp;AP24</f>
        <v>stam,12</v>
      </c>
      <c r="AR46" s="3" t="str">
        <f>VLOOKUP(AR24,$A:$D,3,0)&amp;","&amp;AS24</f>
        <v>stam,12</v>
      </c>
    </row>
    <row r="47" spans="1:47">
      <c r="A47" s="4" t="str">
        <f>[1]物品定价!$B46</f>
        <v>武装力认证</v>
      </c>
      <c r="B47" s="4" t="str">
        <f>[1]物品定价!$D46</f>
        <v>prop,208</v>
      </c>
      <c r="C47" s="4" t="str">
        <f>[1]物品定价!$D46</f>
        <v>prop,208</v>
      </c>
      <c r="D47" s="4">
        <f>[1]物品定价!$E46</f>
        <v>10</v>
      </c>
      <c r="E47" s="3">
        <f>[1]物品定价!$G46</f>
        <v>30</v>
      </c>
      <c r="G47" s="4">
        <f t="shared" si="1"/>
        <v>4</v>
      </c>
      <c r="H47" s="4">
        <f t="shared" si="2"/>
        <v>5</v>
      </c>
      <c r="I47" s="6">
        <v>45</v>
      </c>
      <c r="J47" s="6">
        <v>1</v>
      </c>
      <c r="K47" s="6">
        <v>45</v>
      </c>
      <c r="L47" s="6">
        <v>50</v>
      </c>
      <c r="M47" s="1" t="str">
        <f>IFERROR(VLOOKUP(H47,$V$16:$AR$20,G47*3+2,0),"")</f>
        <v/>
      </c>
      <c r="N47" s="1" t="str">
        <f>IFERROR(VLOOKUP(H47,$V$10:$AR$14,G47*3+2,0),"")</f>
        <v/>
      </c>
      <c r="O47" s="1" t="str">
        <f>IFERROR(VLOOKUP(H47,$V$46:$AR$55,G47*3+2,0),"")</f>
        <v>item,103,1</v>
      </c>
      <c r="P47" s="1" t="str">
        <f>IFERROR(VLOOKUP(H47,$V$35:$AR$44,G47*3+2,0),"")</f>
        <v>pack,303,1</v>
      </c>
      <c r="Q47" s="3" t="str">
        <f>IFERROR(VLOOKUP(H47,$V$80:$AR$89,G47*3+2,0),"")</f>
        <v>cash,100</v>
      </c>
      <c r="R47" s="1" t="str">
        <f>IFERROR(VLOOKUP(H47,$V$69:$AR$78,G47*3+2,0),"")</f>
        <v>cash,100</v>
      </c>
      <c r="S47" s="3">
        <f t="shared" si="3"/>
        <v>0</v>
      </c>
      <c r="V47" s="3">
        <v>2</v>
      </c>
      <c r="W47" s="3" t="str">
        <f>VLOOKUP(W25,$A:$D,3,0)&amp;","&amp;X25</f>
        <v>coin,5000</v>
      </c>
      <c r="Z47" s="3" t="str">
        <f>VLOOKUP(Z25,$A:$D,3,0)&amp;","&amp;AA25</f>
        <v>coin,5000</v>
      </c>
      <c r="AC47" s="3" t="str">
        <f>VLOOKUP(AC25,$A:$D,3,0)&amp;","&amp;AD25</f>
        <v>coin,5000</v>
      </c>
      <c r="AF47" s="3" t="str">
        <f>VLOOKUP(AF25,$A:$D,3,0)&amp;","&amp;AG25</f>
        <v>coin,5000</v>
      </c>
      <c r="AI47" s="3" t="str">
        <f>VLOOKUP(AI25,$A:$D,3,0)&amp;","&amp;AJ25</f>
        <v>coin,5000</v>
      </c>
      <c r="AL47" s="3" t="str">
        <f>VLOOKUP(AL25,$A:$D,3,0)&amp;","&amp;AM25</f>
        <v>coin,5000</v>
      </c>
      <c r="AO47" s="3" t="str">
        <f>VLOOKUP(AO25,$A:$D,3,0)&amp;","&amp;AP25</f>
        <v>coin,5000</v>
      </c>
      <c r="AR47" s="3" t="str">
        <f>VLOOKUP(AR25,$A:$D,3,0)&amp;","&amp;AS25</f>
        <v>coin,5000</v>
      </c>
    </row>
    <row r="48" spans="1:47">
      <c r="A48" s="4" t="str">
        <f>[1]物品定价!$B47</f>
        <v>超能力认证</v>
      </c>
      <c r="B48" s="4" t="str">
        <f>[1]物品定价!$D47</f>
        <v>prop,209</v>
      </c>
      <c r="C48" s="4" t="str">
        <f>[1]物品定价!$D47</f>
        <v>prop,209</v>
      </c>
      <c r="D48" s="4">
        <f>[1]物品定价!$E47</f>
        <v>10</v>
      </c>
      <c r="E48" s="3">
        <f>[1]物品定价!$G47</f>
        <v>30</v>
      </c>
      <c r="G48" s="4">
        <f t="shared" si="1"/>
        <v>4</v>
      </c>
      <c r="H48" s="4">
        <f t="shared" si="2"/>
        <v>6</v>
      </c>
      <c r="I48" s="6">
        <v>46</v>
      </c>
      <c r="J48" s="6">
        <v>1</v>
      </c>
      <c r="K48" s="6">
        <v>46</v>
      </c>
      <c r="L48" s="6">
        <v>50</v>
      </c>
      <c r="M48" s="1" t="str">
        <f>IFERROR(VLOOKUP(H48,$V$16:$AR$20,G48*3+2,0),"")</f>
        <v>prop,105,2</v>
      </c>
      <c r="N48" s="1" t="str">
        <f>IFERROR(VLOOKUP(H48,$V$10:$AR$14,G48*3+2,0),"")</f>
        <v>prop,105,2</v>
      </c>
      <c r="O48" s="1" t="str">
        <f>IFERROR(VLOOKUP(H48,$V$46:$AR$55,G48*3+2,0),"")</f>
        <v>prop,105,1</v>
      </c>
      <c r="P48" s="1" t="str">
        <f>IFERROR(VLOOKUP(H48,$V$35:$AR$44,G48*3+2,0),"")</f>
        <v>prop,105,1</v>
      </c>
      <c r="Q48" s="3" t="str">
        <f>IFERROR(VLOOKUP(H48,$V$80:$AR$89,G48*3+2,0),"")</f>
        <v/>
      </c>
      <c r="R48" s="1" t="str">
        <f>IFERROR(VLOOKUP(H48,$V$69:$AR$78,G48*3+2,0),"")</f>
        <v/>
      </c>
      <c r="S48" s="3">
        <f t="shared" si="3"/>
        <v>0</v>
      </c>
      <c r="V48" s="3">
        <v>3</v>
      </c>
      <c r="W48" s="3" t="str">
        <f>VLOOKUP(W26,$A:$D,3,0)&amp;","&amp;X26</f>
        <v>prop,105,1</v>
      </c>
      <c r="Z48" s="3" t="str">
        <f>VLOOKUP(Z26,$A:$D,3,0)&amp;","&amp;AA26</f>
        <v>prop,105,1</v>
      </c>
      <c r="AC48" s="3" t="str">
        <f>VLOOKUP(AC26,$A:$D,3,0)&amp;","&amp;AD26</f>
        <v>prop,105,1</v>
      </c>
      <c r="AF48" s="3" t="str">
        <f>VLOOKUP(AF26,$A:$D,3,0)&amp;","&amp;AG26</f>
        <v>prop,105,1</v>
      </c>
      <c r="AI48" s="3" t="str">
        <f>VLOOKUP(AI26,$A:$D,3,0)&amp;","&amp;AJ26</f>
        <v>prop,105,1</v>
      </c>
      <c r="AL48" s="3" t="str">
        <f>VLOOKUP(AL26,$A:$D,3,0)&amp;","&amp;AM26</f>
        <v>prop,105,1</v>
      </c>
      <c r="AO48" s="3" t="str">
        <f>VLOOKUP(AO26,$A:$D,3,0)&amp;","&amp;AP26</f>
        <v>prop,105,1</v>
      </c>
      <c r="AR48" s="3" t="str">
        <f>VLOOKUP(AR26,$A:$D,3,0)&amp;","&amp;AS26</f>
        <v>prop,105,1</v>
      </c>
    </row>
    <row r="49" spans="1:46">
      <c r="A49" s="4" t="str">
        <f>[1]物品定价!$B48</f>
        <v>机械力认证</v>
      </c>
      <c r="B49" s="4" t="str">
        <f>[1]物品定价!$D48</f>
        <v>prop,210</v>
      </c>
      <c r="C49" s="4" t="str">
        <f>[1]物品定价!$D48</f>
        <v>prop,210</v>
      </c>
      <c r="D49" s="4">
        <f>[1]物品定价!$E48</f>
        <v>10</v>
      </c>
      <c r="E49" s="3">
        <f>[1]物品定价!$G48</f>
        <v>30</v>
      </c>
      <c r="G49" s="4">
        <f t="shared" si="1"/>
        <v>4</v>
      </c>
      <c r="H49" s="4">
        <f t="shared" si="2"/>
        <v>7</v>
      </c>
      <c r="I49" s="6">
        <v>47</v>
      </c>
      <c r="J49" s="6">
        <v>1</v>
      </c>
      <c r="K49" s="6">
        <v>47</v>
      </c>
      <c r="L49" s="6">
        <v>50</v>
      </c>
      <c r="M49" s="1" t="str">
        <f>IFERROR(VLOOKUP(H49,$V$16:$AR$20,G49*3+2,0),"")</f>
        <v/>
      </c>
      <c r="N49" s="1" t="str">
        <f>IFERROR(VLOOKUP(H49,$V$10:$AR$14,G49*3+2,0),"")</f>
        <v/>
      </c>
      <c r="O49" s="1" t="str">
        <f>IFERROR(VLOOKUP(H49,$V$46:$AR$55,G49*3+2,0),"")</f>
        <v>stam,12</v>
      </c>
      <c r="P49" s="1" t="str">
        <f>IFERROR(VLOOKUP(H49,$V$35:$AR$44,G49*3+2,0),"")</f>
        <v>stam,12</v>
      </c>
      <c r="Q49" s="3" t="str">
        <f>IFERROR(VLOOKUP(H49,$V$80:$AR$89,G49*3+2,0),"")</f>
        <v/>
      </c>
      <c r="R49" s="1" t="str">
        <f>IFERROR(VLOOKUP(H49,$V$69:$AR$78,G49*3+2,0),"")</f>
        <v/>
      </c>
      <c r="S49" s="3">
        <f t="shared" si="3"/>
        <v>0</v>
      </c>
      <c r="V49" s="3">
        <v>4</v>
      </c>
      <c r="W49" s="3" t="str">
        <f>VLOOKUP(W27,$A:$D,3,0)&amp;","&amp;X27</f>
        <v>stage_token,500</v>
      </c>
      <c r="Z49" s="3" t="str">
        <f>VLOOKUP(Z27,$A:$D,3,0)&amp;","&amp;AA27</f>
        <v>stage_token,500</v>
      </c>
      <c r="AC49" s="3" t="str">
        <f>VLOOKUP(AC27,$A:$D,3,0)&amp;","&amp;AD27</f>
        <v>stage_token,500</v>
      </c>
      <c r="AF49" s="3" t="str">
        <f>VLOOKUP(AF27,$A:$D,3,0)&amp;","&amp;AG27</f>
        <v>stage_token,500</v>
      </c>
      <c r="AI49" s="3" t="str">
        <f>VLOOKUP(AI27,$A:$D,3,0)&amp;","&amp;AJ27</f>
        <v>stage_token,500</v>
      </c>
      <c r="AL49" s="3" t="str">
        <f>VLOOKUP(AL27,$A:$D,3,0)&amp;","&amp;AM27</f>
        <v>stage_token,500</v>
      </c>
      <c r="AO49" s="3" t="str">
        <f>VLOOKUP(AO27,$A:$D,3,0)&amp;","&amp;AP27</f>
        <v>stage_token,500</v>
      </c>
      <c r="AR49" s="3" t="str">
        <f>VLOOKUP(AR27,$A:$D,3,0)&amp;","&amp;AS27</f>
        <v>stage_token,500</v>
      </c>
    </row>
    <row r="50" spans="1:46">
      <c r="A50" s="4" t="str">
        <f>[1]物品定价!$B49</f>
        <v>高等格斗力认证</v>
      </c>
      <c r="B50" s="4" t="str">
        <f>[1]物品定价!$D49</f>
        <v>prop,211</v>
      </c>
      <c r="C50" s="4" t="str">
        <f>[1]物品定价!$D49</f>
        <v>prop,211</v>
      </c>
      <c r="D50" s="4">
        <f>[1]物品定价!$E49</f>
        <v>20</v>
      </c>
      <c r="E50" s="3">
        <f>[1]物品定价!$G49</f>
        <v>60</v>
      </c>
      <c r="G50" s="4">
        <f t="shared" si="1"/>
        <v>4</v>
      </c>
      <c r="H50" s="4">
        <f t="shared" si="2"/>
        <v>8</v>
      </c>
      <c r="I50" s="6">
        <v>48</v>
      </c>
      <c r="J50" s="6">
        <v>1</v>
      </c>
      <c r="K50" s="6">
        <v>48</v>
      </c>
      <c r="L50" s="6">
        <v>50</v>
      </c>
      <c r="M50" s="1" t="str">
        <f>IFERROR(VLOOKUP(H50,$V$16:$AR$20,G50*3+2,0),"")</f>
        <v>prop,701,2</v>
      </c>
      <c r="N50" s="1" t="str">
        <f>IFERROR(VLOOKUP(H50,$V$10:$AR$14,G50*3+2,0),"")</f>
        <v>prop,701,2</v>
      </c>
      <c r="O50" s="1" t="str">
        <f>IFERROR(VLOOKUP(H50,$V$46:$AR$55,G50*3+2,0),"")</f>
        <v>coin,5000</v>
      </c>
      <c r="P50" s="1" t="str">
        <f>IFERROR(VLOOKUP(H50,$V$35:$AR$44,G50*3+2,0),"")</f>
        <v>coin,5000</v>
      </c>
      <c r="Q50" s="3" t="str">
        <f>IFERROR(VLOOKUP(H50,$V$80:$AR$89,G50*3+2,0),"")</f>
        <v>prop,704,10</v>
      </c>
      <c r="R50" s="1" t="str">
        <f>IFERROR(VLOOKUP(H50,$V$69:$AR$78,G50*3+2,0),"")</f>
        <v>prop,704,10</v>
      </c>
      <c r="S50" s="3">
        <f t="shared" si="3"/>
        <v>0</v>
      </c>
      <c r="V50" s="3">
        <v>5</v>
      </c>
      <c r="W50" s="3" t="str">
        <f>VLOOKUP(W28,$A:$D,3,0)&amp;","&amp;X28</f>
        <v>item,103,1</v>
      </c>
      <c r="Z50" s="3" t="str">
        <f>VLOOKUP(Z28,$A:$D,3,0)&amp;","&amp;AA28</f>
        <v>item,103,1</v>
      </c>
      <c r="AC50" s="3" t="str">
        <f>VLOOKUP(AC28,$A:$D,3,0)&amp;","&amp;AD28</f>
        <v>item,103,1</v>
      </c>
      <c r="AF50" s="3" t="str">
        <f>VLOOKUP(AF28,$A:$D,3,0)&amp;","&amp;AG28</f>
        <v>item,103,1</v>
      </c>
      <c r="AI50" s="3" t="str">
        <f>VLOOKUP(AI28,$A:$D,3,0)&amp;","&amp;AJ28</f>
        <v>item,103,1</v>
      </c>
      <c r="AL50" s="3" t="str">
        <f>VLOOKUP(AL28,$A:$D,3,0)&amp;","&amp;AM28</f>
        <v>item,103,1</v>
      </c>
      <c r="AO50" s="3" t="str">
        <f>VLOOKUP(AO28,$A:$D,3,0)&amp;","&amp;AP28</f>
        <v>item,103,1</v>
      </c>
      <c r="AR50" s="3" t="str">
        <f>VLOOKUP(AR28,$A:$D,3,0)&amp;","&amp;AS28</f>
        <v>item,103,1</v>
      </c>
    </row>
    <row r="51" spans="1:46">
      <c r="A51" s="4" t="str">
        <f>[1]物品定价!$B50</f>
        <v>高等武装力认证</v>
      </c>
      <c r="B51" s="4" t="str">
        <f>[1]物品定价!$D50</f>
        <v>prop,212</v>
      </c>
      <c r="C51" s="4" t="str">
        <f>[1]物品定价!$D50</f>
        <v>prop,212</v>
      </c>
      <c r="D51" s="4">
        <f>[1]物品定价!$E50</f>
        <v>20</v>
      </c>
      <c r="E51" s="3">
        <f>[1]物品定价!$G50</f>
        <v>60</v>
      </c>
      <c r="G51" s="4">
        <f t="shared" si="1"/>
        <v>4</v>
      </c>
      <c r="H51" s="4">
        <f t="shared" si="2"/>
        <v>9</v>
      </c>
      <c r="I51" s="6">
        <v>49</v>
      </c>
      <c r="J51" s="6">
        <v>1</v>
      </c>
      <c r="K51" s="6">
        <v>49</v>
      </c>
      <c r="L51" s="6">
        <v>50</v>
      </c>
      <c r="M51" s="1" t="str">
        <f>IFERROR(VLOOKUP(H51,$V$16:$AR$20,G51*3+2,0),"")</f>
        <v/>
      </c>
      <c r="N51" s="1" t="str">
        <f>IFERROR(VLOOKUP(H51,$V$10:$AR$14,G51*3+2,0),"")</f>
        <v/>
      </c>
      <c r="O51" s="1" t="str">
        <f>IFERROR(VLOOKUP(H51,$V$46:$AR$55,G51*3+2,0),"")</f>
        <v>item,103,1</v>
      </c>
      <c r="P51" s="1" t="str">
        <f>IFERROR(VLOOKUP(H51,$V$35:$AR$44,G51*3+2,0),"")</f>
        <v>pack,303,1</v>
      </c>
      <c r="Q51" s="3" t="str">
        <f>IFERROR(VLOOKUP(H51,$V$80:$AR$89,G51*3+2,0),"")</f>
        <v/>
      </c>
      <c r="R51" s="1" t="str">
        <f>IFERROR(VLOOKUP(H51,$V$69:$AR$78,G51*3+2,0),"")</f>
        <v/>
      </c>
      <c r="S51" s="3">
        <f t="shared" si="3"/>
        <v>0</v>
      </c>
      <c r="V51" s="3">
        <v>6</v>
      </c>
      <c r="W51" s="3" t="str">
        <f>VLOOKUP(W29,$A:$D,3,0)&amp;","&amp;X29</f>
        <v>prop,105,1</v>
      </c>
      <c r="Z51" s="3" t="str">
        <f>VLOOKUP(Z29,$A:$D,3,0)&amp;","&amp;AA29</f>
        <v>prop,105,1</v>
      </c>
      <c r="AC51" s="3" t="str">
        <f>VLOOKUP(AC29,$A:$D,3,0)&amp;","&amp;AD29</f>
        <v>prop,105,1</v>
      </c>
      <c r="AF51" s="3" t="str">
        <f>VLOOKUP(AF29,$A:$D,3,0)&amp;","&amp;AG29</f>
        <v>prop,105,1</v>
      </c>
      <c r="AI51" s="3" t="str">
        <f>VLOOKUP(AI29,$A:$D,3,0)&amp;","&amp;AJ29</f>
        <v>prop,105,1</v>
      </c>
      <c r="AL51" s="3" t="str">
        <f>VLOOKUP(AL29,$A:$D,3,0)&amp;","&amp;AM29</f>
        <v>prop,105,1</v>
      </c>
      <c r="AO51" s="3" t="str">
        <f>VLOOKUP(AO29,$A:$D,3,0)&amp;","&amp;AP29</f>
        <v>prop,105,1</v>
      </c>
      <c r="AR51" s="3" t="str">
        <f>VLOOKUP(AR29,$A:$D,3,0)&amp;","&amp;AS29</f>
        <v>prop,105,1</v>
      </c>
    </row>
    <row r="52" spans="1:46">
      <c r="A52" s="4" t="str">
        <f>[1]物品定价!$B51</f>
        <v>高等超能力认证</v>
      </c>
      <c r="B52" s="4" t="str">
        <f>[1]物品定价!$D51</f>
        <v>prop,213</v>
      </c>
      <c r="C52" s="4" t="str">
        <f>[1]物品定价!$D51</f>
        <v>prop,213</v>
      </c>
      <c r="D52" s="4">
        <f>[1]物品定价!$E51</f>
        <v>20</v>
      </c>
      <c r="E52" s="3">
        <f>[1]物品定价!$G51</f>
        <v>60</v>
      </c>
      <c r="G52" s="4">
        <f t="shared" si="1"/>
        <v>4</v>
      </c>
      <c r="H52" s="4">
        <f t="shared" si="2"/>
        <v>10</v>
      </c>
      <c r="I52" s="6">
        <v>50</v>
      </c>
      <c r="J52" s="6">
        <v>1</v>
      </c>
      <c r="K52" s="6">
        <v>50</v>
      </c>
      <c r="L52" s="6">
        <v>50</v>
      </c>
      <c r="M52" s="1" t="str">
        <f>IFERROR(VLOOKUP(H52,$V$16:$AR$20,G52*3+2,0),"")</f>
        <v>prop,704,10</v>
      </c>
      <c r="N52" s="1" t="str">
        <f>IFERROR(VLOOKUP(H52,$V$10:$AR$14,G52*3+2,0),"")</f>
        <v>prop,704,10</v>
      </c>
      <c r="O52" s="1" t="str">
        <f>IFERROR(VLOOKUP(H52,$V$46:$AR$55,G52*3+2,0),"")</f>
        <v>prop,540,5</v>
      </c>
      <c r="P52" s="1" t="str">
        <f>IFERROR(VLOOKUP(H52,$V$35:$AR$44,G52*3+2,0),"")</f>
        <v>prop,540,5</v>
      </c>
      <c r="Q52" s="3" t="str">
        <f>IFERROR(VLOOKUP(H52,$V$80:$AR$89,G52*3+2,0),"")</f>
        <v>prop,702,1</v>
      </c>
      <c r="R52" s="1" t="str">
        <f>IFERROR(VLOOKUP(H52,$V$69:$AR$78,G52*3+2,0),"")</f>
        <v>prop,702,1</v>
      </c>
      <c r="S52" s="3">
        <f t="shared" si="3"/>
        <v>1</v>
      </c>
      <c r="V52" s="3">
        <v>7</v>
      </c>
      <c r="W52" s="3" t="str">
        <f>VLOOKUP(W30,$A:$D,3,0)&amp;","&amp;X30</f>
        <v>stam,12</v>
      </c>
      <c r="Z52" s="3" t="str">
        <f>VLOOKUP(Z30,$A:$D,3,0)&amp;","&amp;AA30</f>
        <v>stam,12</v>
      </c>
      <c r="AC52" s="3" t="str">
        <f>VLOOKUP(AC30,$A:$D,3,0)&amp;","&amp;AD30</f>
        <v>stam,12</v>
      </c>
      <c r="AF52" s="3" t="str">
        <f>VLOOKUP(AF30,$A:$D,3,0)&amp;","&amp;AG30</f>
        <v>stam,12</v>
      </c>
      <c r="AI52" s="3" t="str">
        <f>VLOOKUP(AI30,$A:$D,3,0)&amp;","&amp;AJ30</f>
        <v>stam,12</v>
      </c>
      <c r="AL52" s="3" t="str">
        <f>VLOOKUP(AL30,$A:$D,3,0)&amp;","&amp;AM30</f>
        <v>stam,12</v>
      </c>
      <c r="AO52" s="3" t="str">
        <f>VLOOKUP(AO30,$A:$D,3,0)&amp;","&amp;AP30</f>
        <v>stam,12</v>
      </c>
      <c r="AR52" s="3" t="str">
        <f>VLOOKUP(AR30,$A:$D,3,0)&amp;","&amp;AS30</f>
        <v>stam,12</v>
      </c>
    </row>
    <row r="53" spans="1:46">
      <c r="A53" s="4" t="str">
        <f>[1]物品定价!$B52</f>
        <v>高等机械力认证</v>
      </c>
      <c r="B53" s="4" t="str">
        <f>[1]物品定价!$D52</f>
        <v>prop,214</v>
      </c>
      <c r="C53" s="4" t="str">
        <f>[1]物品定价!$D52</f>
        <v>prop,214</v>
      </c>
      <c r="D53" s="4">
        <f>[1]物品定价!$E52</f>
        <v>20</v>
      </c>
      <c r="E53" s="3">
        <f>[1]物品定价!$G52</f>
        <v>60</v>
      </c>
      <c r="G53" s="4">
        <f t="shared" si="1"/>
        <v>5</v>
      </c>
      <c r="H53" s="4">
        <f t="shared" si="2"/>
        <v>1</v>
      </c>
      <c r="I53" s="6">
        <v>51</v>
      </c>
      <c r="J53" s="6">
        <v>1</v>
      </c>
      <c r="K53" s="6">
        <v>51</v>
      </c>
      <c r="L53" s="6">
        <v>50</v>
      </c>
      <c r="M53" s="1" t="str">
        <f>IFERROR(VLOOKUP(H53,$V$16:$AR$20,G53*3+2,0),"")</f>
        <v/>
      </c>
      <c r="N53" s="1" t="str">
        <f>IFERROR(VLOOKUP(H53,$V$10:$AR$14,G53*3+2,0),"")</f>
        <v/>
      </c>
      <c r="O53" s="1" t="str">
        <f>IFERROR(VLOOKUP(H53,$V$46:$AR$55,G53*3+2,0),"")</f>
        <v>stam,12</v>
      </c>
      <c r="P53" s="1" t="str">
        <f>IFERROR(VLOOKUP(H53,$V$35:$AR$44,G53*3+2,0),"")</f>
        <v>stam,12</v>
      </c>
      <c r="Q53" s="3" t="str">
        <f>IFERROR(VLOOKUP(H53,$V$80:$AR$89,G53*3+2,0),"")</f>
        <v/>
      </c>
      <c r="R53" s="1" t="str">
        <f>IFERROR(VLOOKUP(H53,$V$69:$AR$78,G53*3+2,0),"")</f>
        <v/>
      </c>
      <c r="S53" s="3">
        <f t="shared" si="3"/>
        <v>0</v>
      </c>
      <c r="V53" s="3">
        <v>8</v>
      </c>
      <c r="W53" s="3" t="str">
        <f>VLOOKUP(W31,$A:$D,3,0)&amp;","&amp;X31</f>
        <v>coin,5000</v>
      </c>
      <c r="Z53" s="3" t="str">
        <f>VLOOKUP(Z31,$A:$D,3,0)&amp;","&amp;AA31</f>
        <v>coin,5000</v>
      </c>
      <c r="AC53" s="3" t="str">
        <f>VLOOKUP(AC31,$A:$D,3,0)&amp;","&amp;AD31</f>
        <v>coin,5000</v>
      </c>
      <c r="AF53" s="3" t="str">
        <f>VLOOKUP(AF31,$A:$D,3,0)&amp;","&amp;AG31</f>
        <v>coin,5000</v>
      </c>
      <c r="AI53" s="3" t="str">
        <f>VLOOKUP(AI31,$A:$D,3,0)&amp;","&amp;AJ31</f>
        <v>coin,5000</v>
      </c>
      <c r="AL53" s="3" t="str">
        <f>VLOOKUP(AL31,$A:$D,3,0)&amp;","&amp;AM31</f>
        <v>coin,5000</v>
      </c>
      <c r="AO53" s="3" t="str">
        <f>VLOOKUP(AO31,$A:$D,3,0)&amp;","&amp;AP31</f>
        <v>coin,5000</v>
      </c>
      <c r="AR53" s="3" t="str">
        <f>VLOOKUP(AR31,$A:$D,3,0)&amp;","&amp;AS31</f>
        <v>coin,5000</v>
      </c>
    </row>
    <row r="54" spans="1:46">
      <c r="A54" s="4" t="str">
        <f>[1]物品定价!$B53</f>
        <v>元气牛肉</v>
      </c>
      <c r="B54" s="4" t="str">
        <f>[1]物品定价!$D53</f>
        <v>prop,301</v>
      </c>
      <c r="C54" s="4" t="str">
        <f>[1]物品定价!$D53</f>
        <v>prop,301</v>
      </c>
      <c r="D54" s="4">
        <f>[1]物品定价!$E53</f>
        <v>20</v>
      </c>
      <c r="E54" s="3">
        <f>[1]物品定价!$G53</f>
        <v>60</v>
      </c>
      <c r="G54" s="4">
        <f t="shared" si="1"/>
        <v>5</v>
      </c>
      <c r="H54" s="4">
        <f t="shared" si="2"/>
        <v>2</v>
      </c>
      <c r="I54" s="6">
        <v>52</v>
      </c>
      <c r="J54" s="6">
        <v>1</v>
      </c>
      <c r="K54" s="6">
        <v>52</v>
      </c>
      <c r="L54" s="6">
        <v>50</v>
      </c>
      <c r="M54" s="1" t="str">
        <f>IFERROR(VLOOKUP(H54,$V$16:$AR$20,G54*3+2,0),"")</f>
        <v>coin,5000</v>
      </c>
      <c r="N54" s="1" t="str">
        <f>IFERROR(VLOOKUP(H54,$V$10:$AR$14,G54*3+2,0),"")</f>
        <v>coin,5000</v>
      </c>
      <c r="O54" s="1" t="str">
        <f>IFERROR(VLOOKUP(H54,$V$46:$AR$55,G54*3+2,0),"")</f>
        <v>coin,5000</v>
      </c>
      <c r="P54" s="1" t="str">
        <f>IFERROR(VLOOKUP(H54,$V$35:$AR$44,G54*3+2,0),"")</f>
        <v>coin,5000</v>
      </c>
      <c r="Q54" s="3" t="str">
        <f>IFERROR(VLOOKUP(H54,$V$80:$AR$89,G54*3+2,0),"")</f>
        <v/>
      </c>
      <c r="R54" s="1" t="str">
        <f>IFERROR(VLOOKUP(H54,$V$69:$AR$78,G54*3+2,0),"")</f>
        <v/>
      </c>
      <c r="S54" s="3">
        <f t="shared" si="3"/>
        <v>0</v>
      </c>
      <c r="V54" s="3">
        <v>9</v>
      </c>
      <c r="W54" s="3" t="str">
        <f>VLOOKUP(W32,$A:$D,3,0)&amp;","&amp;X32</f>
        <v>item,103,1</v>
      </c>
      <c r="Z54" s="3" t="str">
        <f>VLOOKUP(Z32,$A:$D,3,0)&amp;","&amp;AA32</f>
        <v>item,103,1</v>
      </c>
      <c r="AC54" s="3" t="str">
        <f>VLOOKUP(AC32,$A:$D,3,0)&amp;","&amp;AD32</f>
        <v>item,103,1</v>
      </c>
      <c r="AF54" s="3" t="str">
        <f>VLOOKUP(AF32,$A:$D,3,0)&amp;","&amp;AG32</f>
        <v>item,103,1</v>
      </c>
      <c r="AI54" s="3" t="str">
        <f>VLOOKUP(AI32,$A:$D,3,0)&amp;","&amp;AJ32</f>
        <v>item,103,1</v>
      </c>
      <c r="AL54" s="3" t="str">
        <f>VLOOKUP(AL32,$A:$D,3,0)&amp;","&amp;AM32</f>
        <v>item,103,1</v>
      </c>
      <c r="AO54" s="3" t="str">
        <f>VLOOKUP(AO32,$A:$D,3,0)&amp;","&amp;AP32</f>
        <v>item,103,1</v>
      </c>
      <c r="AR54" s="3" t="str">
        <f>VLOOKUP(AR32,$A:$D,3,0)&amp;","&amp;AS32</f>
        <v>item,103,1</v>
      </c>
    </row>
    <row r="55" spans="1:46">
      <c r="A55" s="4" t="str">
        <f>[1]物品定价!$B54</f>
        <v>“Super-X”</v>
      </c>
      <c r="B55" s="4" t="str">
        <f>[1]物品定价!$D54</f>
        <v>prop,302</v>
      </c>
      <c r="C55" s="4" t="str">
        <f>[1]物品定价!$D54</f>
        <v>prop,302</v>
      </c>
      <c r="D55" s="4">
        <f>[1]物品定价!$E54</f>
        <v>50</v>
      </c>
      <c r="E55" s="3">
        <f>[1]物品定价!$G54</f>
        <v>150</v>
      </c>
      <c r="G55" s="4">
        <f t="shared" si="1"/>
        <v>5</v>
      </c>
      <c r="H55" s="4">
        <f t="shared" si="2"/>
        <v>3</v>
      </c>
      <c r="I55" s="6">
        <v>53</v>
      </c>
      <c r="J55" s="6">
        <v>1</v>
      </c>
      <c r="K55" s="6">
        <v>53</v>
      </c>
      <c r="L55" s="6">
        <v>50</v>
      </c>
      <c r="M55" s="1" t="str">
        <f>IFERROR(VLOOKUP(H55,$V$16:$AR$20,G55*3+2,0),"")</f>
        <v/>
      </c>
      <c r="N55" s="1" t="str">
        <f>IFERROR(VLOOKUP(H55,$V$10:$AR$14,G55*3+2,0),"")</f>
        <v/>
      </c>
      <c r="O55" s="1" t="str">
        <f>IFERROR(VLOOKUP(H55,$V$46:$AR$55,G55*3+2,0),"")</f>
        <v>prop,105,1</v>
      </c>
      <c r="P55" s="1" t="str">
        <f>IFERROR(VLOOKUP(H55,$V$35:$AR$44,G55*3+2,0),"")</f>
        <v>prop,105,1</v>
      </c>
      <c r="Q55" s="3" t="str">
        <f>IFERROR(VLOOKUP(H55,$V$80:$AR$89,G55*3+2,0),"")</f>
        <v>prop,403,2</v>
      </c>
      <c r="R55" s="1" t="str">
        <f>IFERROR(VLOOKUP(H55,$V$69:$AR$78,G55*3+2,0),"")</f>
        <v>prop,403,2</v>
      </c>
      <c r="S55" s="3">
        <f t="shared" si="3"/>
        <v>0</v>
      </c>
      <c r="V55" s="3">
        <v>10</v>
      </c>
      <c r="W55" s="3" t="str">
        <f>VLOOKUP(W33,$A:$D,3,0)&amp;","&amp;X33</f>
        <v>prop,540,5</v>
      </c>
      <c r="Z55" s="3" t="str">
        <f>VLOOKUP(Z33,$A:$D,3,0)&amp;","&amp;AA33</f>
        <v>prop,540,10</v>
      </c>
      <c r="AC55" s="3" t="str">
        <f>VLOOKUP(AC33,$A:$D,3,0)&amp;","&amp;AD33</f>
        <v>prop,540,5</v>
      </c>
      <c r="AF55" s="3" t="str">
        <f>VLOOKUP(AF33,$A:$D,3,0)&amp;","&amp;AG33</f>
        <v>prop,540,10</v>
      </c>
      <c r="AI55" s="3" t="str">
        <f>VLOOKUP(AI33,$A:$D,3,0)&amp;","&amp;AJ33</f>
        <v>prop,540,5</v>
      </c>
      <c r="AL55" s="3" t="str">
        <f>VLOOKUP(AL33,$A:$D,3,0)&amp;","&amp;AM33</f>
        <v>prop,540,10</v>
      </c>
      <c r="AO55" s="3" t="str">
        <f>VLOOKUP(AO33,$A:$D,3,0)&amp;","&amp;AP33</f>
        <v>prop,540,5</v>
      </c>
      <c r="AR55" s="3" t="str">
        <f>VLOOKUP(AR33,$A:$D,3,0)&amp;","&amp;AS33</f>
        <v>prop,540,10</v>
      </c>
    </row>
    <row r="56" spans="1:46">
      <c r="A56" s="4" t="str">
        <f>[1]物品定价!$B55</f>
        <v>肌力药剂</v>
      </c>
      <c r="B56" s="4" t="str">
        <f>[1]物品定价!$D55</f>
        <v>prop,303</v>
      </c>
      <c r="C56" s="4" t="str">
        <f>[1]物品定价!$D55</f>
        <v>prop,303</v>
      </c>
      <c r="D56" s="4">
        <f>[1]物品定价!$E55</f>
        <v>100</v>
      </c>
      <c r="E56" s="3">
        <f>[1]物品定价!$G55</f>
        <v>450</v>
      </c>
      <c r="G56" s="4">
        <f t="shared" si="1"/>
        <v>5</v>
      </c>
      <c r="H56" s="4">
        <f t="shared" si="2"/>
        <v>4</v>
      </c>
      <c r="I56" s="6">
        <v>54</v>
      </c>
      <c r="J56" s="6">
        <v>1</v>
      </c>
      <c r="K56" s="6">
        <v>54</v>
      </c>
      <c r="L56" s="6">
        <v>50</v>
      </c>
      <c r="M56" s="1" t="str">
        <f>IFERROR(VLOOKUP(H56,$V$16:$AR$20,G56*3+2,0),"")</f>
        <v>prop,802,2</v>
      </c>
      <c r="N56" s="1" t="str">
        <f>IFERROR(VLOOKUP(H56,$V$10:$AR$14,G56*3+2,0),"")</f>
        <v>prop,802,2</v>
      </c>
      <c r="O56" s="1" t="str">
        <f>IFERROR(VLOOKUP(H56,$V$46:$AR$55,G56*3+2,0),"")</f>
        <v>stage_token,500</v>
      </c>
      <c r="P56" s="1" t="str">
        <f>IFERROR(VLOOKUP(H56,$V$35:$AR$44,G56*3+2,0),"")</f>
        <v>stage_token,500</v>
      </c>
      <c r="Q56" s="3" t="str">
        <f>IFERROR(VLOOKUP(H56,$V$80:$AR$89,G56*3+2,0),"")</f>
        <v/>
      </c>
      <c r="R56" s="1" t="str">
        <f>IFERROR(VLOOKUP(H56,$V$69:$AR$78,G56*3+2,0),"")</f>
        <v/>
      </c>
      <c r="S56" s="3">
        <f t="shared" si="3"/>
        <v>0</v>
      </c>
    </row>
    <row r="57" spans="1:46">
      <c r="A57" s="4" t="str">
        <f>[1]物品定价!$B56</f>
        <v>训练拳套</v>
      </c>
      <c r="B57" s="4" t="str">
        <f>[1]物品定价!$D56</f>
        <v>prop,304</v>
      </c>
      <c r="C57" s="4" t="str">
        <f>[1]物品定价!$D56</f>
        <v>prop,304</v>
      </c>
      <c r="D57" s="4">
        <f>[1]物品定价!$E56</f>
        <v>20</v>
      </c>
      <c r="E57" s="3">
        <f>[1]物品定价!$G56</f>
        <v>60</v>
      </c>
      <c r="G57" s="4">
        <f t="shared" si="1"/>
        <v>5</v>
      </c>
      <c r="H57" s="4">
        <f t="shared" si="2"/>
        <v>5</v>
      </c>
      <c r="I57" s="6">
        <v>55</v>
      </c>
      <c r="J57" s="6">
        <v>1</v>
      </c>
      <c r="K57" s="6">
        <v>55</v>
      </c>
      <c r="L57" s="6">
        <v>50</v>
      </c>
      <c r="M57" s="1" t="str">
        <f>IFERROR(VLOOKUP(H57,$V$16:$AR$20,G57*3+2,0),"")</f>
        <v/>
      </c>
      <c r="N57" s="1" t="str">
        <f>IFERROR(VLOOKUP(H57,$V$10:$AR$14,G57*3+2,0),"")</f>
        <v/>
      </c>
      <c r="O57" s="1" t="str">
        <f>IFERROR(VLOOKUP(H57,$V$46:$AR$55,G57*3+2,0),"")</f>
        <v>item,103,1</v>
      </c>
      <c r="P57" s="1" t="str">
        <f>IFERROR(VLOOKUP(H57,$V$35:$AR$44,G57*3+2,0),"")</f>
        <v>pack,303,1</v>
      </c>
      <c r="Q57" s="3" t="str">
        <f>IFERROR(VLOOKUP(H57,$V$80:$AR$89,G57*3+2,0),"")</f>
        <v>cash,100</v>
      </c>
      <c r="R57" s="1" t="str">
        <f>IFERROR(VLOOKUP(H57,$V$69:$AR$78,G57*3+2,0),"")</f>
        <v>cash,100</v>
      </c>
      <c r="S57" s="3">
        <f t="shared" si="3"/>
        <v>0</v>
      </c>
      <c r="V57" s="3" t="s">
        <v>123</v>
      </c>
      <c r="W57" s="3">
        <v>0</v>
      </c>
      <c r="Z57" s="3">
        <v>1</v>
      </c>
      <c r="AC57" s="3">
        <v>2</v>
      </c>
      <c r="AF57" s="3">
        <v>3</v>
      </c>
      <c r="AI57" s="3">
        <v>4</v>
      </c>
      <c r="AL57" s="3">
        <v>5</v>
      </c>
      <c r="AO57" s="3">
        <v>6</v>
      </c>
      <c r="AR57" s="3">
        <v>7</v>
      </c>
    </row>
    <row r="58" spans="1:46">
      <c r="A58" s="4" t="str">
        <f>[1]物品定价!$B57</f>
        <v>训练刀具</v>
      </c>
      <c r="B58" s="4" t="str">
        <f>[1]物品定价!$D57</f>
        <v>prop,305</v>
      </c>
      <c r="C58" s="4" t="str">
        <f>[1]物品定价!$D57</f>
        <v>prop,305</v>
      </c>
      <c r="D58" s="4">
        <f>[1]物品定价!$E57</f>
        <v>50</v>
      </c>
      <c r="E58" s="3">
        <f>[1]物品定价!$G57</f>
        <v>150</v>
      </c>
      <c r="G58" s="4">
        <f t="shared" si="1"/>
        <v>5</v>
      </c>
      <c r="H58" s="4">
        <f t="shared" si="2"/>
        <v>6</v>
      </c>
      <c r="I58" s="6">
        <v>56</v>
      </c>
      <c r="J58" s="6">
        <v>1</v>
      </c>
      <c r="K58" s="6">
        <v>56</v>
      </c>
      <c r="L58" s="6">
        <v>50</v>
      </c>
      <c r="M58" s="1" t="str">
        <f>IFERROR(VLOOKUP(H58,$V$16:$AR$20,G58*3+2,0),"")</f>
        <v>prop,105,2</v>
      </c>
      <c r="N58" s="1" t="str">
        <f>IFERROR(VLOOKUP(H58,$V$10:$AR$14,G58*3+2,0),"")</f>
        <v>prop,105,2</v>
      </c>
      <c r="O58" s="1" t="str">
        <f>IFERROR(VLOOKUP(H58,$V$46:$AR$55,G58*3+2,0),"")</f>
        <v>prop,105,1</v>
      </c>
      <c r="P58" s="1" t="str">
        <f>IFERROR(VLOOKUP(H58,$V$35:$AR$44,G58*3+2,0),"")</f>
        <v>prop,105,1</v>
      </c>
      <c r="Q58" s="3" t="str">
        <f>IFERROR(VLOOKUP(H58,$V$80:$AR$89,G58*3+2,0),"")</f>
        <v/>
      </c>
      <c r="R58" s="1" t="str">
        <f>IFERROR(VLOOKUP(H58,$V$69:$AR$78,G58*3+2,0),"")</f>
        <v/>
      </c>
      <c r="S58" s="3">
        <f t="shared" si="3"/>
        <v>0</v>
      </c>
      <c r="V58" s="3">
        <v>1</v>
      </c>
    </row>
    <row r="59" spans="1:46">
      <c r="A59" s="4" t="str">
        <f>[1]物品定价!$B58</f>
        <v>训练枪械</v>
      </c>
      <c r="B59" s="4" t="str">
        <f>[1]物品定价!$D58</f>
        <v>prop,306</v>
      </c>
      <c r="C59" s="4" t="str">
        <f>[1]物品定价!$D58</f>
        <v>prop,306</v>
      </c>
      <c r="D59" s="4">
        <f>[1]物品定价!$E58</f>
        <v>100</v>
      </c>
      <c r="E59" s="3">
        <f>[1]物品定价!$G58</f>
        <v>450</v>
      </c>
      <c r="G59" s="4">
        <f t="shared" si="1"/>
        <v>5</v>
      </c>
      <c r="H59" s="4">
        <f t="shared" si="2"/>
        <v>7</v>
      </c>
      <c r="I59" s="6">
        <v>57</v>
      </c>
      <c r="J59" s="6">
        <v>1</v>
      </c>
      <c r="K59" s="6">
        <v>57</v>
      </c>
      <c r="L59" s="6">
        <v>50</v>
      </c>
      <c r="M59" s="1" t="str">
        <f>IFERROR(VLOOKUP(H59,$V$16:$AR$20,G59*3+2,0),"")</f>
        <v/>
      </c>
      <c r="N59" s="1" t="str">
        <f>IFERROR(VLOOKUP(H59,$V$10:$AR$14,G59*3+2,0),"")</f>
        <v/>
      </c>
      <c r="O59" s="1" t="str">
        <f>IFERROR(VLOOKUP(H59,$V$46:$AR$55,G59*3+2,0),"")</f>
        <v>stam,12</v>
      </c>
      <c r="P59" s="1" t="str">
        <f>IFERROR(VLOOKUP(H59,$V$35:$AR$44,G59*3+2,0),"")</f>
        <v>stam,12</v>
      </c>
      <c r="Q59" s="3" t="str">
        <f>IFERROR(VLOOKUP(H59,$V$80:$AR$89,G59*3+2,0),"")</f>
        <v/>
      </c>
      <c r="R59" s="1" t="str">
        <f>IFERROR(VLOOKUP(H59,$V$69:$AR$78,G59*3+2,0),"")</f>
        <v/>
      </c>
      <c r="S59" s="3">
        <f t="shared" si="3"/>
        <v>0</v>
      </c>
      <c r="V59" s="3">
        <v>2</v>
      </c>
      <c r="W59" s="3" t="s">
        <v>139</v>
      </c>
      <c r="X59" s="4">
        <v>2</v>
      </c>
      <c r="Y59" s="4">
        <f>INT(VLOOKUP(W59,$A:$E,5,0)*X59)</f>
        <v>200</v>
      </c>
      <c r="Z59" s="3" t="s">
        <v>139</v>
      </c>
      <c r="AA59" s="4">
        <v>2</v>
      </c>
      <c r="AB59" s="4">
        <f>INT(VLOOKUP(Z59,$A:$E,5,0)*AA59)</f>
        <v>200</v>
      </c>
    </row>
    <row r="60" spans="1:46">
      <c r="A60" s="4" t="str">
        <f>[1]物品定价!$B59</f>
        <v>超能勺子</v>
      </c>
      <c r="B60" s="4" t="str">
        <f>[1]物品定价!$D59</f>
        <v>prop,307</v>
      </c>
      <c r="C60" s="4" t="str">
        <f>[1]物品定价!$D59</f>
        <v>prop,307</v>
      </c>
      <c r="D60" s="4">
        <f>[1]物品定价!$E59</f>
        <v>20</v>
      </c>
      <c r="E60" s="3">
        <f>[1]物品定价!$G59</f>
        <v>60</v>
      </c>
      <c r="G60" s="4">
        <f t="shared" si="1"/>
        <v>5</v>
      </c>
      <c r="H60" s="4">
        <f t="shared" si="2"/>
        <v>8</v>
      </c>
      <c r="I60" s="6">
        <v>58</v>
      </c>
      <c r="J60" s="6">
        <v>1</v>
      </c>
      <c r="K60" s="6">
        <v>58</v>
      </c>
      <c r="L60" s="6">
        <v>50</v>
      </c>
      <c r="M60" s="1" t="str">
        <f>IFERROR(VLOOKUP(H60,$V$16:$AR$20,G60*3+2,0),"")</f>
        <v>prop,403,1</v>
      </c>
      <c r="N60" s="1" t="str">
        <f>IFERROR(VLOOKUP(H60,$V$10:$AR$14,G60*3+2,0),"")</f>
        <v>prop,403,1</v>
      </c>
      <c r="O60" s="1" t="str">
        <f>IFERROR(VLOOKUP(H60,$V$46:$AR$55,G60*3+2,0),"")</f>
        <v>coin,5000</v>
      </c>
      <c r="P60" s="1" t="str">
        <f>IFERROR(VLOOKUP(H60,$V$35:$AR$44,G60*3+2,0),"")</f>
        <v>coin,5000</v>
      </c>
      <c r="Q60" s="3" t="str">
        <f>IFERROR(VLOOKUP(H60,$V$80:$AR$89,G60*3+2,0),"")</f>
        <v>prop,704,10</v>
      </c>
      <c r="R60" s="1" t="str">
        <f>IFERROR(VLOOKUP(H60,$V$69:$AR$78,G60*3+2,0),"")</f>
        <v>prop,704,10</v>
      </c>
      <c r="S60" s="3">
        <f t="shared" si="3"/>
        <v>0</v>
      </c>
      <c r="V60" s="3">
        <v>3</v>
      </c>
      <c r="AC60" s="3" t="s">
        <v>166</v>
      </c>
      <c r="AD60" s="4">
        <v>5</v>
      </c>
      <c r="AE60" s="4">
        <f>INT(VLOOKUP(AC60,$A:$E,5,0)*AD60)</f>
        <v>75</v>
      </c>
      <c r="AI60" s="3" t="s">
        <v>139</v>
      </c>
      <c r="AJ60" s="4">
        <v>2</v>
      </c>
      <c r="AK60" s="4">
        <f>INT(VLOOKUP(AI60,$A:$E,5,0)*AJ60)</f>
        <v>200</v>
      </c>
      <c r="AL60" s="3" t="s">
        <v>139</v>
      </c>
      <c r="AM60" s="4">
        <v>2</v>
      </c>
      <c r="AN60" s="4">
        <f>INT(VLOOKUP(AL60,$A:$E,5,0)*AM60)</f>
        <v>200</v>
      </c>
      <c r="AO60" s="3" t="s">
        <v>119</v>
      </c>
      <c r="AP60" s="4">
        <v>10</v>
      </c>
      <c r="AQ60" s="4">
        <f>INT(VLOOKUP(AO60,$A:$E,5,0)*AP60)</f>
        <v>150</v>
      </c>
    </row>
    <row r="61" spans="1:46">
      <c r="A61" s="4" t="str">
        <f>[1]物品定价!$B60</f>
        <v>超能飞石</v>
      </c>
      <c r="B61" s="4" t="str">
        <f>[1]物品定价!$D60</f>
        <v>prop,308</v>
      </c>
      <c r="C61" s="4" t="str">
        <f>[1]物品定价!$D60</f>
        <v>prop,308</v>
      </c>
      <c r="D61" s="4">
        <f>[1]物品定价!$E60</f>
        <v>50</v>
      </c>
      <c r="E61" s="3">
        <f>[1]物品定价!$G60</f>
        <v>150</v>
      </c>
      <c r="G61" s="4">
        <f t="shared" si="1"/>
        <v>5</v>
      </c>
      <c r="H61" s="4">
        <f t="shared" si="2"/>
        <v>9</v>
      </c>
      <c r="I61" s="6">
        <v>59</v>
      </c>
      <c r="J61" s="6">
        <v>1</v>
      </c>
      <c r="K61" s="6">
        <v>59</v>
      </c>
      <c r="L61" s="6">
        <v>50</v>
      </c>
      <c r="M61" s="1" t="str">
        <f>IFERROR(VLOOKUP(H61,$V$16:$AR$20,G61*3+2,0),"")</f>
        <v/>
      </c>
      <c r="N61" s="1" t="str">
        <f>IFERROR(VLOOKUP(H61,$V$10:$AR$14,G61*3+2,0),"")</f>
        <v/>
      </c>
      <c r="O61" s="1" t="str">
        <f>IFERROR(VLOOKUP(H61,$V$46:$AR$55,G61*3+2,0),"")</f>
        <v>item,103,1</v>
      </c>
      <c r="P61" s="1" t="str">
        <f>IFERROR(VLOOKUP(H61,$V$35:$AR$44,G61*3+2,0),"")</f>
        <v>pack,303,1</v>
      </c>
      <c r="Q61" s="3" t="str">
        <f>IFERROR(VLOOKUP(H61,$V$80:$AR$89,G61*3+2,0),"")</f>
        <v/>
      </c>
      <c r="R61" s="1" t="str">
        <f>IFERROR(VLOOKUP(H61,$V$69:$AR$78,G61*3+2,0),"")</f>
        <v/>
      </c>
      <c r="S61" s="3">
        <f t="shared" si="3"/>
        <v>0</v>
      </c>
      <c r="V61" s="3">
        <v>4</v>
      </c>
      <c r="W61" s="3" t="s">
        <v>158</v>
      </c>
      <c r="X61" s="4">
        <v>2</v>
      </c>
      <c r="Y61" s="4">
        <f>INT(VLOOKUP(W61,$A:$E,5,0)*X61)</f>
        <v>100</v>
      </c>
      <c r="Z61" s="3" t="s">
        <v>158</v>
      </c>
      <c r="AA61" s="4">
        <v>2</v>
      </c>
      <c r="AB61" s="4">
        <f>INT(VLOOKUP(Z61,$A:$E,5,0)*AA61)</f>
        <v>100</v>
      </c>
    </row>
    <row r="62" spans="1:46">
      <c r="A62" s="4" t="str">
        <f>[1]物品定价!$B61</f>
        <v>超能量球</v>
      </c>
      <c r="B62" s="4" t="str">
        <f>[1]物品定价!$D61</f>
        <v>prop,309</v>
      </c>
      <c r="C62" s="4" t="str">
        <f>[1]物品定价!$D61</f>
        <v>prop,309</v>
      </c>
      <c r="D62" s="4">
        <f>[1]物品定价!$E61</f>
        <v>100</v>
      </c>
      <c r="E62" s="3">
        <f>[1]物品定价!$G61</f>
        <v>450</v>
      </c>
      <c r="G62" s="4">
        <f t="shared" si="1"/>
        <v>5</v>
      </c>
      <c r="H62" s="4">
        <f t="shared" si="2"/>
        <v>10</v>
      </c>
      <c r="I62" s="6">
        <v>60</v>
      </c>
      <c r="J62" s="6">
        <v>1</v>
      </c>
      <c r="K62" s="6">
        <v>60</v>
      </c>
      <c r="L62" s="6">
        <v>50</v>
      </c>
      <c r="M62" s="1" t="str">
        <f>IFERROR(VLOOKUP(H62,$V$16:$AR$20,G62*3+2,0),"")</f>
        <v>prop,805,3</v>
      </c>
      <c r="N62" s="1" t="str">
        <f>IFERROR(VLOOKUP(H62,$V$10:$AR$14,G62*3+2,0),"")</f>
        <v>prop,805,3</v>
      </c>
      <c r="O62" s="1" t="str">
        <f>IFERROR(VLOOKUP(H62,$V$46:$AR$55,G62*3+2,0),"")</f>
        <v>prop,540,10</v>
      </c>
      <c r="P62" s="1" t="str">
        <f>IFERROR(VLOOKUP(H62,$V$35:$AR$44,G62*3+2,0),"")</f>
        <v>prop,540,10</v>
      </c>
      <c r="Q62" s="3" t="str">
        <f>IFERROR(VLOOKUP(H62,$V$80:$AR$89,G62*3+2,0),"")</f>
        <v>item,104,1</v>
      </c>
      <c r="R62" s="1" t="str">
        <f>IFERROR(VLOOKUP(H62,$V$69:$AR$78,G62*3+2,0),"")</f>
        <v>pack,304,1</v>
      </c>
      <c r="S62" s="3">
        <f t="shared" si="3"/>
        <v>1</v>
      </c>
      <c r="V62" s="3">
        <v>5</v>
      </c>
      <c r="AC62" s="3" t="s">
        <v>163</v>
      </c>
      <c r="AD62" s="4">
        <v>100</v>
      </c>
      <c r="AE62" s="4">
        <f>INT(VLOOKUP(AC62,$A:$E,5,0)*AD62)</f>
        <v>100</v>
      </c>
      <c r="AF62" s="3" t="s">
        <v>163</v>
      </c>
      <c r="AG62" s="4">
        <v>100</v>
      </c>
      <c r="AH62" s="4">
        <f>INT(VLOOKUP(AF62,$A:$E,5,0)*AG62)</f>
        <v>100</v>
      </c>
      <c r="AI62" s="3" t="s">
        <v>163</v>
      </c>
      <c r="AJ62" s="4">
        <v>100</v>
      </c>
      <c r="AK62" s="4">
        <f>INT(VLOOKUP(AI62,$A:$E,5,0)*AJ62)</f>
        <v>100</v>
      </c>
      <c r="AL62" s="3" t="s">
        <v>163</v>
      </c>
      <c r="AM62" s="4">
        <v>100</v>
      </c>
      <c r="AN62" s="4">
        <f>INT(VLOOKUP(AL62,$A:$E,5,0)*AM62)</f>
        <v>100</v>
      </c>
      <c r="AO62" s="3" t="s">
        <v>163</v>
      </c>
      <c r="AP62" s="4">
        <v>100</v>
      </c>
      <c r="AQ62" s="4">
        <f>INT(VLOOKUP(AO62,$A:$E,5,0)*AP62)</f>
        <v>100</v>
      </c>
      <c r="AR62" s="3" t="s">
        <v>163</v>
      </c>
      <c r="AS62" s="4">
        <v>100</v>
      </c>
      <c r="AT62" s="4">
        <f>INT(VLOOKUP(AR62,$A:$E,5,0)*AS62)</f>
        <v>100</v>
      </c>
    </row>
    <row r="63" spans="1:46">
      <c r="A63" s="4" t="str">
        <f>[1]物品定价!$B62</f>
        <v>机械配件</v>
      </c>
      <c r="B63" s="4" t="str">
        <f>[1]物品定价!$D62</f>
        <v>prop,310</v>
      </c>
      <c r="C63" s="4" t="str">
        <f>[1]物品定价!$D62</f>
        <v>prop,310</v>
      </c>
      <c r="D63" s="4">
        <f>[1]物品定价!$E62</f>
        <v>20</v>
      </c>
      <c r="E63" s="3">
        <f>[1]物品定价!$G62</f>
        <v>60</v>
      </c>
      <c r="G63" s="4">
        <f t="shared" si="1"/>
        <v>6</v>
      </c>
      <c r="H63" s="4">
        <f t="shared" si="2"/>
        <v>1</v>
      </c>
      <c r="I63" s="6">
        <v>61</v>
      </c>
      <c r="J63" s="6">
        <v>1</v>
      </c>
      <c r="K63" s="6">
        <v>61</v>
      </c>
      <c r="L63" s="6">
        <v>50</v>
      </c>
      <c r="M63" s="1" t="str">
        <f>IFERROR(VLOOKUP(H63,$V$16:$AR$20,G63*3+2,0),"")</f>
        <v/>
      </c>
      <c r="N63" s="1" t="str">
        <f>IFERROR(VLOOKUP(H63,$V$10:$AR$14,G63*3+2,0),"")</f>
        <v/>
      </c>
      <c r="O63" s="1" t="str">
        <f>IFERROR(VLOOKUP(H63,$V$46:$AR$55,G63*3+2,0),"")</f>
        <v>stam,12</v>
      </c>
      <c r="P63" s="1" t="str">
        <f>IFERROR(VLOOKUP(H63,$V$35:$AR$44,G63*3+2,0),"")</f>
        <v>stam,12</v>
      </c>
      <c r="Q63" s="3" t="str">
        <f>IFERROR(VLOOKUP(H63,$V$80:$AR$89,G63*3+2,0),"")</f>
        <v/>
      </c>
      <c r="R63" s="1" t="str">
        <f>IFERROR(VLOOKUP(H63,$V$69:$AR$78,G63*3+2,0),"")</f>
        <v/>
      </c>
      <c r="S63" s="3">
        <f t="shared" si="3"/>
        <v>0</v>
      </c>
      <c r="V63" s="3">
        <v>6</v>
      </c>
      <c r="W63" s="3" t="s">
        <v>163</v>
      </c>
      <c r="X63" s="4">
        <v>100</v>
      </c>
      <c r="Y63" s="4">
        <f>INT(VLOOKUP(W63,$A:$E,5,0)*X63)</f>
        <v>100</v>
      </c>
      <c r="Z63" s="3" t="s">
        <v>163</v>
      </c>
      <c r="AA63" s="4">
        <v>100</v>
      </c>
      <c r="AB63" s="4">
        <f>INT(VLOOKUP(Z63,$A:$E,5,0)*AA63)</f>
        <v>100</v>
      </c>
    </row>
    <row r="64" spans="1:46">
      <c r="A64" s="4" t="str">
        <f>[1]物品定价!$B63</f>
        <v>机械引擎</v>
      </c>
      <c r="B64" s="4" t="str">
        <f>[1]物品定价!$D63</f>
        <v>prop,311</v>
      </c>
      <c r="C64" s="4" t="str">
        <f>[1]物品定价!$D63</f>
        <v>prop,311</v>
      </c>
      <c r="D64" s="4">
        <f>[1]物品定价!$E63</f>
        <v>50</v>
      </c>
      <c r="E64" s="3">
        <f>[1]物品定价!$G63</f>
        <v>150</v>
      </c>
      <c r="G64" s="4">
        <f t="shared" si="1"/>
        <v>6</v>
      </c>
      <c r="H64" s="4">
        <f t="shared" si="2"/>
        <v>2</v>
      </c>
      <c r="I64" s="6">
        <v>62</v>
      </c>
      <c r="J64" s="6">
        <v>1</v>
      </c>
      <c r="K64" s="6">
        <v>62</v>
      </c>
      <c r="L64" s="6">
        <v>50</v>
      </c>
      <c r="M64" s="1" t="str">
        <f>IFERROR(VLOOKUP(H64,$V$16:$AR$20,G64*3+2,0),"")</f>
        <v>coin,5000</v>
      </c>
      <c r="N64" s="1" t="str">
        <f>IFERROR(VLOOKUP(H64,$V$10:$AR$14,G64*3+2,0),"")</f>
        <v>coin,5000</v>
      </c>
      <c r="O64" s="1" t="str">
        <f>IFERROR(VLOOKUP(H64,$V$46:$AR$55,G64*3+2,0),"")</f>
        <v>coin,5000</v>
      </c>
      <c r="P64" s="1" t="str">
        <f>IFERROR(VLOOKUP(H64,$V$35:$AR$44,G64*3+2,0),"")</f>
        <v>coin,5000</v>
      </c>
      <c r="Q64" s="3" t="str">
        <f>IFERROR(VLOOKUP(H64,$V$80:$AR$89,G64*3+2,0),"")</f>
        <v/>
      </c>
      <c r="R64" s="1" t="str">
        <f>IFERROR(VLOOKUP(H64,$V$69:$AR$78,G64*3+2,0),"")</f>
        <v/>
      </c>
      <c r="S64" s="3">
        <f t="shared" si="3"/>
        <v>0</v>
      </c>
      <c r="V64" s="3">
        <v>7</v>
      </c>
    </row>
    <row r="65" spans="1:48">
      <c r="A65" s="4" t="str">
        <f>[1]物品定价!$B64</f>
        <v>能量核心</v>
      </c>
      <c r="B65" s="4" t="str">
        <f>[1]物品定价!$D64</f>
        <v>prop,312</v>
      </c>
      <c r="C65" s="4" t="str">
        <f>[1]物品定价!$D64</f>
        <v>prop,312</v>
      </c>
      <c r="D65" s="4">
        <f>[1]物品定价!$E64</f>
        <v>100</v>
      </c>
      <c r="E65" s="3">
        <f>[1]物品定价!$G64</f>
        <v>450</v>
      </c>
      <c r="G65" s="4">
        <f t="shared" si="1"/>
        <v>6</v>
      </c>
      <c r="H65" s="4">
        <f t="shared" si="2"/>
        <v>3</v>
      </c>
      <c r="I65" s="6">
        <v>63</v>
      </c>
      <c r="J65" s="6">
        <v>1</v>
      </c>
      <c r="K65" s="6">
        <v>63</v>
      </c>
      <c r="L65" s="6">
        <v>50</v>
      </c>
      <c r="M65" s="1" t="str">
        <f>IFERROR(VLOOKUP(H65,$V$16:$AR$20,G65*3+2,0),"")</f>
        <v/>
      </c>
      <c r="N65" s="1" t="str">
        <f>IFERROR(VLOOKUP(H65,$V$10:$AR$14,G65*3+2,0),"")</f>
        <v/>
      </c>
      <c r="O65" s="1" t="str">
        <f>IFERROR(VLOOKUP(H65,$V$46:$AR$55,G65*3+2,0),"")</f>
        <v>prop,105,1</v>
      </c>
      <c r="P65" s="1" t="str">
        <f>IFERROR(VLOOKUP(H65,$V$35:$AR$44,G65*3+2,0),"")</f>
        <v>prop,105,1</v>
      </c>
      <c r="Q65" s="3" t="str">
        <f>IFERROR(VLOOKUP(H65,$V$80:$AR$89,G65*3+2,0),"")</f>
        <v>prop,801,10</v>
      </c>
      <c r="R65" s="1" t="str">
        <f>IFERROR(VLOOKUP(H65,$V$69:$AR$78,G65*3+2,0),"")</f>
        <v>prop,801,10</v>
      </c>
      <c r="S65" s="3">
        <f t="shared" si="3"/>
        <v>0</v>
      </c>
      <c r="V65" s="3">
        <v>8</v>
      </c>
      <c r="W65" s="3" t="s">
        <v>119</v>
      </c>
      <c r="X65" s="4">
        <v>10</v>
      </c>
      <c r="Y65" s="4">
        <f>INT(VLOOKUP(W65,$A:$E,5,0)*X65)</f>
        <v>150</v>
      </c>
      <c r="Z65" s="3" t="s">
        <v>118</v>
      </c>
      <c r="AA65" s="4">
        <v>2</v>
      </c>
      <c r="AB65" s="4">
        <f>INT(VLOOKUP(Z65,$A:$E,5,0)*AA65)</f>
        <v>100</v>
      </c>
      <c r="AC65" s="3" t="s">
        <v>169</v>
      </c>
      <c r="AD65" s="4">
        <v>10</v>
      </c>
      <c r="AE65" s="4">
        <f>INT(VLOOKUP(AC65,$A:$E,5,0)*AD65)</f>
        <v>150</v>
      </c>
      <c r="AI65" s="3" t="s">
        <v>168</v>
      </c>
      <c r="AJ65" s="4">
        <v>10</v>
      </c>
      <c r="AK65" s="4">
        <f>INT(VLOOKUP(AI65,$A:$E,5,0)*AJ65)</f>
        <v>125</v>
      </c>
      <c r="AL65" s="3" t="s">
        <v>168</v>
      </c>
      <c r="AM65" s="4">
        <v>10</v>
      </c>
      <c r="AN65" s="4">
        <f>INT(VLOOKUP(AL65,$A:$E,5,0)*AM65)</f>
        <v>125</v>
      </c>
      <c r="AO65" s="3" t="s">
        <v>118</v>
      </c>
      <c r="AP65" s="4">
        <v>2</v>
      </c>
      <c r="AQ65" s="4">
        <f>INT(VLOOKUP(AO65,$A:$E,5,0)*AP65)</f>
        <v>100</v>
      </c>
    </row>
    <row r="66" spans="1:48">
      <c r="A66" s="4" t="str">
        <f>[1]物品定价!$B65</f>
        <v>低等攻击天赋书</v>
      </c>
      <c r="B66" s="4" t="str">
        <f>[1]物品定价!$D65</f>
        <v>prop,313</v>
      </c>
      <c r="C66" s="4" t="str">
        <f>[1]物品定价!$D65</f>
        <v>prop,313</v>
      </c>
      <c r="D66" s="4">
        <f>[1]物品定价!$E65</f>
        <v>10</v>
      </c>
      <c r="E66" s="3">
        <f>[1]物品定价!$G65</f>
        <v>30</v>
      </c>
      <c r="G66" s="4">
        <f t="shared" si="1"/>
        <v>6</v>
      </c>
      <c r="H66" s="4">
        <f t="shared" si="2"/>
        <v>4</v>
      </c>
      <c r="I66" s="6">
        <v>64</v>
      </c>
      <c r="J66" s="6">
        <v>1</v>
      </c>
      <c r="K66" s="6">
        <v>64</v>
      </c>
      <c r="L66" s="6">
        <v>50</v>
      </c>
      <c r="M66" s="1" t="str">
        <f>IFERROR(VLOOKUP(H66,$V$16:$AR$20,G66*3+2,0),"")</f>
        <v>prop,801,8</v>
      </c>
      <c r="N66" s="1" t="str">
        <f>IFERROR(VLOOKUP(H66,$V$10:$AR$14,G66*3+2,0),"")</f>
        <v>prop,801,8</v>
      </c>
      <c r="O66" s="1" t="str">
        <f>IFERROR(VLOOKUP(H66,$V$46:$AR$55,G66*3+2,0),"")</f>
        <v>stage_token,500</v>
      </c>
      <c r="P66" s="1" t="str">
        <f>IFERROR(VLOOKUP(H66,$V$35:$AR$44,G66*3+2,0),"")</f>
        <v>stage_token,500</v>
      </c>
      <c r="Q66" s="3" t="str">
        <f>IFERROR(VLOOKUP(H66,$V$80:$AR$89,G66*3+2,0),"")</f>
        <v/>
      </c>
      <c r="R66" s="1" t="str">
        <f>IFERROR(VLOOKUP(H66,$V$69:$AR$78,G66*3+2,0),"")</f>
        <v/>
      </c>
      <c r="S66" s="3">
        <f t="shared" si="3"/>
        <v>0</v>
      </c>
      <c r="V66" s="3">
        <v>9</v>
      </c>
    </row>
    <row r="67" spans="1:48">
      <c r="A67" s="4" t="str">
        <f>[1]物品定价!$B66</f>
        <v>中等攻击天赋书</v>
      </c>
      <c r="B67" s="4" t="str">
        <f>[1]物品定价!$D66</f>
        <v>prop,314</v>
      </c>
      <c r="C67" s="4" t="str">
        <f>[1]物品定价!$D66</f>
        <v>prop,314</v>
      </c>
      <c r="D67" s="4">
        <f>[1]物品定价!$E66</f>
        <v>30</v>
      </c>
      <c r="E67" s="3">
        <f>[1]物品定价!$G66</f>
        <v>90</v>
      </c>
      <c r="G67" s="4">
        <f t="shared" si="1"/>
        <v>6</v>
      </c>
      <c r="H67" s="4">
        <f t="shared" si="2"/>
        <v>5</v>
      </c>
      <c r="I67" s="6">
        <v>65</v>
      </c>
      <c r="J67" s="6">
        <v>1</v>
      </c>
      <c r="K67" s="6">
        <v>65</v>
      </c>
      <c r="L67" s="6">
        <v>50</v>
      </c>
      <c r="M67" s="1" t="str">
        <f>IFERROR(VLOOKUP(H67,$V$16:$AR$20,G67*3+2,0),"")</f>
        <v/>
      </c>
      <c r="N67" s="1" t="str">
        <f>IFERROR(VLOOKUP(H67,$V$10:$AR$14,G67*3+2,0),"")</f>
        <v/>
      </c>
      <c r="O67" s="1" t="str">
        <f>IFERROR(VLOOKUP(H67,$V$46:$AR$55,G67*3+2,0),"")</f>
        <v>item,103,1</v>
      </c>
      <c r="P67" s="1" t="str">
        <f>IFERROR(VLOOKUP(H67,$V$35:$AR$44,G67*3+2,0),"")</f>
        <v>pack,303,1</v>
      </c>
      <c r="Q67" s="3" t="str">
        <f>IFERROR(VLOOKUP(H67,$V$80:$AR$89,G67*3+2,0),"")</f>
        <v>cash,100</v>
      </c>
      <c r="R67" s="1" t="str">
        <f>IFERROR(VLOOKUP(H67,$V$69:$AR$78,G67*3+2,0),"")</f>
        <v>cash,100</v>
      </c>
      <c r="S67" s="3">
        <f t="shared" ref="S67:S82" si="4">IF(H67=10,1,0)</f>
        <v>0</v>
      </c>
      <c r="V67" s="3">
        <v>10</v>
      </c>
      <c r="W67" s="3" t="s">
        <v>167</v>
      </c>
      <c r="X67" s="4">
        <v>1</v>
      </c>
      <c r="Y67" s="4">
        <f>INT(VLOOKUP(W67,$A:$E,5,0)*X67)</f>
        <v>600</v>
      </c>
      <c r="Z67" s="3" t="s">
        <v>175</v>
      </c>
      <c r="AA67" s="4">
        <v>1</v>
      </c>
      <c r="AB67" s="4">
        <f>INT(VLOOKUP(Z67,$A:$E,5,0)*AA67)</f>
        <v>250</v>
      </c>
      <c r="AC67" s="3" t="s">
        <v>165</v>
      </c>
      <c r="AD67" s="4">
        <v>1</v>
      </c>
      <c r="AE67" s="4">
        <f>INT(VLOOKUP(AC67,$A:$E,5,0)*AD67)</f>
        <v>300</v>
      </c>
      <c r="AF67" s="3" t="s">
        <v>164</v>
      </c>
      <c r="AG67" s="4">
        <v>1</v>
      </c>
      <c r="AH67" s="4">
        <f>INT(VLOOKUP(AF67,$A:$E,5,0)*AG67)</f>
        <v>1500</v>
      </c>
      <c r="AI67" s="3" t="s">
        <v>141</v>
      </c>
      <c r="AJ67" s="4">
        <v>1</v>
      </c>
      <c r="AK67" s="4">
        <f>INT(VLOOKUP(AI67,$A:$E,5,0)*AJ67)</f>
        <v>250</v>
      </c>
      <c r="AL67" s="3" t="s">
        <v>167</v>
      </c>
      <c r="AM67" s="4">
        <v>1</v>
      </c>
      <c r="AN67" s="4">
        <f>INT(VLOOKUP(AL67,$A:$E,5,0)*AM67)</f>
        <v>600</v>
      </c>
      <c r="AO67" s="3" t="s">
        <v>165</v>
      </c>
      <c r="AP67" s="4">
        <v>1</v>
      </c>
      <c r="AQ67" s="4">
        <f>INT(VLOOKUP(AO67,$A:$E,5,0)*AP67)</f>
        <v>300</v>
      </c>
      <c r="AR67" s="3" t="s">
        <v>125</v>
      </c>
      <c r="AS67" s="4">
        <v>1</v>
      </c>
      <c r="AT67" s="4">
        <f>INT(VLOOKUP(AR67,$A:$E,5,0)*AS67)</f>
        <v>500</v>
      </c>
    </row>
    <row r="68" spans="1:48">
      <c r="A68" s="4" t="str">
        <f>[1]物品定价!$B67</f>
        <v>高等攻击天赋书</v>
      </c>
      <c r="B68" s="4" t="str">
        <f>[1]物品定价!$D67</f>
        <v>prop,315</v>
      </c>
      <c r="C68" s="4" t="str">
        <f>[1]物品定价!$D67</f>
        <v>prop,315</v>
      </c>
      <c r="D68" s="4">
        <f>[1]物品定价!$E67</f>
        <v>120</v>
      </c>
      <c r="E68" s="3">
        <f>[1]物品定价!$G67</f>
        <v>360</v>
      </c>
      <c r="G68" s="4">
        <f t="shared" ref="G68:G82" si="5">INT((I68-1)/10)</f>
        <v>6</v>
      </c>
      <c r="H68" s="4">
        <f t="shared" ref="H68:H82" si="6">IF(MOD(I68,10)=0,10,MOD(I68,10))</f>
        <v>6</v>
      </c>
      <c r="I68" s="6">
        <v>66</v>
      </c>
      <c r="J68" s="6">
        <v>1</v>
      </c>
      <c r="K68" s="6">
        <v>66</v>
      </c>
      <c r="L68" s="6">
        <v>50</v>
      </c>
      <c r="M68" s="1" t="str">
        <f>IFERROR(VLOOKUP(H68,$V$16:$AR$20,G68*3+2,0),"")</f>
        <v>prop,105,2</v>
      </c>
      <c r="N68" s="1" t="str">
        <f>IFERROR(VLOOKUP(H68,$V$10:$AR$14,G68*3+2,0),"")</f>
        <v>prop,105,2</v>
      </c>
      <c r="O68" s="1" t="str">
        <f>IFERROR(VLOOKUP(H68,$V$46:$AR$55,G68*3+2,0),"")</f>
        <v>prop,105,1</v>
      </c>
      <c r="P68" s="1" t="str">
        <f>IFERROR(VLOOKUP(H68,$V$35:$AR$44,G68*3+2,0),"")</f>
        <v>prop,105,1</v>
      </c>
      <c r="Q68" s="3" t="str">
        <f>IFERROR(VLOOKUP(H68,$V$80:$AR$89,G68*3+2,0),"")</f>
        <v/>
      </c>
      <c r="R68" s="1" t="str">
        <f>IFERROR(VLOOKUP(H68,$V$69:$AR$78,G68*3+2,0),"")</f>
        <v/>
      </c>
      <c r="S68" s="3">
        <f t="shared" si="4"/>
        <v>0</v>
      </c>
      <c r="Y68" s="4">
        <f>SUM(Y58:Y67)</f>
        <v>1150</v>
      </c>
      <c r="AB68" s="4">
        <f>SUM(AB58:AB67)</f>
        <v>750</v>
      </c>
      <c r="AE68" s="4">
        <f>SUM(AE58:AE67)</f>
        <v>625</v>
      </c>
      <c r="AH68" s="4">
        <f>SUM(AH58:AH67)</f>
        <v>1600</v>
      </c>
      <c r="AK68" s="4">
        <f>SUM(AK58:AK67)</f>
        <v>675</v>
      </c>
      <c r="AN68" s="4">
        <f>SUM(AN58:AN67)</f>
        <v>1025</v>
      </c>
      <c r="AQ68" s="4">
        <f>SUM(AQ58:AQ67)</f>
        <v>650</v>
      </c>
      <c r="AT68" s="4">
        <f>SUM(AT58:AT67)</f>
        <v>600</v>
      </c>
      <c r="AU68" s="3">
        <f>SUM(W68:AT68)</f>
        <v>7075</v>
      </c>
      <c r="AV68" s="3">
        <f>AU68+AU34</f>
        <v>17523</v>
      </c>
    </row>
    <row r="69" spans="1:48">
      <c r="A69" s="4" t="str">
        <f>[1]物品定价!$B68</f>
        <v>低等生存天赋书</v>
      </c>
      <c r="B69" s="4" t="str">
        <f>[1]物品定价!$D68</f>
        <v>prop,316</v>
      </c>
      <c r="C69" s="4" t="str">
        <f>[1]物品定价!$D68</f>
        <v>prop,316</v>
      </c>
      <c r="D69" s="4">
        <f>[1]物品定价!$E68</f>
        <v>10</v>
      </c>
      <c r="E69" s="3">
        <f>[1]物品定价!$G68</f>
        <v>30</v>
      </c>
      <c r="G69" s="4">
        <f t="shared" si="5"/>
        <v>6</v>
      </c>
      <c r="H69" s="4">
        <f t="shared" si="6"/>
        <v>7</v>
      </c>
      <c r="I69" s="6">
        <v>67</v>
      </c>
      <c r="J69" s="6">
        <v>1</v>
      </c>
      <c r="K69" s="6">
        <v>67</v>
      </c>
      <c r="L69" s="6">
        <v>50</v>
      </c>
      <c r="M69" s="1" t="str">
        <f>IFERROR(VLOOKUP(H69,$V$16:$AR$20,G69*3+2,0),"")</f>
        <v/>
      </c>
      <c r="N69" s="1" t="str">
        <f>IFERROR(VLOOKUP(H69,$V$10:$AR$14,G69*3+2,0),"")</f>
        <v/>
      </c>
      <c r="O69" s="1" t="str">
        <f>IFERROR(VLOOKUP(H69,$V$46:$AR$55,G69*3+2,0),"")</f>
        <v>stam,12</v>
      </c>
      <c r="P69" s="1" t="str">
        <f>IFERROR(VLOOKUP(H69,$V$35:$AR$44,G69*3+2,0),"")</f>
        <v>stam,12</v>
      </c>
      <c r="Q69" s="3" t="str">
        <f>IFERROR(VLOOKUP(H69,$V$80:$AR$89,G69*3+2,0),"")</f>
        <v/>
      </c>
      <c r="R69" s="1" t="str">
        <f>IFERROR(VLOOKUP(H69,$V$69:$AR$78,G69*3+2,0),"")</f>
        <v/>
      </c>
      <c r="S69" s="3">
        <f t="shared" si="4"/>
        <v>0</v>
      </c>
      <c r="V69" s="3">
        <v>1</v>
      </c>
      <c r="W69" s="3" t="str">
        <f>IF(W58="","",VLOOKUP(W58,$A:$D,2,0)&amp;","&amp;X58)</f>
        <v/>
      </c>
      <c r="Z69" s="3" t="str">
        <f>IF(Z58="","",VLOOKUP(Z58,$A:$D,2,0)&amp;","&amp;AA58)</f>
        <v/>
      </c>
      <c r="AC69" s="3" t="str">
        <f>IF(AC58="","",VLOOKUP(AC58,$A:$D,2,0)&amp;","&amp;AD58)</f>
        <v/>
      </c>
      <c r="AF69" s="3" t="str">
        <f>IF(AF58="","",VLOOKUP(AF58,$A:$D,2,0)&amp;","&amp;AG58)</f>
        <v/>
      </c>
      <c r="AI69" s="3" t="str">
        <f>IF(AI58="","",VLOOKUP(AI58,$A:$D,2,0)&amp;","&amp;AJ58)</f>
        <v/>
      </c>
      <c r="AL69" s="3" t="str">
        <f>IF(AL58="","",VLOOKUP(AL58,$A:$D,2,0)&amp;","&amp;AM58)</f>
        <v/>
      </c>
      <c r="AO69" s="3" t="str">
        <f>IF(AO58="","",VLOOKUP(AO58,$A:$D,2,0)&amp;","&amp;AP58)</f>
        <v/>
      </c>
      <c r="AR69" s="3" t="str">
        <f>IF(AR58="","",VLOOKUP(AR58,$A:$D,2,0)&amp;","&amp;AS58)</f>
        <v/>
      </c>
    </row>
    <row r="70" spans="1:48">
      <c r="A70" s="4" t="str">
        <f>[1]物品定价!$B69</f>
        <v>中等生存天赋书</v>
      </c>
      <c r="B70" s="4" t="str">
        <f>[1]物品定价!$D69</f>
        <v>prop,317</v>
      </c>
      <c r="C70" s="4" t="str">
        <f>[1]物品定价!$D69</f>
        <v>prop,317</v>
      </c>
      <c r="D70" s="4">
        <f>[1]物品定价!$E69</f>
        <v>30</v>
      </c>
      <c r="E70" s="3">
        <f>[1]物品定价!$G69</f>
        <v>90</v>
      </c>
      <c r="G70" s="4">
        <f t="shared" si="5"/>
        <v>6</v>
      </c>
      <c r="H70" s="4">
        <f t="shared" si="6"/>
        <v>8</v>
      </c>
      <c r="I70" s="6">
        <v>68</v>
      </c>
      <c r="J70" s="6">
        <v>1</v>
      </c>
      <c r="K70" s="6">
        <v>68</v>
      </c>
      <c r="L70" s="6">
        <v>50</v>
      </c>
      <c r="M70" s="1" t="str">
        <f>IFERROR(VLOOKUP(H70,$V$16:$AR$20,G70*3+2,0),"")</f>
        <v>prop,701,2</v>
      </c>
      <c r="N70" s="1" t="str">
        <f>IFERROR(VLOOKUP(H70,$V$10:$AR$14,G70*3+2,0),"")</f>
        <v>prop,701,2</v>
      </c>
      <c r="O70" s="1" t="str">
        <f>IFERROR(VLOOKUP(H70,$V$46:$AR$55,G70*3+2,0),"")</f>
        <v>coin,5000</v>
      </c>
      <c r="P70" s="1" t="str">
        <f>IFERROR(VLOOKUP(H70,$V$35:$AR$44,G70*3+2,0),"")</f>
        <v>coin,5000</v>
      </c>
      <c r="Q70" s="3" t="str">
        <f>IFERROR(VLOOKUP(H70,$V$80:$AR$89,G70*3+2,0),"")</f>
        <v>prop,802,2</v>
      </c>
      <c r="R70" s="1" t="str">
        <f>IFERROR(VLOOKUP(H70,$V$69:$AR$78,G70*3+2,0),"")</f>
        <v>prop,802,2</v>
      </c>
      <c r="S70" s="3">
        <f t="shared" si="4"/>
        <v>0</v>
      </c>
      <c r="V70" s="3">
        <v>2</v>
      </c>
      <c r="W70" s="3" t="str">
        <f>IF(W59="","",VLOOKUP(W59,$A:$D,2,0)&amp;","&amp;X59)</f>
        <v>prop,403,2</v>
      </c>
      <c r="Z70" s="3" t="str">
        <f>IF(Z59="","",VLOOKUP(Z59,$A:$D,2,0)&amp;","&amp;AA59)</f>
        <v>prop,403,2</v>
      </c>
      <c r="AC70" s="3" t="str">
        <f>IF(AC59="","",VLOOKUP(AC59,$A:$D,2,0)&amp;","&amp;AD59)</f>
        <v/>
      </c>
      <c r="AF70" s="3" t="str">
        <f>IF(AF59="","",VLOOKUP(AF59,$A:$D,2,0)&amp;","&amp;AG59)</f>
        <v/>
      </c>
      <c r="AI70" s="3" t="str">
        <f>IF(AI59="","",VLOOKUP(AI59,$A:$D,2,0)&amp;","&amp;AJ59)</f>
        <v/>
      </c>
      <c r="AL70" s="3" t="str">
        <f>IF(AL59="","",VLOOKUP(AL59,$A:$D,2,0)&amp;","&amp;AM59)</f>
        <v/>
      </c>
      <c r="AO70" s="3" t="str">
        <f>IF(AO59="","",VLOOKUP(AO59,$A:$D,2,0)&amp;","&amp;AP59)</f>
        <v/>
      </c>
      <c r="AR70" s="3" t="str">
        <f>IF(AR59="","",VLOOKUP(AR59,$A:$D,2,0)&amp;","&amp;AS59)</f>
        <v/>
      </c>
    </row>
    <row r="71" spans="1:48">
      <c r="A71" s="4" t="str">
        <f>[1]物品定价!$B70</f>
        <v>高等生存天赋书</v>
      </c>
      <c r="B71" s="4" t="str">
        <f>[1]物品定价!$D70</f>
        <v>prop,318</v>
      </c>
      <c r="C71" s="4" t="str">
        <f>[1]物品定价!$D70</f>
        <v>prop,318</v>
      </c>
      <c r="D71" s="4">
        <f>[1]物品定价!$E70</f>
        <v>120</v>
      </c>
      <c r="E71" s="3">
        <f>[1]物品定价!$G70</f>
        <v>360</v>
      </c>
      <c r="G71" s="4">
        <f t="shared" si="5"/>
        <v>6</v>
      </c>
      <c r="H71" s="4">
        <f t="shared" si="6"/>
        <v>9</v>
      </c>
      <c r="I71" s="6">
        <v>69</v>
      </c>
      <c r="J71" s="6">
        <v>1</v>
      </c>
      <c r="K71" s="6">
        <v>69</v>
      </c>
      <c r="L71" s="6">
        <v>50</v>
      </c>
      <c r="M71" s="1" t="str">
        <f>IFERROR(VLOOKUP(H71,$V$16:$AR$20,G71*3+2,0),"")</f>
        <v/>
      </c>
      <c r="N71" s="1" t="str">
        <f>IFERROR(VLOOKUP(H71,$V$10:$AR$14,G71*3+2,0),"")</f>
        <v/>
      </c>
      <c r="O71" s="1" t="str">
        <f>IFERROR(VLOOKUP(H71,$V$46:$AR$55,G71*3+2,0),"")</f>
        <v>item,103,1</v>
      </c>
      <c r="P71" s="1" t="str">
        <f>IFERROR(VLOOKUP(H71,$V$35:$AR$44,G71*3+2,0),"")</f>
        <v>pack,303,1</v>
      </c>
      <c r="Q71" s="3" t="str">
        <f>IFERROR(VLOOKUP(H71,$V$80:$AR$89,G71*3+2,0),"")</f>
        <v/>
      </c>
      <c r="R71" s="1" t="str">
        <f>IFERROR(VLOOKUP(H71,$V$69:$AR$78,G71*3+2,0),"")</f>
        <v/>
      </c>
      <c r="S71" s="3">
        <f t="shared" si="4"/>
        <v>0</v>
      </c>
      <c r="V71" s="3">
        <v>3</v>
      </c>
      <c r="W71" s="3" t="str">
        <f>IF(W60="","",VLOOKUP(W60,$A:$D,2,0)&amp;","&amp;X60)</f>
        <v/>
      </c>
      <c r="Z71" s="3" t="str">
        <f>IF(Z60="","",VLOOKUP(Z60,$A:$D,2,0)&amp;","&amp;AA60)</f>
        <v/>
      </c>
      <c r="AC71" s="3" t="str">
        <f>IF(AC60="","",VLOOKUP(AC60,$A:$D,2,0)&amp;","&amp;AD60)</f>
        <v>prop,803,5</v>
      </c>
      <c r="AF71" s="3" t="str">
        <f>IF(AF60="","",VLOOKUP(AF60,$A:$D,2,0)&amp;","&amp;AG60)</f>
        <v/>
      </c>
      <c r="AI71" s="3" t="str">
        <f>IF(AI60="","",VLOOKUP(AI60,$A:$D,2,0)&amp;","&amp;AJ60)</f>
        <v>prop,403,2</v>
      </c>
      <c r="AL71" s="3" t="str">
        <f>IF(AL60="","",VLOOKUP(AL60,$A:$D,2,0)&amp;","&amp;AM60)</f>
        <v>prop,403,2</v>
      </c>
      <c r="AO71" s="3" t="str">
        <f>IF(AO60="","",VLOOKUP(AO60,$A:$D,2,0)&amp;","&amp;AP60)</f>
        <v>prop,801,10</v>
      </c>
      <c r="AR71" s="3" t="str">
        <f>IF(AR60="","",VLOOKUP(AR60,$A:$D,2,0)&amp;","&amp;AS60)</f>
        <v/>
      </c>
    </row>
    <row r="72" spans="1:48">
      <c r="A72" s="4" t="str">
        <f>[1]物品定价!$B71</f>
        <v>低等其他天赋书</v>
      </c>
      <c r="B72" s="4" t="str">
        <f>[1]物品定价!$D71</f>
        <v>prop,319</v>
      </c>
      <c r="C72" s="4" t="str">
        <f>[1]物品定价!$D71</f>
        <v>prop,319</v>
      </c>
      <c r="D72" s="4">
        <f>[1]物品定价!$E71</f>
        <v>10</v>
      </c>
      <c r="E72" s="3">
        <f>[1]物品定价!$G71</f>
        <v>0</v>
      </c>
      <c r="G72" s="4">
        <f t="shared" si="5"/>
        <v>6</v>
      </c>
      <c r="H72" s="4">
        <f t="shared" si="6"/>
        <v>10</v>
      </c>
      <c r="I72" s="6">
        <v>70</v>
      </c>
      <c r="J72" s="6">
        <v>1</v>
      </c>
      <c r="K72" s="6">
        <v>70</v>
      </c>
      <c r="L72" s="6">
        <v>50</v>
      </c>
      <c r="M72" s="1" t="str">
        <f>IFERROR(VLOOKUP(H72,$V$16:$AR$20,G72*3+2,0),"")</f>
        <v>prop,809,1</v>
      </c>
      <c r="N72" s="1" t="str">
        <f>IFERROR(VLOOKUP(H72,$V$10:$AR$14,G72*3+2,0),"")</f>
        <v>prop,809,1</v>
      </c>
      <c r="O72" s="1" t="str">
        <f>IFERROR(VLOOKUP(H72,$V$46:$AR$55,G72*3+2,0),"")</f>
        <v>prop,540,5</v>
      </c>
      <c r="P72" s="1" t="str">
        <f>IFERROR(VLOOKUP(H72,$V$35:$AR$44,G72*3+2,0),"")</f>
        <v>prop,540,5</v>
      </c>
      <c r="Q72" s="3" t="str">
        <f>IFERROR(VLOOKUP(H72,$V$80:$AR$89,G72*3+2,0),"")</f>
        <v>prop,809,1</v>
      </c>
      <c r="R72" s="1" t="str">
        <f>IFERROR(VLOOKUP(H72,$V$69:$AR$78,G72*3+2,0),"")</f>
        <v>prop,809,1</v>
      </c>
      <c r="S72" s="3">
        <f t="shared" si="4"/>
        <v>1</v>
      </c>
      <c r="V72" s="3">
        <v>4</v>
      </c>
      <c r="W72" s="3" t="str">
        <f>IF(W61="","",VLOOKUP(W61,$A:$D,2,0)&amp;","&amp;X61)</f>
        <v>prop,805,2</v>
      </c>
      <c r="Z72" s="3" t="str">
        <f>IF(Z61="","",VLOOKUP(Z61,$A:$D,2,0)&amp;","&amp;AA61)</f>
        <v>prop,805,2</v>
      </c>
      <c r="AC72" s="3" t="str">
        <f>IF(AC61="","",VLOOKUP(AC61,$A:$D,2,0)&amp;","&amp;AD61)</f>
        <v/>
      </c>
      <c r="AF72" s="3" t="str">
        <f>IF(AF61="","",VLOOKUP(AF61,$A:$D,2,0)&amp;","&amp;AG61)</f>
        <v/>
      </c>
      <c r="AI72" s="3" t="str">
        <f>IF(AI61="","",VLOOKUP(AI61,$A:$D,2,0)&amp;","&amp;AJ61)</f>
        <v/>
      </c>
      <c r="AL72" s="3" t="str">
        <f>IF(AL61="","",VLOOKUP(AL61,$A:$D,2,0)&amp;","&amp;AM61)</f>
        <v/>
      </c>
      <c r="AO72" s="3" t="str">
        <f>IF(AO61="","",VLOOKUP(AO61,$A:$D,2,0)&amp;","&amp;AP61)</f>
        <v/>
      </c>
      <c r="AR72" s="3" t="str">
        <f>IF(AR61="","",VLOOKUP(AR61,$A:$D,2,0)&amp;","&amp;AS61)</f>
        <v/>
      </c>
    </row>
    <row r="73" spans="1:48">
      <c r="A73" s="4" t="str">
        <f>[1]物品定价!$B72</f>
        <v>中等其他天赋书</v>
      </c>
      <c r="B73" s="4" t="str">
        <f>[1]物品定价!$D72</f>
        <v>prop,320</v>
      </c>
      <c r="C73" s="4" t="str">
        <f>[1]物品定价!$D72</f>
        <v>prop,320</v>
      </c>
      <c r="D73" s="4">
        <f>[1]物品定价!$E72</f>
        <v>30</v>
      </c>
      <c r="E73" s="3">
        <f>[1]物品定价!$G72</f>
        <v>0</v>
      </c>
      <c r="G73" s="4">
        <f t="shared" si="5"/>
        <v>7</v>
      </c>
      <c r="H73" s="4">
        <f t="shared" si="6"/>
        <v>1</v>
      </c>
      <c r="I73" s="6">
        <v>71</v>
      </c>
      <c r="J73" s="6">
        <v>1</v>
      </c>
      <c r="K73" s="6">
        <v>71</v>
      </c>
      <c r="L73" s="6">
        <v>50</v>
      </c>
      <c r="M73" s="1" t="str">
        <f>IFERROR(VLOOKUP(H73,$V$16:$AR$20,G73*3+2,0),"")</f>
        <v/>
      </c>
      <c r="N73" s="1" t="str">
        <f>IFERROR(VLOOKUP(H73,$V$10:$AR$14,G73*3+2,0),"")</f>
        <v/>
      </c>
      <c r="O73" s="1" t="str">
        <f>IFERROR(VLOOKUP(H73,$V$46:$AR$55,G73*3+2,0),"")</f>
        <v>stam,12</v>
      </c>
      <c r="P73" s="1" t="str">
        <f>IFERROR(VLOOKUP(H73,$V$35:$AR$44,G73*3+2,0),"")</f>
        <v>stam,12</v>
      </c>
      <c r="Q73" s="3" t="str">
        <f>IFERROR(VLOOKUP(H73,$V$80:$AR$89,G73*3+2,0),"")</f>
        <v/>
      </c>
      <c r="R73" s="1" t="str">
        <f>IFERROR(VLOOKUP(H73,$V$69:$AR$78,G73*3+2,0),"")</f>
        <v/>
      </c>
      <c r="S73" s="3">
        <f t="shared" si="4"/>
        <v>0</v>
      </c>
      <c r="V73" s="3">
        <v>5</v>
      </c>
      <c r="W73" s="3" t="str">
        <f>IF(W62="","",VLOOKUP(W62,$A:$D,2,0)&amp;","&amp;X62)</f>
        <v/>
      </c>
      <c r="Z73" s="3" t="str">
        <f>IF(Z62="","",VLOOKUP(Z62,$A:$D,2,0)&amp;","&amp;AA62)</f>
        <v/>
      </c>
      <c r="AC73" s="3" t="str">
        <f>IF(AC62="","",VLOOKUP(AC62,$A:$D,2,0)&amp;","&amp;AD62)</f>
        <v>cash,100</v>
      </c>
      <c r="AF73" s="3" t="str">
        <f>IF(AF62="","",VLOOKUP(AF62,$A:$D,2,0)&amp;","&amp;AG62)</f>
        <v>cash,100</v>
      </c>
      <c r="AI73" s="3" t="str">
        <f>IF(AI62="","",VLOOKUP(AI62,$A:$D,2,0)&amp;","&amp;AJ62)</f>
        <v>cash,100</v>
      </c>
      <c r="AL73" s="3" t="str">
        <f>IF(AL62="","",VLOOKUP(AL62,$A:$D,2,0)&amp;","&amp;AM62)</f>
        <v>cash,100</v>
      </c>
      <c r="AO73" s="3" t="str">
        <f>IF(AO62="","",VLOOKUP(AO62,$A:$D,2,0)&amp;","&amp;AP62)</f>
        <v>cash,100</v>
      </c>
      <c r="AR73" s="3" t="str">
        <f>IF(AR62="","",VLOOKUP(AR62,$A:$D,2,0)&amp;","&amp;AS62)</f>
        <v>cash,100</v>
      </c>
    </row>
    <row r="74" spans="1:48">
      <c r="A74" s="4" t="str">
        <f>[1]物品定价!$B73</f>
        <v>高等其他天赋书</v>
      </c>
      <c r="B74" s="4" t="str">
        <f>[1]物品定价!$D73</f>
        <v>prop,321</v>
      </c>
      <c r="C74" s="4" t="str">
        <f>[1]物品定价!$D73</f>
        <v>prop,321</v>
      </c>
      <c r="D74" s="4">
        <f>[1]物品定价!$E73</f>
        <v>120</v>
      </c>
      <c r="E74" s="3">
        <f>[1]物品定价!$G73</f>
        <v>0</v>
      </c>
      <c r="G74" s="4">
        <f t="shared" si="5"/>
        <v>7</v>
      </c>
      <c r="H74" s="4">
        <f t="shared" si="6"/>
        <v>2</v>
      </c>
      <c r="I74" s="6">
        <v>72</v>
      </c>
      <c r="J74" s="6">
        <v>1</v>
      </c>
      <c r="K74" s="6">
        <v>72</v>
      </c>
      <c r="L74" s="6">
        <v>50</v>
      </c>
      <c r="M74" s="1" t="str">
        <f>IFERROR(VLOOKUP(H74,$V$16:$AR$20,G74*3+2,0),"")</f>
        <v>coin,5000</v>
      </c>
      <c r="N74" s="1" t="str">
        <f>IFERROR(VLOOKUP(H74,$V$10:$AR$14,G74*3+2,0),"")</f>
        <v>coin,5000</v>
      </c>
      <c r="O74" s="1" t="str">
        <f>IFERROR(VLOOKUP(H74,$V$46:$AR$55,G74*3+2,0),"")</f>
        <v>coin,5000</v>
      </c>
      <c r="P74" s="1" t="str">
        <f>IFERROR(VLOOKUP(H74,$V$35:$AR$44,G74*3+2,0),"")</f>
        <v>coin,5000</v>
      </c>
      <c r="Q74" s="3" t="str">
        <f>IFERROR(VLOOKUP(H74,$V$80:$AR$89,G74*3+2,0),"")</f>
        <v/>
      </c>
      <c r="R74" s="1" t="str">
        <f>IFERROR(VLOOKUP(H74,$V$69:$AR$78,G74*3+2,0),"")</f>
        <v/>
      </c>
      <c r="S74" s="3">
        <f t="shared" si="4"/>
        <v>0</v>
      </c>
      <c r="V74" s="3">
        <v>6</v>
      </c>
      <c r="W74" s="3" t="str">
        <f>IF(W63="","",VLOOKUP(W63,$A:$D,2,0)&amp;","&amp;X63)</f>
        <v>cash,100</v>
      </c>
      <c r="Z74" s="3" t="str">
        <f>IF(Z63="","",VLOOKUP(Z63,$A:$D,2,0)&amp;","&amp;AA63)</f>
        <v>cash,100</v>
      </c>
      <c r="AC74" s="3" t="str">
        <f>IF(AC63="","",VLOOKUP(AC63,$A:$D,2,0)&amp;","&amp;AD63)</f>
        <v/>
      </c>
      <c r="AF74" s="3" t="str">
        <f>IF(AF63="","",VLOOKUP(AF63,$A:$D,2,0)&amp;","&amp;AG63)</f>
        <v/>
      </c>
      <c r="AI74" s="3" t="str">
        <f>IF(AI63="","",VLOOKUP(AI63,$A:$D,2,0)&amp;","&amp;AJ63)</f>
        <v/>
      </c>
      <c r="AL74" s="3" t="str">
        <f>IF(AL63="","",VLOOKUP(AL63,$A:$D,2,0)&amp;","&amp;AM63)</f>
        <v/>
      </c>
      <c r="AO74" s="3" t="str">
        <f>IF(AO63="","",VLOOKUP(AO63,$A:$D,2,0)&amp;","&amp;AP63)</f>
        <v/>
      </c>
      <c r="AR74" s="3" t="str">
        <f>IF(AR63="","",VLOOKUP(AR63,$A:$D,2,0)&amp;","&amp;AS63)</f>
        <v/>
      </c>
    </row>
    <row r="75" spans="1:48">
      <c r="A75" s="4" t="str">
        <f>[1]物品定价!$B74</f>
        <v>觉醒胶囊</v>
      </c>
      <c r="B75" s="4" t="str">
        <f>[1]物品定价!$D74</f>
        <v>prop,322</v>
      </c>
      <c r="C75" s="4" t="str">
        <f>[1]物品定价!$D74</f>
        <v>prop,322</v>
      </c>
      <c r="D75" s="4">
        <f>[1]物品定价!$E74</f>
        <v>50</v>
      </c>
      <c r="E75" s="3">
        <f>[1]物品定价!$G74</f>
        <v>150</v>
      </c>
      <c r="G75" s="4">
        <f t="shared" si="5"/>
        <v>7</v>
      </c>
      <c r="H75" s="4">
        <f t="shared" si="6"/>
        <v>3</v>
      </c>
      <c r="I75" s="6">
        <v>73</v>
      </c>
      <c r="J75" s="6">
        <v>1</v>
      </c>
      <c r="K75" s="6">
        <v>73</v>
      </c>
      <c r="L75" s="6">
        <v>50</v>
      </c>
      <c r="M75" s="1" t="str">
        <f>IFERROR(VLOOKUP(H75,$V$16:$AR$20,G75*3+2,0),"")</f>
        <v/>
      </c>
      <c r="N75" s="1" t="str">
        <f>IFERROR(VLOOKUP(H75,$V$10:$AR$14,G75*3+2,0),"")</f>
        <v/>
      </c>
      <c r="O75" s="1" t="str">
        <f>IFERROR(VLOOKUP(H75,$V$46:$AR$55,G75*3+2,0),"")</f>
        <v>prop,105,1</v>
      </c>
      <c r="P75" s="1" t="str">
        <f>IFERROR(VLOOKUP(H75,$V$35:$AR$44,G75*3+2,0),"")</f>
        <v>prop,105,1</v>
      </c>
      <c r="Q75" s="3" t="str">
        <f>IFERROR(VLOOKUP(H75,$V$80:$AR$89,G75*3+2,0),"")</f>
        <v/>
      </c>
      <c r="R75" s="1" t="str">
        <f>IFERROR(VLOOKUP(H75,$V$69:$AR$78,G75*3+2,0),"")</f>
        <v/>
      </c>
      <c r="S75" s="3">
        <f t="shared" si="4"/>
        <v>0</v>
      </c>
      <c r="V75" s="3">
        <v>7</v>
      </c>
      <c r="W75" s="3" t="str">
        <f>IF(W64="","",VLOOKUP(W64,$A:$D,2,0)&amp;","&amp;X64)</f>
        <v/>
      </c>
      <c r="Z75" s="3" t="str">
        <f>IF(Z64="","",VLOOKUP(Z64,$A:$D,2,0)&amp;","&amp;AA64)</f>
        <v/>
      </c>
      <c r="AC75" s="3" t="str">
        <f>IF(AC64="","",VLOOKUP(AC64,$A:$D,2,0)&amp;","&amp;AD64)</f>
        <v/>
      </c>
      <c r="AF75" s="3" t="str">
        <f>IF(AF64="","",VLOOKUP(AF64,$A:$D,2,0)&amp;","&amp;AG64)</f>
        <v/>
      </c>
      <c r="AI75" s="3" t="str">
        <f>IF(AI64="","",VLOOKUP(AI64,$A:$D,2,0)&amp;","&amp;AJ64)</f>
        <v/>
      </c>
      <c r="AL75" s="3" t="str">
        <f>IF(AL64="","",VLOOKUP(AL64,$A:$D,2,0)&amp;","&amp;AM64)</f>
        <v/>
      </c>
      <c r="AO75" s="3" t="str">
        <f>IF(AO64="","",VLOOKUP(AO64,$A:$D,2,0)&amp;","&amp;AP64)</f>
        <v/>
      </c>
      <c r="AR75" s="3" t="str">
        <f>IF(AR64="","",VLOOKUP(AR64,$A:$D,2,0)&amp;","&amp;AS64)</f>
        <v/>
      </c>
    </row>
    <row r="76" spans="1:48">
      <c r="A76" s="4" t="str">
        <f>[1]物品定价!$B75</f>
        <v>高级觉醒胶囊</v>
      </c>
      <c r="B76" s="4" t="str">
        <f>[1]物品定价!$D75</f>
        <v>prop,323</v>
      </c>
      <c r="C76" s="4" t="str">
        <f>[1]物品定价!$D75</f>
        <v>prop,323</v>
      </c>
      <c r="D76" s="4">
        <f>[1]物品定价!$E75</f>
        <v>100</v>
      </c>
      <c r="E76" s="3">
        <f>[1]物品定价!$G75</f>
        <v>300</v>
      </c>
      <c r="G76" s="4">
        <f t="shared" si="5"/>
        <v>7</v>
      </c>
      <c r="H76" s="4">
        <f t="shared" si="6"/>
        <v>4</v>
      </c>
      <c r="I76" s="6">
        <v>74</v>
      </c>
      <c r="J76" s="6">
        <v>1</v>
      </c>
      <c r="K76" s="6">
        <v>74</v>
      </c>
      <c r="L76" s="6">
        <v>50</v>
      </c>
      <c r="M76" s="1" t="str">
        <f>IFERROR(VLOOKUP(H76,$V$16:$AR$20,G76*3+2,0),"")</f>
        <v>prop,802,2</v>
      </c>
      <c r="N76" s="1" t="str">
        <f>IFERROR(VLOOKUP(H76,$V$10:$AR$14,G76*3+2,0),"")</f>
        <v>prop,802,2</v>
      </c>
      <c r="O76" s="1" t="str">
        <f>IFERROR(VLOOKUP(H76,$V$46:$AR$55,G76*3+2,0),"")</f>
        <v>stage_token,500</v>
      </c>
      <c r="P76" s="1" t="str">
        <f>IFERROR(VLOOKUP(H76,$V$35:$AR$44,G76*3+2,0),"")</f>
        <v>stage_token,500</v>
      </c>
      <c r="Q76" s="3" t="str">
        <f>IFERROR(VLOOKUP(H76,$V$80:$AR$89,G76*3+2,0),"")</f>
        <v/>
      </c>
      <c r="R76" s="1" t="str">
        <f>IFERROR(VLOOKUP(H76,$V$69:$AR$78,G76*3+2,0),"")</f>
        <v/>
      </c>
      <c r="S76" s="3">
        <f t="shared" si="4"/>
        <v>0</v>
      </c>
      <c r="V76" s="3">
        <v>8</v>
      </c>
      <c r="W76" s="3" t="str">
        <f>IF(W65="","",VLOOKUP(W65,$A:$D,2,0)&amp;","&amp;X65)</f>
        <v>prop,801,10</v>
      </c>
      <c r="Z76" s="3" t="str">
        <f>IF(Z65="","",VLOOKUP(Z65,$A:$D,2,0)&amp;","&amp;AA65)</f>
        <v>prop,802,2</v>
      </c>
      <c r="AC76" s="3" t="str">
        <f>IF(AC65="","",VLOOKUP(AC65,$A:$D,2,0)&amp;","&amp;AD65)</f>
        <v>prop,804,10</v>
      </c>
      <c r="AF76" s="3" t="str">
        <f>IF(AF65="","",VLOOKUP(AF65,$A:$D,2,0)&amp;","&amp;AG65)</f>
        <v/>
      </c>
      <c r="AI76" s="3" t="str">
        <f>IF(AI65="","",VLOOKUP(AI65,$A:$D,2,0)&amp;","&amp;AJ65)</f>
        <v>prop,704,10</v>
      </c>
      <c r="AL76" s="3" t="str">
        <f>IF(AL65="","",VLOOKUP(AL65,$A:$D,2,0)&amp;","&amp;AM65)</f>
        <v>prop,704,10</v>
      </c>
      <c r="AO76" s="3" t="str">
        <f>IF(AO65="","",VLOOKUP(AO65,$A:$D,2,0)&amp;","&amp;AP65)</f>
        <v>prop,802,2</v>
      </c>
      <c r="AR76" s="3" t="str">
        <f>IF(AR65="","",VLOOKUP(AR65,$A:$D,2,0)&amp;","&amp;AS65)</f>
        <v/>
      </c>
    </row>
    <row r="77" spans="1:48">
      <c r="A77" s="4" t="str">
        <f>[1]物品定价!$B76</f>
        <v>1星万能碎片</v>
      </c>
      <c r="B77" s="4" t="str">
        <f>[1]物品定价!$D76</f>
        <v>prop,401</v>
      </c>
      <c r="C77" s="4" t="str">
        <f>[1]物品定价!$D76</f>
        <v>prop,401</v>
      </c>
      <c r="D77" s="4">
        <f>[1]物品定价!$E76</f>
        <v>10</v>
      </c>
      <c r="E77" s="3">
        <f>[1]物品定价!$G76</f>
        <v>0</v>
      </c>
      <c r="G77" s="4">
        <f t="shared" si="5"/>
        <v>7</v>
      </c>
      <c r="H77" s="4">
        <f t="shared" si="6"/>
        <v>5</v>
      </c>
      <c r="I77" s="6">
        <v>75</v>
      </c>
      <c r="J77" s="6">
        <v>1</v>
      </c>
      <c r="K77" s="6">
        <v>75</v>
      </c>
      <c r="L77" s="6">
        <v>50</v>
      </c>
      <c r="M77" s="1" t="str">
        <f>IFERROR(VLOOKUP(H77,$V$16:$AR$20,G77*3+2,0),"")</f>
        <v/>
      </c>
      <c r="N77" s="1" t="str">
        <f>IFERROR(VLOOKUP(H77,$V$10:$AR$14,G77*3+2,0),"")</f>
        <v/>
      </c>
      <c r="O77" s="1" t="str">
        <f>IFERROR(VLOOKUP(H77,$V$46:$AR$55,G77*3+2,0),"")</f>
        <v>item,103,1</v>
      </c>
      <c r="P77" s="1" t="str">
        <f>IFERROR(VLOOKUP(H77,$V$35:$AR$44,G77*3+2,0),"")</f>
        <v>pack,303,1</v>
      </c>
      <c r="Q77" s="3" t="str">
        <f>IFERROR(VLOOKUP(H77,$V$80:$AR$89,G77*3+2,0),"")</f>
        <v>cash,100</v>
      </c>
      <c r="R77" s="1" t="str">
        <f>IFERROR(VLOOKUP(H77,$V$69:$AR$78,G77*3+2,0),"")</f>
        <v>cash,100</v>
      </c>
      <c r="S77" s="3">
        <f t="shared" si="4"/>
        <v>0</v>
      </c>
      <c r="V77" s="3">
        <v>9</v>
      </c>
      <c r="W77" s="3" t="str">
        <f>IF(W66="","",VLOOKUP(W66,$A:$D,2,0)&amp;","&amp;X66)</f>
        <v/>
      </c>
      <c r="Z77" s="3" t="str">
        <f>IF(Z66="","",VLOOKUP(Z66,$A:$D,2,0)&amp;","&amp;AA66)</f>
        <v/>
      </c>
      <c r="AC77" s="3" t="str">
        <f>IF(AC66="","",VLOOKUP(AC66,$A:$D,2,0)&amp;","&amp;AD66)</f>
        <v/>
      </c>
      <c r="AF77" s="3" t="str">
        <f>IF(AF66="","",VLOOKUP(AF66,$A:$D,2,0)&amp;","&amp;AG66)</f>
        <v/>
      </c>
      <c r="AI77" s="3" t="str">
        <f>IF(AI66="","",VLOOKUP(AI66,$A:$D,2,0)&amp;","&amp;AJ66)</f>
        <v/>
      </c>
      <c r="AL77" s="3" t="str">
        <f>IF(AL66="","",VLOOKUP(AL66,$A:$D,2,0)&amp;","&amp;AM66)</f>
        <v/>
      </c>
      <c r="AO77" s="3" t="str">
        <f>IF(AO66="","",VLOOKUP(AO66,$A:$D,2,0)&amp;","&amp;AP66)</f>
        <v/>
      </c>
      <c r="AR77" s="3" t="str">
        <f>IF(AR66="","",VLOOKUP(AR66,$A:$D,2,0)&amp;","&amp;AS66)</f>
        <v/>
      </c>
    </row>
    <row r="78" spans="1:48">
      <c r="A78" s="4" t="str">
        <f>[1]物品定价!$B77</f>
        <v>2星万能碎片</v>
      </c>
      <c r="B78" s="4" t="str">
        <f>[1]物品定价!$D77</f>
        <v>prop,402</v>
      </c>
      <c r="C78" s="4" t="str">
        <f>[1]物品定价!$D77</f>
        <v>prop,402</v>
      </c>
      <c r="D78" s="4">
        <f>[1]物品定价!$E77</f>
        <v>20</v>
      </c>
      <c r="E78" s="3">
        <f>[1]物品定价!$G77</f>
        <v>0</v>
      </c>
      <c r="G78" s="4">
        <f t="shared" si="5"/>
        <v>7</v>
      </c>
      <c r="H78" s="4">
        <f t="shared" si="6"/>
        <v>6</v>
      </c>
      <c r="I78" s="6">
        <v>76</v>
      </c>
      <c r="J78" s="6">
        <v>1</v>
      </c>
      <c r="K78" s="6">
        <v>76</v>
      </c>
      <c r="L78" s="6">
        <v>50</v>
      </c>
      <c r="M78" s="1" t="str">
        <f>IFERROR(VLOOKUP(H78,$V$16:$AR$20,G78*3+2,0),"")</f>
        <v>prop,105,2</v>
      </c>
      <c r="N78" s="1" t="str">
        <f>IFERROR(VLOOKUP(H78,$V$10:$AR$14,G78*3+2,0),"")</f>
        <v>prop,105,2</v>
      </c>
      <c r="O78" s="1" t="str">
        <f>IFERROR(VLOOKUP(H78,$V$46:$AR$55,G78*3+2,0),"")</f>
        <v>prop,105,1</v>
      </c>
      <c r="P78" s="1" t="str">
        <f>IFERROR(VLOOKUP(H78,$V$35:$AR$44,G78*3+2,0),"")</f>
        <v>prop,105,1</v>
      </c>
      <c r="Q78" s="3" t="str">
        <f>IFERROR(VLOOKUP(H78,$V$80:$AR$89,G78*3+2,0),"")</f>
        <v/>
      </c>
      <c r="R78" s="1" t="str">
        <f>IFERROR(VLOOKUP(H78,$V$69:$AR$78,G78*3+2,0),"")</f>
        <v/>
      </c>
      <c r="S78" s="3">
        <f t="shared" si="4"/>
        <v>0</v>
      </c>
      <c r="V78" s="3">
        <v>10</v>
      </c>
      <c r="W78" s="3" t="str">
        <f>IF(W67="","",VLOOKUP(W67,$A:$D,2,0)&amp;","&amp;X67)</f>
        <v>pack,304,1</v>
      </c>
      <c r="Z78" s="3" t="str">
        <f>IF(Z67="","",VLOOKUP(Z67,$A:$D,2,0)&amp;","&amp;AA67)</f>
        <v>prop,702,1</v>
      </c>
      <c r="AC78" s="3" t="str">
        <f>IF(AC67="","",VLOOKUP(AC67,$A:$D,2,0)&amp;","&amp;AD67)</f>
        <v>prop,809,1</v>
      </c>
      <c r="AF78" s="3" t="str">
        <f>IF(AF67="","",VLOOKUP(AF67,$A:$D,2,0)&amp;","&amp;AG67)</f>
        <v>prop,705,1</v>
      </c>
      <c r="AI78" s="3" t="str">
        <f>IF(AI67="","",VLOOKUP(AI67,$A:$D,2,0)&amp;","&amp;AJ67)</f>
        <v>prop,702,1</v>
      </c>
      <c r="AL78" s="3" t="str">
        <f>IF(AL67="","",VLOOKUP(AL67,$A:$D,2,0)&amp;","&amp;AM67)</f>
        <v>pack,304,1</v>
      </c>
      <c r="AO78" s="3" t="str">
        <f>IF(AO67="","",VLOOKUP(AO67,$A:$D,2,0)&amp;","&amp;AP67)</f>
        <v>prop,809,1</v>
      </c>
      <c r="AR78" s="3" t="str">
        <f>IF(AR67="","",VLOOKUP(AR67,$A:$D,2,0)&amp;","&amp;AS67)</f>
        <v>frame,3,1</v>
      </c>
    </row>
    <row r="79" spans="1:48">
      <c r="A79" s="4" t="str">
        <f>[1]物品定价!$B78</f>
        <v>技能碎片</v>
      </c>
      <c r="B79" s="4" t="str">
        <f>[1]物品定价!$D78</f>
        <v>prop,403</v>
      </c>
      <c r="C79" s="4" t="str">
        <f>[1]物品定价!$D78</f>
        <v>prop,403</v>
      </c>
      <c r="D79" s="4">
        <f>[1]物品定价!$E78</f>
        <v>100</v>
      </c>
      <c r="E79" s="3">
        <f>[1]物品定价!$G78</f>
        <v>100</v>
      </c>
      <c r="G79" s="4">
        <f t="shared" si="5"/>
        <v>7</v>
      </c>
      <c r="H79" s="4">
        <f t="shared" si="6"/>
        <v>7</v>
      </c>
      <c r="I79" s="6">
        <v>77</v>
      </c>
      <c r="J79" s="6">
        <v>1</v>
      </c>
      <c r="K79" s="6">
        <v>77</v>
      </c>
      <c r="L79" s="6">
        <v>50</v>
      </c>
      <c r="M79" s="1" t="str">
        <f>IFERROR(VLOOKUP(H79,$V$16:$AR$20,G79*3+2,0),"")</f>
        <v/>
      </c>
      <c r="N79" s="1" t="str">
        <f>IFERROR(VLOOKUP(H79,$V$10:$AR$14,G79*3+2,0),"")</f>
        <v/>
      </c>
      <c r="O79" s="1" t="str">
        <f>IFERROR(VLOOKUP(H79,$V$46:$AR$55,G79*3+2,0),"")</f>
        <v>stam,12</v>
      </c>
      <c r="P79" s="1" t="str">
        <f>IFERROR(VLOOKUP(H79,$V$35:$AR$44,G79*3+2,0),"")</f>
        <v>stam,12</v>
      </c>
      <c r="Q79" s="3" t="str">
        <f>IFERROR(VLOOKUP(H79,$V$80:$AR$89,G79*3+2,0),"")</f>
        <v/>
      </c>
      <c r="R79" s="1" t="str">
        <f>IFERROR(VLOOKUP(H79,$V$69:$AR$78,G79*3+2,0),"")</f>
        <v/>
      </c>
      <c r="S79" s="3">
        <f t="shared" si="4"/>
        <v>0</v>
      </c>
    </row>
    <row r="80" spans="1:48">
      <c r="A80" s="4" t="str">
        <f>[1]物品定价!$B79</f>
        <v>背心尊者的碎片</v>
      </c>
      <c r="B80" s="4" t="str">
        <f>[1]物品定价!$D79</f>
        <v>prop,502</v>
      </c>
      <c r="C80" s="4" t="str">
        <f>[1]物品定价!$D79</f>
        <v>prop,502</v>
      </c>
      <c r="D80" s="4">
        <f>[1]物品定价!$E79</f>
        <v>20</v>
      </c>
      <c r="E80" s="3">
        <f>D80</f>
        <v>20</v>
      </c>
      <c r="G80" s="4">
        <f t="shared" si="5"/>
        <v>7</v>
      </c>
      <c r="H80" s="4">
        <f t="shared" si="6"/>
        <v>8</v>
      </c>
      <c r="I80" s="6">
        <v>78</v>
      </c>
      <c r="J80" s="6">
        <v>1</v>
      </c>
      <c r="K80" s="6">
        <v>78</v>
      </c>
      <c r="L80" s="6">
        <v>50</v>
      </c>
      <c r="M80" s="1" t="str">
        <f>IFERROR(VLOOKUP(H80,$V$16:$AR$20,G80*3+2,0),"")</f>
        <v>prop,403,1</v>
      </c>
      <c r="N80" s="1" t="str">
        <f>IFERROR(VLOOKUP(H80,$V$10:$AR$14,G80*3+2,0),"")</f>
        <v>prop,403,1</v>
      </c>
      <c r="O80" s="1" t="str">
        <f>IFERROR(VLOOKUP(H80,$V$46:$AR$55,G80*3+2,0),"")</f>
        <v>coin,5000</v>
      </c>
      <c r="P80" s="1" t="str">
        <f>IFERROR(VLOOKUP(H80,$V$35:$AR$44,G80*3+2,0),"")</f>
        <v>coin,5000</v>
      </c>
      <c r="Q80" s="3" t="str">
        <f>IFERROR(VLOOKUP(H80,$V$80:$AR$89,G80*3+2,0),"")</f>
        <v/>
      </c>
      <c r="R80" s="1" t="str">
        <f>IFERROR(VLOOKUP(H80,$V$69:$AR$78,G80*3+2,0),"")</f>
        <v/>
      </c>
      <c r="S80" s="3">
        <f t="shared" si="4"/>
        <v>0</v>
      </c>
      <c r="V80" s="3">
        <v>1</v>
      </c>
      <c r="W80" s="3" t="str">
        <f>IF(W58="","",VLOOKUP(W58,$A:$D,3,0)&amp;","&amp;X58)</f>
        <v/>
      </c>
      <c r="Z80" s="3" t="str">
        <f>IF(Z58="","",VLOOKUP(Z58,$A:$D,3,0)&amp;","&amp;AA58)</f>
        <v/>
      </c>
      <c r="AC80" s="3" t="str">
        <f>IF(AC58="","",VLOOKUP(AC58,$A:$D,3,0)&amp;","&amp;AD58)</f>
        <v/>
      </c>
      <c r="AF80" s="3" t="str">
        <f>IF(AF58="","",VLOOKUP(AF58,$A:$D,3,0)&amp;","&amp;AG58)</f>
        <v/>
      </c>
      <c r="AI80" s="3" t="str">
        <f>IF(AI58="","",VLOOKUP(AI58,$A:$D,3,0)&amp;","&amp;AJ58)</f>
        <v/>
      </c>
      <c r="AL80" s="3" t="str">
        <f>IF(AL58="","",VLOOKUP(AL58,$A:$D,3,0)&amp;","&amp;AM58)</f>
        <v/>
      </c>
      <c r="AO80" s="3" t="str">
        <f>IF(AO58="","",VLOOKUP(AO58,$A:$D,3,0)&amp;","&amp;AP58)</f>
        <v/>
      </c>
      <c r="AR80" s="3" t="str">
        <f>IF(AR58="","",VLOOKUP(AR58,$A:$D,3,0)&amp;","&amp;AS58)</f>
        <v/>
      </c>
    </row>
    <row r="81" spans="1:44">
      <c r="A81" s="4" t="str">
        <f>[1]物品定价!$B80</f>
        <v>背心黑洞的碎片</v>
      </c>
      <c r="B81" s="4" t="str">
        <f>[1]物品定价!$D80</f>
        <v>prop,503</v>
      </c>
      <c r="C81" s="4" t="str">
        <f>[1]物品定价!$D80</f>
        <v>prop,503</v>
      </c>
      <c r="D81" s="4">
        <f>[1]物品定价!$E80</f>
        <v>10</v>
      </c>
      <c r="E81" s="3">
        <f t="shared" ref="E81:E144" si="7">D81</f>
        <v>10</v>
      </c>
      <c r="G81" s="4">
        <f t="shared" si="5"/>
        <v>7</v>
      </c>
      <c r="H81" s="4">
        <f t="shared" si="6"/>
        <v>9</v>
      </c>
      <c r="I81" s="6">
        <v>79</v>
      </c>
      <c r="J81" s="6">
        <v>1</v>
      </c>
      <c r="K81" s="6">
        <v>79</v>
      </c>
      <c r="L81" s="6">
        <v>50</v>
      </c>
      <c r="M81" s="1" t="str">
        <f>IFERROR(VLOOKUP(H81,$V$16:$AR$20,G81*3+2,0),"")</f>
        <v/>
      </c>
      <c r="N81" s="1" t="str">
        <f>IFERROR(VLOOKUP(H81,$V$10:$AR$14,G81*3+2,0),"")</f>
        <v/>
      </c>
      <c r="O81" s="1" t="str">
        <f>IFERROR(VLOOKUP(H81,$V$46:$AR$55,G81*3+2,0),"")</f>
        <v>item,103,1</v>
      </c>
      <c r="P81" s="1" t="str">
        <f>IFERROR(VLOOKUP(H81,$V$35:$AR$44,G81*3+2,0),"")</f>
        <v>pack,303,1</v>
      </c>
      <c r="Q81" s="3" t="str">
        <f>IFERROR(VLOOKUP(H81,$V$80:$AR$89,G81*3+2,0),"")</f>
        <v/>
      </c>
      <c r="R81" s="1" t="str">
        <f>IFERROR(VLOOKUP(H81,$V$69:$AR$78,G81*3+2,0),"")</f>
        <v/>
      </c>
      <c r="S81" s="3">
        <f t="shared" si="4"/>
        <v>0</v>
      </c>
      <c r="V81" s="3">
        <v>2</v>
      </c>
      <c r="W81" s="3" t="str">
        <f>IF(W59="","",VLOOKUP(W59,$A:$D,3,0)&amp;","&amp;X59)</f>
        <v>prop,403,2</v>
      </c>
      <c r="Z81" s="3" t="str">
        <f>IF(Z59="","",VLOOKUP(Z59,$A:$D,3,0)&amp;","&amp;AA59)</f>
        <v>prop,403,2</v>
      </c>
      <c r="AC81" s="3" t="str">
        <f>IF(AC59="","",VLOOKUP(AC59,$A:$D,3,0)&amp;","&amp;AD59)</f>
        <v/>
      </c>
      <c r="AF81" s="3" t="str">
        <f>IF(AF59="","",VLOOKUP(AF59,$A:$D,3,0)&amp;","&amp;AG59)</f>
        <v/>
      </c>
      <c r="AI81" s="3" t="str">
        <f>IF(AI59="","",VLOOKUP(AI59,$A:$D,3,0)&amp;","&amp;AJ59)</f>
        <v/>
      </c>
      <c r="AL81" s="3" t="str">
        <f>IF(AL59="","",VLOOKUP(AL59,$A:$D,3,0)&amp;","&amp;AM59)</f>
        <v/>
      </c>
      <c r="AO81" s="3" t="str">
        <f>IF(AO59="","",VLOOKUP(AO59,$A:$D,3,0)&amp;","&amp;AP59)</f>
        <v/>
      </c>
      <c r="AR81" s="3" t="str">
        <f>IF(AR59="","",VLOOKUP(AR59,$A:$D,3,0)&amp;","&amp;AS59)</f>
        <v/>
      </c>
    </row>
    <row r="82" spans="1:44">
      <c r="A82" s="4" t="str">
        <f>[1]物品定价!$B81</f>
        <v>背心猛虎的碎片</v>
      </c>
      <c r="B82" s="4" t="str">
        <f>[1]物品定价!$D81</f>
        <v>prop,504</v>
      </c>
      <c r="C82" s="4" t="str">
        <f>[1]物品定价!$D81</f>
        <v>prop,504</v>
      </c>
      <c r="D82" s="4">
        <f>[1]物品定价!$E81</f>
        <v>10</v>
      </c>
      <c r="E82" s="3">
        <f t="shared" si="7"/>
        <v>10</v>
      </c>
      <c r="G82" s="4">
        <f t="shared" si="5"/>
        <v>7</v>
      </c>
      <c r="H82" s="4">
        <f t="shared" si="6"/>
        <v>10</v>
      </c>
      <c r="I82" s="6">
        <v>80</v>
      </c>
      <c r="J82" s="6">
        <v>1</v>
      </c>
      <c r="K82" s="6">
        <v>80</v>
      </c>
      <c r="L82" s="6">
        <v>50</v>
      </c>
      <c r="M82" s="1" t="str">
        <f>IFERROR(VLOOKUP(H82,$V$16:$AR$20,G82*3+2,0),"")</f>
        <v>prop,702,1</v>
      </c>
      <c r="N82" s="1" t="str">
        <f>IFERROR(VLOOKUP(H82,$V$10:$AR$14,G82*3+2,0),"")</f>
        <v>prop,702,1</v>
      </c>
      <c r="O82" s="1" t="str">
        <f>IFERROR(VLOOKUP(H82,$V$46:$AR$55,G82*3+2,0),"")</f>
        <v>prop,540,10</v>
      </c>
      <c r="P82" s="1" t="str">
        <f>IFERROR(VLOOKUP(H82,$V$35:$AR$44,G82*3+2,0),"")</f>
        <v>prop,540,10</v>
      </c>
      <c r="Q82" s="3" t="str">
        <f>IFERROR(VLOOKUP(H82,$V$80:$AR$89,G82*3+2,0),"")</f>
        <v>frame,3,1</v>
      </c>
      <c r="R82" s="1" t="str">
        <f>IFERROR(VLOOKUP(H82,$V$69:$AR$78,G82*3+2,0),"")</f>
        <v>frame,3,1</v>
      </c>
      <c r="S82" s="3">
        <f t="shared" si="4"/>
        <v>1</v>
      </c>
      <c r="V82" s="3">
        <v>3</v>
      </c>
      <c r="W82" s="3" t="str">
        <f>IF(W60="","",VLOOKUP(W60,$A:$D,3,0)&amp;","&amp;X60)</f>
        <v/>
      </c>
      <c r="Z82" s="3" t="str">
        <f>IF(Z60="","",VLOOKUP(Z60,$A:$D,3,0)&amp;","&amp;AA60)</f>
        <v/>
      </c>
      <c r="AC82" s="3" t="str">
        <f>IF(AC60="","",VLOOKUP(AC60,$A:$D,3,0)&amp;","&amp;AD60)</f>
        <v>prop,803,5</v>
      </c>
      <c r="AF82" s="3" t="str">
        <f>IF(AF60="","",VLOOKUP(AF60,$A:$D,3,0)&amp;","&amp;AG60)</f>
        <v/>
      </c>
      <c r="AI82" s="3" t="str">
        <f>IF(AI60="","",VLOOKUP(AI60,$A:$D,3,0)&amp;","&amp;AJ60)</f>
        <v>prop,403,2</v>
      </c>
      <c r="AL82" s="3" t="str">
        <f>IF(AL60="","",VLOOKUP(AL60,$A:$D,3,0)&amp;","&amp;AM60)</f>
        <v>prop,403,2</v>
      </c>
      <c r="AO82" s="3" t="str">
        <f>IF(AO60="","",VLOOKUP(AO60,$A:$D,3,0)&amp;","&amp;AP60)</f>
        <v>prop,801,10</v>
      </c>
      <c r="AR82" s="3" t="str">
        <f>IF(AR60="","",VLOOKUP(AR60,$A:$D,3,0)&amp;","&amp;AS60)</f>
        <v/>
      </c>
    </row>
    <row r="83" spans="1:44">
      <c r="A83" s="4" t="str">
        <f>[1]物品定价!$B82</f>
        <v>钉锤头的碎片</v>
      </c>
      <c r="B83" s="4" t="str">
        <f>[1]物品定价!$D82</f>
        <v>prop,505</v>
      </c>
      <c r="C83" s="4" t="str">
        <f>[1]物品定价!$D82</f>
        <v>prop,505</v>
      </c>
      <c r="D83" s="4">
        <f>[1]物品定价!$E82</f>
        <v>10</v>
      </c>
      <c r="E83" s="3">
        <f t="shared" si="7"/>
        <v>10</v>
      </c>
      <c r="V83" s="3">
        <v>4</v>
      </c>
      <c r="W83" s="3" t="str">
        <f>IF(W61="","",VLOOKUP(W61,$A:$D,3,0)&amp;","&amp;X61)</f>
        <v>prop,805,2</v>
      </c>
      <c r="Z83" s="3" t="str">
        <f>IF(Z61="","",VLOOKUP(Z61,$A:$D,3,0)&amp;","&amp;AA61)</f>
        <v>prop,805,2</v>
      </c>
      <c r="AC83" s="3" t="str">
        <f>IF(AC61="","",VLOOKUP(AC61,$A:$D,3,0)&amp;","&amp;AD61)</f>
        <v/>
      </c>
      <c r="AF83" s="3" t="str">
        <f>IF(AF61="","",VLOOKUP(AF61,$A:$D,3,0)&amp;","&amp;AG61)</f>
        <v/>
      </c>
      <c r="AI83" s="3" t="str">
        <f>IF(AI61="","",VLOOKUP(AI61,$A:$D,3,0)&amp;","&amp;AJ61)</f>
        <v/>
      </c>
      <c r="AL83" s="3" t="str">
        <f>IF(AL61="","",VLOOKUP(AL61,$A:$D,3,0)&amp;","&amp;AM61)</f>
        <v/>
      </c>
      <c r="AO83" s="3" t="str">
        <f>IF(AO61="","",VLOOKUP(AO61,$A:$D,3,0)&amp;","&amp;AP61)</f>
        <v/>
      </c>
      <c r="AR83" s="3" t="str">
        <f>IF(AR61="","",VLOOKUP(AR61,$A:$D,3,0)&amp;","&amp;AS61)</f>
        <v/>
      </c>
    </row>
    <row r="84" spans="1:44">
      <c r="A84" s="4" t="str">
        <f>[1]物品定价!$B83</f>
        <v>基诺斯博士的碎片</v>
      </c>
      <c r="B84" s="4" t="str">
        <f>[1]物品定价!$D83</f>
        <v>prop,508</v>
      </c>
      <c r="C84" s="4" t="str">
        <f>[1]物品定价!$D83</f>
        <v>prop,508</v>
      </c>
      <c r="D84" s="4">
        <f>[1]物品定价!$E83</f>
        <v>20</v>
      </c>
      <c r="E84" s="3">
        <f t="shared" si="7"/>
        <v>20</v>
      </c>
      <c r="V84" s="3">
        <v>5</v>
      </c>
      <c r="W84" s="3" t="str">
        <f>IF(W62="","",VLOOKUP(W62,$A:$D,3,0)&amp;","&amp;X62)</f>
        <v/>
      </c>
      <c r="Z84" s="3" t="str">
        <f>IF(Z62="","",VLOOKUP(Z62,$A:$D,3,0)&amp;","&amp;AA62)</f>
        <v/>
      </c>
      <c r="AC84" s="3" t="str">
        <f>IF(AC62="","",VLOOKUP(AC62,$A:$D,3,0)&amp;","&amp;AD62)</f>
        <v>cash,100</v>
      </c>
      <c r="AF84" s="3" t="str">
        <f>IF(AF62="","",VLOOKUP(AF62,$A:$D,3,0)&amp;","&amp;AG62)</f>
        <v>cash,100</v>
      </c>
      <c r="AI84" s="3" t="str">
        <f>IF(AI62="","",VLOOKUP(AI62,$A:$D,3,0)&amp;","&amp;AJ62)</f>
        <v>cash,100</v>
      </c>
      <c r="AL84" s="3" t="str">
        <f>IF(AL62="","",VLOOKUP(AL62,$A:$D,3,0)&amp;","&amp;AM62)</f>
        <v>cash,100</v>
      </c>
      <c r="AO84" s="3" t="str">
        <f>IF(AO62="","",VLOOKUP(AO62,$A:$D,3,0)&amp;","&amp;AP62)</f>
        <v>cash,100</v>
      </c>
      <c r="AR84" s="3" t="str">
        <f>IF(AR62="","",VLOOKUP(AR62,$A:$D,3,0)&amp;","&amp;AS62)</f>
        <v>cash,100</v>
      </c>
    </row>
    <row r="85" spans="1:44">
      <c r="A85" s="4" t="str">
        <f>[1]物品定价!$B84</f>
        <v>土龙的碎片</v>
      </c>
      <c r="B85" s="4" t="str">
        <f>[1]物品定价!$D84</f>
        <v>prop,509</v>
      </c>
      <c r="C85" s="4" t="str">
        <f>[1]物品定价!$D84</f>
        <v>prop,509</v>
      </c>
      <c r="D85" s="4">
        <f>[1]物品定价!$E84</f>
        <v>10</v>
      </c>
      <c r="E85" s="3">
        <f t="shared" si="7"/>
        <v>10</v>
      </c>
      <c r="V85" s="3">
        <v>6</v>
      </c>
      <c r="W85" s="3" t="str">
        <f>IF(W63="","",VLOOKUP(W63,$A:$D,3,0)&amp;","&amp;X63)</f>
        <v>cash,100</v>
      </c>
      <c r="Z85" s="3" t="str">
        <f>IF(Z63="","",VLOOKUP(Z63,$A:$D,3,0)&amp;","&amp;AA63)</f>
        <v>cash,100</v>
      </c>
      <c r="AC85" s="3" t="str">
        <f>IF(AC63="","",VLOOKUP(AC63,$A:$D,3,0)&amp;","&amp;AD63)</f>
        <v/>
      </c>
      <c r="AF85" s="3" t="str">
        <f>IF(AF63="","",VLOOKUP(AF63,$A:$D,3,0)&amp;","&amp;AG63)</f>
        <v/>
      </c>
      <c r="AI85" s="3" t="str">
        <f>IF(AI63="","",VLOOKUP(AI63,$A:$D,3,0)&amp;","&amp;AJ63)</f>
        <v/>
      </c>
      <c r="AL85" s="3" t="str">
        <f>IF(AL63="","",VLOOKUP(AL63,$A:$D,3,0)&amp;","&amp;AM63)</f>
        <v/>
      </c>
      <c r="AO85" s="3" t="str">
        <f>IF(AO63="","",VLOOKUP(AO63,$A:$D,3,0)&amp;","&amp;AP63)</f>
        <v/>
      </c>
      <c r="AR85" s="3" t="str">
        <f>IF(AR63="","",VLOOKUP(AR63,$A:$D,3,0)&amp;","&amp;AS63)</f>
        <v/>
      </c>
    </row>
    <row r="86" spans="1:44">
      <c r="A86" s="4" t="str">
        <f>[1]物品定价!$B85</f>
        <v>蚊女的碎片</v>
      </c>
      <c r="B86" s="4" t="str">
        <f>[1]物品定价!$D85</f>
        <v>prop,510</v>
      </c>
      <c r="C86" s="4" t="str">
        <f>[1]物品定价!$D85</f>
        <v>prop,510</v>
      </c>
      <c r="D86" s="4">
        <f>[1]物品定价!$E85</f>
        <v>20</v>
      </c>
      <c r="E86" s="3">
        <f t="shared" si="7"/>
        <v>20</v>
      </c>
      <c r="V86" s="3">
        <v>7</v>
      </c>
      <c r="W86" s="3" t="str">
        <f>IF(W64="","",VLOOKUP(W64,$A:$D,3,0)&amp;","&amp;X64)</f>
        <v/>
      </c>
      <c r="Z86" s="3" t="str">
        <f>IF(Z64="","",VLOOKUP(Z64,$A:$D,3,0)&amp;","&amp;AA64)</f>
        <v/>
      </c>
      <c r="AC86" s="3" t="str">
        <f>IF(AC64="","",VLOOKUP(AC64,$A:$D,3,0)&amp;","&amp;AD64)</f>
        <v/>
      </c>
      <c r="AF86" s="3" t="str">
        <f>IF(AF64="","",VLOOKUP(AF64,$A:$D,3,0)&amp;","&amp;AG64)</f>
        <v/>
      </c>
      <c r="AI86" s="3" t="str">
        <f>IF(AI64="","",VLOOKUP(AI64,$A:$D,3,0)&amp;","&amp;AJ64)</f>
        <v/>
      </c>
      <c r="AL86" s="3" t="str">
        <f>IF(AL64="","",VLOOKUP(AL64,$A:$D,3,0)&amp;","&amp;AM64)</f>
        <v/>
      </c>
      <c r="AO86" s="3" t="str">
        <f>IF(AO64="","",VLOOKUP(AO64,$A:$D,3,0)&amp;","&amp;AP64)</f>
        <v/>
      </c>
      <c r="AR86" s="3" t="str">
        <f>IF(AR64="","",VLOOKUP(AR64,$A:$D,3,0)&amp;","&amp;AS64)</f>
        <v/>
      </c>
    </row>
    <row r="87" spans="1:44">
      <c r="A87" s="4" t="str">
        <f>[1]物品定价!$B86</f>
        <v>兽王的碎片</v>
      </c>
      <c r="B87" s="4" t="str">
        <f>[1]物品定价!$D86</f>
        <v>prop,511</v>
      </c>
      <c r="C87" s="4" t="str">
        <f>[1]物品定价!$D86</f>
        <v>prop,511</v>
      </c>
      <c r="D87" s="4">
        <f>[1]物品定价!$E86</f>
        <v>20</v>
      </c>
      <c r="E87" s="3">
        <f t="shared" si="7"/>
        <v>20</v>
      </c>
      <c r="V87" s="3">
        <v>8</v>
      </c>
      <c r="W87" s="3" t="str">
        <f>IF(W65="","",VLOOKUP(W65,$A:$D,3,0)&amp;","&amp;X65)</f>
        <v>prop,801,10</v>
      </c>
      <c r="Z87" s="3" t="str">
        <f>IF(Z65="","",VLOOKUP(Z65,$A:$D,3,0)&amp;","&amp;AA65)</f>
        <v>prop,802,2</v>
      </c>
      <c r="AC87" s="3" t="str">
        <f>IF(AC65="","",VLOOKUP(AC65,$A:$D,3,0)&amp;","&amp;AD65)</f>
        <v>prop,804,10</v>
      </c>
      <c r="AF87" s="3" t="str">
        <f>IF(AF65="","",VLOOKUP(AF65,$A:$D,3,0)&amp;","&amp;AG65)</f>
        <v/>
      </c>
      <c r="AI87" s="3" t="str">
        <f>IF(AI65="","",VLOOKUP(AI65,$A:$D,3,0)&amp;","&amp;AJ65)</f>
        <v>prop,704,10</v>
      </c>
      <c r="AL87" s="3" t="str">
        <f>IF(AL65="","",VLOOKUP(AL65,$A:$D,3,0)&amp;","&amp;AM65)</f>
        <v>prop,704,10</v>
      </c>
      <c r="AO87" s="3" t="str">
        <f>IF(AO65="","",VLOOKUP(AO65,$A:$D,3,0)&amp;","&amp;AP65)</f>
        <v>prop,802,2</v>
      </c>
      <c r="AR87" s="3" t="str">
        <f>IF(AR65="","",VLOOKUP(AR65,$A:$D,3,0)&amp;","&amp;AS65)</f>
        <v/>
      </c>
    </row>
    <row r="88" spans="1:44">
      <c r="A88" s="4" t="str">
        <f>[1]物品定价!$B87</f>
        <v>装甲猩猩的碎片</v>
      </c>
      <c r="B88" s="4" t="str">
        <f>[1]物品定价!$D87</f>
        <v>prop,512</v>
      </c>
      <c r="C88" s="4" t="str">
        <f>[1]物品定价!$D87</f>
        <v>prop,512</v>
      </c>
      <c r="D88" s="4">
        <f>[1]物品定价!$E87</f>
        <v>20</v>
      </c>
      <c r="E88" s="3">
        <f t="shared" si="7"/>
        <v>20</v>
      </c>
      <c r="V88" s="3">
        <v>9</v>
      </c>
      <c r="W88" s="3" t="str">
        <f>IF(W66="","",VLOOKUP(W66,$A:$D,3,0)&amp;","&amp;X66)</f>
        <v/>
      </c>
      <c r="Z88" s="3" t="str">
        <f>IF(Z66="","",VLOOKUP(Z66,$A:$D,3,0)&amp;","&amp;AA66)</f>
        <v/>
      </c>
      <c r="AC88" s="3" t="str">
        <f>IF(AC66="","",VLOOKUP(AC66,$A:$D,3,0)&amp;","&amp;AD66)</f>
        <v/>
      </c>
      <c r="AF88" s="3" t="str">
        <f>IF(AF66="","",VLOOKUP(AF66,$A:$D,3,0)&amp;","&amp;AG66)</f>
        <v/>
      </c>
      <c r="AI88" s="3" t="str">
        <f>IF(AI66="","",VLOOKUP(AI66,$A:$D,3,0)&amp;","&amp;AJ66)</f>
        <v/>
      </c>
      <c r="AL88" s="3" t="str">
        <f>IF(AL66="","",VLOOKUP(AL66,$A:$D,3,0)&amp;","&amp;AM66)</f>
        <v/>
      </c>
      <c r="AO88" s="3" t="str">
        <f>IF(AO66="","",VLOOKUP(AO66,$A:$D,3,0)&amp;","&amp;AP66)</f>
        <v/>
      </c>
      <c r="AR88" s="3" t="str">
        <f>IF(AR66="","",VLOOKUP(AR66,$A:$D,3,0)&amp;","&amp;AS66)</f>
        <v/>
      </c>
    </row>
    <row r="89" spans="1:44">
      <c r="A89" s="4" t="str">
        <f>[1]物品定价!$B88</f>
        <v>阿修罗独角仙的碎片</v>
      </c>
      <c r="B89" s="4" t="str">
        <f>[1]物品定价!$D88</f>
        <v>prop,513</v>
      </c>
      <c r="C89" s="4" t="str">
        <f>[1]物品定价!$D88</f>
        <v>prop,513</v>
      </c>
      <c r="D89" s="4">
        <f>[1]物品定价!$E88</f>
        <v>100</v>
      </c>
      <c r="E89" s="3">
        <f t="shared" si="7"/>
        <v>100</v>
      </c>
      <c r="V89" s="3">
        <v>10</v>
      </c>
      <c r="W89" s="3" t="str">
        <f>IF(W67="","",VLOOKUP(W67,$A:$D,3,0)&amp;","&amp;X67)</f>
        <v>item,104,1</v>
      </c>
      <c r="Z89" s="3" t="str">
        <f>IF(Z67="","",VLOOKUP(Z67,$A:$D,3,0)&amp;","&amp;AA67)</f>
        <v>prop,702,1</v>
      </c>
      <c r="AC89" s="3" t="str">
        <f>IF(AC67="","",VLOOKUP(AC67,$A:$D,3,0)&amp;","&amp;AD67)</f>
        <v>prop,809,1</v>
      </c>
      <c r="AF89" s="3" t="str">
        <f>IF(AF67="","",VLOOKUP(AF67,$A:$D,3,0)&amp;","&amp;AG67)</f>
        <v>prop,705,1</v>
      </c>
      <c r="AI89" s="3" t="str">
        <f>IF(AI67="","",VLOOKUP(AI67,$A:$D,3,0)&amp;","&amp;AJ67)</f>
        <v>prop,702,1</v>
      </c>
      <c r="AL89" s="3" t="str">
        <f>IF(AL67="","",VLOOKUP(AL67,$A:$D,3,0)&amp;","&amp;AM67)</f>
        <v>item,104,1</v>
      </c>
      <c r="AO89" s="3" t="str">
        <f>IF(AO67="","",VLOOKUP(AO67,$A:$D,3,0)&amp;","&amp;AP67)</f>
        <v>prop,809,1</v>
      </c>
      <c r="AR89" s="3" t="str">
        <f>IF(AR67="","",VLOOKUP(AR67,$A:$D,3,0)&amp;","&amp;AS67)</f>
        <v>frame,3,1</v>
      </c>
    </row>
    <row r="90" spans="1:44">
      <c r="A90" s="4" t="str">
        <f>[1]物品定价!$B89</f>
        <v>冲天好小子的碎片</v>
      </c>
      <c r="B90" s="4" t="str">
        <f>[1]物品定价!$D89</f>
        <v>prop,514</v>
      </c>
      <c r="C90" s="4" t="str">
        <f>[1]物品定价!$D89</f>
        <v>prop,514</v>
      </c>
      <c r="D90" s="4">
        <f>[1]物品定价!$E89</f>
        <v>10</v>
      </c>
      <c r="E90" s="3">
        <f t="shared" si="7"/>
        <v>10</v>
      </c>
    </row>
    <row r="91" spans="1:44">
      <c r="A91" s="4" t="str">
        <f>[1]物品定价!$B90</f>
        <v>快拳侠的碎片</v>
      </c>
      <c r="B91" s="4" t="str">
        <f>[1]物品定价!$D90</f>
        <v>prop,515</v>
      </c>
      <c r="C91" s="4" t="str">
        <f>[1]物品定价!$D90</f>
        <v>prop,515</v>
      </c>
      <c r="D91" s="4">
        <f>[1]物品定价!$E90</f>
        <v>10</v>
      </c>
      <c r="E91" s="3">
        <f t="shared" si="7"/>
        <v>10</v>
      </c>
    </row>
    <row r="92" spans="1:44">
      <c r="A92" s="4" t="str">
        <f>[1]物品定价!$B91</f>
        <v>丧服吊带裤的碎片</v>
      </c>
      <c r="B92" s="4" t="str">
        <f>[1]物品定价!$D91</f>
        <v>prop,516</v>
      </c>
      <c r="C92" s="4" t="str">
        <f>[1]物品定价!$D91</f>
        <v>prop,516</v>
      </c>
      <c r="D92" s="4">
        <f>[1]物品定价!$E91</f>
        <v>10</v>
      </c>
      <c r="E92" s="3">
        <f t="shared" si="7"/>
        <v>10</v>
      </c>
    </row>
    <row r="93" spans="1:44">
      <c r="A93" s="4" t="str">
        <f>[1]物品定价!$B92</f>
        <v>十字键的碎片</v>
      </c>
      <c r="B93" s="4" t="str">
        <f>[1]物品定价!$D92</f>
        <v>prop,517</v>
      </c>
      <c r="C93" s="4" t="str">
        <f>[1]物品定价!$D92</f>
        <v>prop,517</v>
      </c>
      <c r="D93" s="4">
        <f>[1]物品定价!$E92</f>
        <v>10</v>
      </c>
      <c r="E93" s="3">
        <f t="shared" si="7"/>
        <v>10</v>
      </c>
    </row>
    <row r="94" spans="1:44">
      <c r="A94" s="4" t="str">
        <f>[1]物品定价!$B93</f>
        <v>微笑超人的碎片</v>
      </c>
      <c r="B94" s="4" t="str">
        <f>[1]物品定价!$D93</f>
        <v>prop,518</v>
      </c>
      <c r="C94" s="4" t="str">
        <f>[1]物品定价!$D93</f>
        <v>prop,518</v>
      </c>
      <c r="D94" s="4">
        <f>[1]物品定价!$E93</f>
        <v>20</v>
      </c>
      <c r="E94" s="3">
        <f t="shared" si="7"/>
        <v>20</v>
      </c>
    </row>
    <row r="95" spans="1:44">
      <c r="A95" s="4" t="str">
        <f>[1]物品定价!$B94</f>
        <v>闪电Max的碎片</v>
      </c>
      <c r="B95" s="4" t="str">
        <f>[1]物品定价!$D94</f>
        <v>prop,519</v>
      </c>
      <c r="C95" s="4" t="str">
        <f>[1]物品定价!$D94</f>
        <v>prop,519</v>
      </c>
      <c r="D95" s="4">
        <f>[1]物品定价!$E94</f>
        <v>20</v>
      </c>
      <c r="E95" s="3">
        <f t="shared" si="7"/>
        <v>20</v>
      </c>
    </row>
    <row r="96" spans="1:44">
      <c r="A96" s="4" t="str">
        <f>[1]物品定价!$B95</f>
        <v>弹簧胡子的碎片</v>
      </c>
      <c r="B96" s="4" t="str">
        <f>[1]物品定价!$D95</f>
        <v>prop,520</v>
      </c>
      <c r="C96" s="4" t="str">
        <f>[1]物品定价!$D95</f>
        <v>prop,520</v>
      </c>
      <c r="D96" s="4">
        <f>[1]物品定价!$E95</f>
        <v>20</v>
      </c>
      <c r="E96" s="3">
        <f t="shared" si="7"/>
        <v>20</v>
      </c>
    </row>
    <row r="97" spans="1:5">
      <c r="A97" s="4" t="str">
        <f>[1]物品定价!$B96</f>
        <v>黄金球的碎片</v>
      </c>
      <c r="B97" s="4" t="str">
        <f>[1]物品定价!$D96</f>
        <v>prop,521</v>
      </c>
      <c r="C97" s="4" t="str">
        <f>[1]物品定价!$D96</f>
        <v>prop,521</v>
      </c>
      <c r="D97" s="4">
        <f>[1]物品定价!$E96</f>
        <v>20</v>
      </c>
      <c r="E97" s="3">
        <f t="shared" si="7"/>
        <v>20</v>
      </c>
    </row>
    <row r="98" spans="1:5">
      <c r="A98" s="4" t="str">
        <f>[1]物品定价!$B97</f>
        <v>斯奈克的碎片</v>
      </c>
      <c r="B98" s="4" t="str">
        <f>[1]物品定价!$D97</f>
        <v>prop,522</v>
      </c>
      <c r="C98" s="4" t="str">
        <f>[1]物品定价!$D97</f>
        <v>prop,522</v>
      </c>
      <c r="D98" s="4">
        <f>[1]物品定价!$E97</f>
        <v>20</v>
      </c>
      <c r="E98" s="3">
        <f t="shared" si="7"/>
        <v>20</v>
      </c>
    </row>
    <row r="99" spans="1:5">
      <c r="A99" s="4" t="str">
        <f>[1]物品定价!$B98</f>
        <v>毒刺的碎片</v>
      </c>
      <c r="B99" s="4" t="str">
        <f>[1]物品定价!$D98</f>
        <v>prop,523</v>
      </c>
      <c r="C99" s="4" t="str">
        <f>[1]物品定价!$D98</f>
        <v>prop,523</v>
      </c>
      <c r="D99" s="4">
        <f>[1]物品定价!$E98</f>
        <v>20</v>
      </c>
      <c r="E99" s="3">
        <f t="shared" si="7"/>
        <v>20</v>
      </c>
    </row>
    <row r="100" spans="1:5">
      <c r="A100" s="4" t="str">
        <f>[1]物品定价!$B99</f>
        <v>青焰的碎片</v>
      </c>
      <c r="B100" s="4" t="str">
        <f>[1]物品定价!$D99</f>
        <v>prop,524</v>
      </c>
      <c r="C100" s="4" t="str">
        <f>[1]物品定价!$D99</f>
        <v>prop,524</v>
      </c>
      <c r="D100" s="4">
        <f>[1]物品定价!$E99</f>
        <v>20</v>
      </c>
      <c r="E100" s="3">
        <f t="shared" si="7"/>
        <v>20</v>
      </c>
    </row>
    <row r="101" spans="1:5">
      <c r="A101" s="4" t="str">
        <f>[1]物品定价!$B100</f>
        <v>甜心假面的碎片</v>
      </c>
      <c r="B101" s="4" t="str">
        <f>[1]物品定价!$D100</f>
        <v>prop,525</v>
      </c>
      <c r="C101" s="4" t="str">
        <f>[1]物品定价!$D100</f>
        <v>prop,525</v>
      </c>
      <c r="D101" s="4">
        <f>[1]物品定价!$E100</f>
        <v>20</v>
      </c>
      <c r="E101" s="3">
        <f t="shared" si="7"/>
        <v>20</v>
      </c>
    </row>
    <row r="102" spans="1:5">
      <c r="A102" s="4" t="str">
        <f>[1]物品定价!$B101</f>
        <v>性感囚犯的碎片</v>
      </c>
      <c r="B102" s="4" t="str">
        <f>[1]物品定价!$D101</f>
        <v>prop,526</v>
      </c>
      <c r="C102" s="4" t="str">
        <f>[1]物品定价!$D101</f>
        <v>prop,526</v>
      </c>
      <c r="D102" s="4">
        <f>[1]物品定价!$E101</f>
        <v>20</v>
      </c>
      <c r="E102" s="3">
        <f t="shared" si="7"/>
        <v>20</v>
      </c>
    </row>
    <row r="103" spans="1:5">
      <c r="A103" s="4" t="str">
        <f>[1]物品定价!$B102</f>
        <v>银色獠牙邦古的碎片</v>
      </c>
      <c r="B103" s="4" t="str">
        <f>[1]物品定价!$D102</f>
        <v>prop,527</v>
      </c>
      <c r="C103" s="4" t="str">
        <f>[1]物品定价!$D102</f>
        <v>prop,527</v>
      </c>
      <c r="D103" s="4">
        <f>[1]物品定价!$E102</f>
        <v>100</v>
      </c>
      <c r="E103" s="3">
        <f t="shared" si="7"/>
        <v>100</v>
      </c>
    </row>
    <row r="104" spans="1:5">
      <c r="A104" s="4" t="str">
        <f>[1]物品定价!$B103</f>
        <v>螃蟹怪的碎片</v>
      </c>
      <c r="B104" s="4" t="str">
        <f>[1]物品定价!$D103</f>
        <v>prop,529</v>
      </c>
      <c r="C104" s="4" t="str">
        <f>[1]物品定价!$D103</f>
        <v>prop,529</v>
      </c>
      <c r="D104" s="4">
        <f>[1]物品定价!$E103</f>
        <v>10</v>
      </c>
      <c r="E104" s="3">
        <f t="shared" si="7"/>
        <v>10</v>
      </c>
    </row>
    <row r="105" spans="1:5">
      <c r="A105" s="4" t="str">
        <f>[1]物品定价!$B104</f>
        <v>汽车人的碎片</v>
      </c>
      <c r="B105" s="4" t="str">
        <f>[1]物品定价!$D104</f>
        <v>prop,530</v>
      </c>
      <c r="C105" s="4" t="str">
        <f>[1]物品定价!$D104</f>
        <v>prop,530</v>
      </c>
      <c r="D105" s="4">
        <f>[1]物品定价!$E104</f>
        <v>10</v>
      </c>
      <c r="E105" s="3">
        <f t="shared" si="7"/>
        <v>10</v>
      </c>
    </row>
    <row r="106" spans="1:5">
      <c r="A106" s="4" t="str">
        <f>[1]物品定价!$B105</f>
        <v>无限海带的碎片</v>
      </c>
      <c r="B106" s="4" t="str">
        <f>[1]物品定价!$D105</f>
        <v>prop,531</v>
      </c>
      <c r="C106" s="4" t="str">
        <f>[1]物品定价!$D105</f>
        <v>prop,531</v>
      </c>
      <c r="D106" s="4">
        <f>[1]物品定价!$E105</f>
        <v>20</v>
      </c>
      <c r="E106" s="3">
        <f t="shared" si="7"/>
        <v>20</v>
      </c>
    </row>
    <row r="107" spans="1:5">
      <c r="A107" s="4" t="str">
        <f>[1]物品定价!$B106</f>
        <v>地底王的碎片</v>
      </c>
      <c r="B107" s="4" t="str">
        <f>[1]物品定价!$D106</f>
        <v>prop,532</v>
      </c>
      <c r="C107" s="4" t="str">
        <f>[1]物品定价!$D106</f>
        <v>prop,532</v>
      </c>
      <c r="D107" s="4">
        <f>[1]物品定价!$E106</f>
        <v>20</v>
      </c>
      <c r="E107" s="3">
        <f t="shared" si="7"/>
        <v>20</v>
      </c>
    </row>
    <row r="108" spans="1:5">
      <c r="A108" s="4" t="str">
        <f>[1]物品定价!$B107</f>
        <v>深海王的碎片</v>
      </c>
      <c r="B108" s="4" t="str">
        <f>[1]物品定价!$D107</f>
        <v>prop,533</v>
      </c>
      <c r="C108" s="4" t="str">
        <f>[1]物品定价!$D107</f>
        <v>prop,533</v>
      </c>
      <c r="D108" s="4">
        <f>[1]物品定价!$E107</f>
        <v>20</v>
      </c>
      <c r="E108" s="3">
        <f t="shared" si="7"/>
        <v>20</v>
      </c>
    </row>
    <row r="109" spans="1:5">
      <c r="A109" s="4" t="str">
        <f>[1]物品定价!$B108</f>
        <v>天空王的碎片</v>
      </c>
      <c r="B109" s="4" t="str">
        <f>[1]物品定价!$D108</f>
        <v>prop,534</v>
      </c>
      <c r="C109" s="4" t="str">
        <f>[1]物品定价!$D108</f>
        <v>prop,534</v>
      </c>
      <c r="D109" s="4">
        <f>[1]物品定价!$E108</f>
        <v>20</v>
      </c>
      <c r="E109" s="3">
        <f t="shared" si="7"/>
        <v>20</v>
      </c>
    </row>
    <row r="110" spans="1:5">
      <c r="A110" s="4" t="str">
        <f>[1]物品定价!$B109</f>
        <v>疫苗人的碎片</v>
      </c>
      <c r="B110" s="4" t="str">
        <f>[1]物品定价!$D109</f>
        <v>prop,535</v>
      </c>
      <c r="C110" s="4" t="str">
        <f>[1]物品定价!$D109</f>
        <v>prop,535</v>
      </c>
      <c r="D110" s="4">
        <f>[1]物品定价!$E109</f>
        <v>20</v>
      </c>
      <c r="E110" s="3">
        <f t="shared" si="7"/>
        <v>20</v>
      </c>
    </row>
    <row r="111" spans="1:5">
      <c r="A111" s="4" t="str">
        <f>[1]物品定价!$B110</f>
        <v>戈留干修普的碎片</v>
      </c>
      <c r="B111" s="4" t="str">
        <f>[1]物品定价!$D110</f>
        <v>prop,536</v>
      </c>
      <c r="C111" s="4" t="str">
        <f>[1]物品定价!$D110</f>
        <v>prop,536</v>
      </c>
      <c r="D111" s="4">
        <f>[1]物品定价!$E110</f>
        <v>20</v>
      </c>
      <c r="E111" s="3">
        <f>D111</f>
        <v>20</v>
      </c>
    </row>
    <row r="112" spans="1:5">
      <c r="A112" s="4" t="str">
        <f>[1]物品定价!$B111</f>
        <v>格洛里巴斯的碎片</v>
      </c>
      <c r="B112" s="4" t="str">
        <f>[1]物品定价!$D111</f>
        <v>prop,537</v>
      </c>
      <c r="C112" s="4" t="str">
        <f>[1]物品定价!$D111</f>
        <v>prop,537</v>
      </c>
      <c r="D112" s="4">
        <f>[1]物品定价!$E111</f>
        <v>20</v>
      </c>
      <c r="E112" s="3">
        <f t="shared" si="7"/>
        <v>20</v>
      </c>
    </row>
    <row r="113" spans="1:5">
      <c r="A113" s="4" t="str">
        <f>[1]物品定价!$B112</f>
        <v>战栗的龙卷的碎片</v>
      </c>
      <c r="B113" s="4" t="str">
        <f>[1]物品定价!$D112</f>
        <v>prop,538</v>
      </c>
      <c r="C113" s="4" t="str">
        <f>[1]物品定价!$D112</f>
        <v>prop,538</v>
      </c>
      <c r="D113" s="4">
        <f>[1]物品定价!$E112</f>
        <v>100</v>
      </c>
      <c r="E113" s="3">
        <f t="shared" si="7"/>
        <v>100</v>
      </c>
    </row>
    <row r="114" spans="1:5">
      <c r="A114" s="4" t="str">
        <f>[1]物品定价!$B113</f>
        <v>梅鲁扎嘎鲁多的碎片</v>
      </c>
      <c r="B114" s="4" t="str">
        <f>[1]物品定价!$D113</f>
        <v>prop,539</v>
      </c>
      <c r="C114" s="4" t="str">
        <f>[1]物品定价!$D113</f>
        <v>prop,539</v>
      </c>
      <c r="D114" s="4">
        <f>[1]物品定价!$E113</f>
        <v>100</v>
      </c>
      <c r="E114" s="3">
        <f t="shared" si="7"/>
        <v>100</v>
      </c>
    </row>
    <row r="115" spans="1:5">
      <c r="A115" s="4" t="str">
        <f>[1]物品定价!$B114</f>
        <v>原子武士的碎片</v>
      </c>
      <c r="B115" s="4" t="str">
        <f>[1]物品定价!$D114</f>
        <v>prop,540</v>
      </c>
      <c r="C115" s="4" t="str">
        <f>[1]物品定价!$D114</f>
        <v>prop,540</v>
      </c>
      <c r="D115" s="4">
        <f>[1]物品定价!$E114</f>
        <v>100</v>
      </c>
      <c r="E115" s="3">
        <f t="shared" si="7"/>
        <v>100</v>
      </c>
    </row>
    <row r="116" spans="1:5">
      <c r="A116" s="4" t="str">
        <f>[1]物品定价!$B115</f>
        <v>居合庵的碎片</v>
      </c>
      <c r="B116" s="4" t="str">
        <f>[1]物品定价!$D115</f>
        <v>prop,541</v>
      </c>
      <c r="C116" s="4" t="str">
        <f>[1]物品定价!$D115</f>
        <v>prop,541</v>
      </c>
      <c r="D116" s="4">
        <f>[1]物品定价!$E115</f>
        <v>20</v>
      </c>
      <c r="E116" s="3">
        <f t="shared" si="7"/>
        <v>20</v>
      </c>
    </row>
    <row r="117" spans="1:5">
      <c r="A117" s="4" t="str">
        <f>[1]物品定价!$B116</f>
        <v>僵尸男的碎片</v>
      </c>
      <c r="B117" s="4" t="str">
        <f>[1]物品定价!$D116</f>
        <v>prop,542</v>
      </c>
      <c r="C117" s="4" t="str">
        <f>[1]物品定价!$D116</f>
        <v>prop,542</v>
      </c>
      <c r="D117" s="4">
        <f>[1]物品定价!$E116</f>
        <v>100</v>
      </c>
      <c r="E117" s="3">
        <f t="shared" si="7"/>
        <v>100</v>
      </c>
    </row>
    <row r="118" spans="1:5">
      <c r="A118" s="4" t="str">
        <f>[1]物品定价!$B117</f>
        <v>金属球棒的碎片</v>
      </c>
      <c r="B118" s="4" t="str">
        <f>[1]物品定价!$D117</f>
        <v>prop,543</v>
      </c>
      <c r="C118" s="4" t="str">
        <f>[1]物品定价!$D117</f>
        <v>prop,543</v>
      </c>
      <c r="D118" s="4">
        <f>[1]物品定价!$E117</f>
        <v>100</v>
      </c>
      <c r="E118" s="3">
        <f t="shared" si="7"/>
        <v>100</v>
      </c>
    </row>
    <row r="119" spans="1:5">
      <c r="A119" s="4" t="str">
        <f>[1]物品定价!$B118</f>
        <v>童帝的碎片</v>
      </c>
      <c r="B119" s="4" t="str">
        <f>[1]物品定价!$D118</f>
        <v>prop,544</v>
      </c>
      <c r="C119" s="4" t="str">
        <f>[1]物品定价!$D118</f>
        <v>prop,544</v>
      </c>
      <c r="D119" s="4">
        <f>[1]物品定价!$E118</f>
        <v>100</v>
      </c>
      <c r="E119" s="3">
        <f t="shared" si="7"/>
        <v>100</v>
      </c>
    </row>
    <row r="120" spans="1:5">
      <c r="A120" s="4" t="str">
        <f>[1]物品定价!$B119</f>
        <v>金属骑士的碎片</v>
      </c>
      <c r="B120" s="4" t="str">
        <f>[1]物品定价!$D119</f>
        <v>prop,545</v>
      </c>
      <c r="C120" s="4" t="str">
        <f>[1]物品定价!$D119</f>
        <v>prop,545</v>
      </c>
      <c r="D120" s="4">
        <f>[1]物品定价!$E119</f>
        <v>100</v>
      </c>
      <c r="E120" s="3">
        <f t="shared" si="7"/>
        <v>100</v>
      </c>
    </row>
    <row r="121" spans="1:5">
      <c r="A121" s="4" t="str">
        <f>[1]物品定价!$B120</f>
        <v>音速索尼克的碎片</v>
      </c>
      <c r="B121" s="4" t="str">
        <f>[1]物品定价!$D120</f>
        <v>prop,546</v>
      </c>
      <c r="C121" s="4" t="str">
        <f>[1]物品定价!$D120</f>
        <v>prop,546</v>
      </c>
      <c r="D121" s="4">
        <f>[1]物品定价!$E120</f>
        <v>20</v>
      </c>
      <c r="E121" s="3">
        <f t="shared" si="7"/>
        <v>20</v>
      </c>
    </row>
    <row r="122" spans="1:5">
      <c r="A122" s="4" t="str">
        <f>[1]物品定价!$B121</f>
        <v>无证骑士的碎片</v>
      </c>
      <c r="B122" s="4" t="str">
        <f>[1]物品定价!$D121</f>
        <v>prop,547</v>
      </c>
      <c r="C122" s="4" t="str">
        <f>[1]物品定价!$D121</f>
        <v>prop,547</v>
      </c>
      <c r="D122" s="4">
        <f>[1]物品定价!$E121</f>
        <v>10</v>
      </c>
      <c r="E122" s="3">
        <f t="shared" si="7"/>
        <v>10</v>
      </c>
    </row>
    <row r="123" spans="1:5">
      <c r="A123" s="4" t="str">
        <f>[1]物品定价!$B122</f>
        <v>大背头侠的碎片</v>
      </c>
      <c r="B123" s="4" t="str">
        <f>[1]物品定价!$D122</f>
        <v>prop,548</v>
      </c>
      <c r="C123" s="4" t="str">
        <f>[1]物品定价!$D122</f>
        <v>prop,548</v>
      </c>
      <c r="D123" s="4">
        <f>[1]物品定价!$E122</f>
        <v>10</v>
      </c>
      <c r="E123" s="3">
        <f t="shared" si="7"/>
        <v>10</v>
      </c>
    </row>
    <row r="124" spans="1:5">
      <c r="A124" s="4" t="str">
        <f>[1]物品定价!$B123</f>
        <v>杰诺斯的碎片</v>
      </c>
      <c r="B124" s="4" t="str">
        <f>[1]物品定价!$D123</f>
        <v>prop,549</v>
      </c>
      <c r="C124" s="4" t="str">
        <f>[1]物品定价!$D123</f>
        <v>prop,549</v>
      </c>
      <c r="D124" s="4">
        <f>[1]物品定价!$E123</f>
        <v>20</v>
      </c>
      <c r="E124" s="3">
        <f t="shared" si="7"/>
        <v>20</v>
      </c>
    </row>
    <row r="125" spans="1:5">
      <c r="A125" s="4" t="str">
        <f>[1]物品定价!$B124</f>
        <v>地狱的吹雪的碎片</v>
      </c>
      <c r="B125" s="4" t="str">
        <f>[1]物品定价!$D124</f>
        <v>prop,551</v>
      </c>
      <c r="C125" s="4" t="str">
        <f>[1]物品定价!$D124</f>
        <v>prop,551</v>
      </c>
      <c r="D125" s="4">
        <f>[1]物品定价!$E124</f>
        <v>20</v>
      </c>
      <c r="E125" s="3">
        <f t="shared" si="7"/>
        <v>20</v>
      </c>
    </row>
    <row r="126" spans="1:5">
      <c r="A126" s="4" t="str">
        <f>[1]物品定价!$B125</f>
        <v>三节棍莉莉的碎片</v>
      </c>
      <c r="B126" s="4" t="str">
        <f>[1]物品定价!$D125</f>
        <v>prop,552</v>
      </c>
      <c r="C126" s="4" t="str">
        <f>[1]物品定价!$D125</f>
        <v>prop,552</v>
      </c>
      <c r="D126" s="4">
        <f>[1]物品定价!$E125</f>
        <v>10</v>
      </c>
      <c r="E126" s="3">
        <f t="shared" si="7"/>
        <v>10</v>
      </c>
    </row>
    <row r="127" spans="1:5">
      <c r="A127" s="4" t="str">
        <f>[1]物品定价!$B126</f>
        <v>睫毛的碎片</v>
      </c>
      <c r="B127" s="4" t="str">
        <f>[1]物品定价!$D126</f>
        <v>prop,553</v>
      </c>
      <c r="C127" s="4" t="str">
        <f>[1]物品定价!$D126</f>
        <v>prop,553</v>
      </c>
      <c r="D127" s="4">
        <f>[1]物品定价!$E126</f>
        <v>10</v>
      </c>
      <c r="E127" s="3">
        <f t="shared" si="7"/>
        <v>10</v>
      </c>
    </row>
    <row r="128" spans="1:5">
      <c r="A128" s="4" t="str">
        <f>[1]物品定价!$B127</f>
        <v>山猿的碎片</v>
      </c>
      <c r="B128" s="4" t="str">
        <f>[1]物品定价!$D127</f>
        <v>prop,554</v>
      </c>
      <c r="C128" s="4" t="str">
        <f>[1]物品定价!$D127</f>
        <v>prop,554</v>
      </c>
      <c r="D128" s="4">
        <f>[1]物品定价!$E127</f>
        <v>10</v>
      </c>
      <c r="E128" s="3">
        <f t="shared" si="7"/>
        <v>10</v>
      </c>
    </row>
    <row r="129" spans="1:5">
      <c r="A129" s="4" t="str">
        <f>[1]物品定价!$B128</f>
        <v>螳螂男的碎片</v>
      </c>
      <c r="B129" s="4" t="str">
        <f>[1]物品定价!$D128</f>
        <v>prop,555</v>
      </c>
      <c r="C129" s="4" t="str">
        <f>[1]物品定价!$D128</f>
        <v>prop,555</v>
      </c>
      <c r="D129" s="4">
        <f>[1]物品定价!$E128</f>
        <v>10</v>
      </c>
      <c r="E129" s="3">
        <f t="shared" si="7"/>
        <v>10</v>
      </c>
    </row>
    <row r="130" spans="1:5">
      <c r="A130" s="4" t="str">
        <f>[1]物品定价!$B129</f>
        <v>青蛙男的碎片</v>
      </c>
      <c r="B130" s="4" t="str">
        <f>[1]物品定价!$D129</f>
        <v>prop,556</v>
      </c>
      <c r="C130" s="4" t="str">
        <f>[1]物品定价!$D129</f>
        <v>prop,556</v>
      </c>
      <c r="D130" s="4">
        <f>[1]物品定价!$E129</f>
        <v>10</v>
      </c>
      <c r="E130" s="3">
        <f t="shared" si="7"/>
        <v>10</v>
      </c>
    </row>
    <row r="131" spans="1:5">
      <c r="A131" s="4" t="str">
        <f>[1]物品定价!$B130</f>
        <v>蛞蝓男的碎片</v>
      </c>
      <c r="B131" s="4" t="str">
        <f>[1]物品定价!$D130</f>
        <v>prop,557</v>
      </c>
      <c r="C131" s="4" t="str">
        <f>[1]物品定价!$D130</f>
        <v>prop,557</v>
      </c>
      <c r="D131" s="4">
        <f>[1]物品定价!$E130</f>
        <v>10</v>
      </c>
      <c r="E131" s="3">
        <f t="shared" si="7"/>
        <v>10</v>
      </c>
    </row>
    <row r="132" spans="1:5">
      <c r="A132" s="4" t="str">
        <f>[1]物品定价!$B131</f>
        <v>深海族的碎片</v>
      </c>
      <c r="B132" s="4" t="str">
        <f>[1]物品定价!$D131</f>
        <v>prop,558</v>
      </c>
      <c r="C132" s="4" t="str">
        <f>[1]物品定价!$D131</f>
        <v>prop,558</v>
      </c>
      <c r="D132" s="4">
        <f>[1]物品定价!$E131</f>
        <v>10</v>
      </c>
      <c r="E132" s="3">
        <f t="shared" si="7"/>
        <v>10</v>
      </c>
    </row>
    <row r="133" spans="1:5">
      <c r="A133" s="4" t="str">
        <f>[1]物品定价!$B132</f>
        <v>暗黑海盗团炮击手的碎片</v>
      </c>
      <c r="B133" s="4" t="str">
        <f>[1]物品定价!$D132</f>
        <v>prop,559</v>
      </c>
      <c r="C133" s="4" t="str">
        <f>[1]物品定价!$D132</f>
        <v>prop,559</v>
      </c>
      <c r="D133" s="4">
        <f>[1]物品定价!$E132</f>
        <v>10</v>
      </c>
      <c r="E133" s="3">
        <f t="shared" si="7"/>
        <v>10</v>
      </c>
    </row>
    <row r="134" spans="1:5">
      <c r="A134" s="4" t="str">
        <f>[1]物品定价!$B133</f>
        <v>英雄宝箱</v>
      </c>
      <c r="B134" s="4" t="str">
        <f>[1]物品定价!$D133</f>
        <v>prop,609</v>
      </c>
      <c r="C134" s="4" t="str">
        <f>[1]物品定价!$D133</f>
        <v>prop,609</v>
      </c>
      <c r="D134" s="4">
        <f>[1]物品定价!$E133</f>
        <v>800</v>
      </c>
      <c r="E134" s="3">
        <f t="shared" si="7"/>
        <v>800</v>
      </c>
    </row>
    <row r="135" spans="1:5">
      <c r="A135" s="4" t="str">
        <f>[1]物品定价!$B134</f>
        <v>英雄碎片宝箱</v>
      </c>
      <c r="B135" s="4" t="str">
        <f>[1]物品定价!$D134</f>
        <v>prop,610</v>
      </c>
      <c r="C135" s="4" t="str">
        <f>[1]物品定价!$D134</f>
        <v>prop,610</v>
      </c>
      <c r="D135" s="4">
        <f>[1]物品定价!$E134</f>
        <v>0</v>
      </c>
      <c r="E135" s="3">
        <f>D135</f>
        <v>0</v>
      </c>
    </row>
    <row r="136" spans="1:5">
      <c r="A136" s="4" t="str">
        <f>[1]物品定价!$B135</f>
        <v>英雄碎片宝箱</v>
      </c>
      <c r="B136" s="4" t="str">
        <f>[1]物品定价!$D135</f>
        <v>prop,611</v>
      </c>
      <c r="C136" s="4" t="str">
        <f>[1]物品定价!$D135</f>
        <v>prop,611</v>
      </c>
      <c r="D136" s="4">
        <f>[1]物品定价!$E135</f>
        <v>0</v>
      </c>
      <c r="E136" s="3">
        <f t="shared" si="7"/>
        <v>0</v>
      </c>
    </row>
    <row r="137" spans="1:5">
      <c r="A137" s="4">
        <f>[1]物品定价!$B136</f>
        <v>0</v>
      </c>
      <c r="B137" s="4" t="str">
        <f>[1]物品定价!$D136</f>
        <v>prop,612</v>
      </c>
      <c r="C137" s="4" t="str">
        <f>[1]物品定价!$D136</f>
        <v>prop,612</v>
      </c>
      <c r="D137" s="4">
        <f>[1]物品定价!$E136</f>
        <v>0</v>
      </c>
      <c r="E137" s="3">
        <f t="shared" si="7"/>
        <v>0</v>
      </c>
    </row>
    <row r="138" spans="1:5">
      <c r="A138" s="4">
        <f>[1]物品定价!$B137</f>
        <v>0</v>
      </c>
      <c r="B138" s="4" t="str">
        <f>[1]物品定价!$D137</f>
        <v>prop,613</v>
      </c>
      <c r="C138" s="4" t="str">
        <f>[1]物品定价!$D137</f>
        <v>prop,613</v>
      </c>
      <c r="D138" s="4">
        <f>[1]物品定价!$E137</f>
        <v>0</v>
      </c>
      <c r="E138" s="3">
        <f t="shared" si="7"/>
        <v>0</v>
      </c>
    </row>
    <row r="139" spans="1:5">
      <c r="A139" s="4">
        <f>[1]物品定价!$B138</f>
        <v>0</v>
      </c>
      <c r="B139" s="4" t="str">
        <f>[1]物品定价!$D138</f>
        <v>prop,614</v>
      </c>
      <c r="C139" s="4" t="str">
        <f>[1]物品定价!$D138</f>
        <v>prop,614</v>
      </c>
      <c r="D139" s="4">
        <f>[1]物品定价!$E138</f>
        <v>0</v>
      </c>
      <c r="E139" s="3">
        <f t="shared" si="7"/>
        <v>0</v>
      </c>
    </row>
    <row r="140" spans="1:5">
      <c r="A140" s="4">
        <f>[1]物品定价!$B139</f>
        <v>0</v>
      </c>
      <c r="B140" s="4" t="str">
        <f>[1]物品定价!$D139</f>
        <v>prop,615</v>
      </c>
      <c r="C140" s="4" t="str">
        <f>[1]物品定价!$D139</f>
        <v>prop,615</v>
      </c>
      <c r="D140" s="4">
        <f>[1]物品定价!$E139</f>
        <v>0</v>
      </c>
      <c r="E140" s="3">
        <f t="shared" si="7"/>
        <v>0</v>
      </c>
    </row>
    <row r="141" spans="1:5">
      <c r="A141" s="4" t="str">
        <f>[1]物品定价!$B140</f>
        <v>公会礼包</v>
      </c>
      <c r="B141" s="4" t="str">
        <f>[1]物品定价!$D140</f>
        <v>prop,616</v>
      </c>
      <c r="C141" s="4" t="str">
        <f>[1]物品定价!$D140</f>
        <v>prop,616</v>
      </c>
      <c r="D141" s="4">
        <f>[1]物品定价!$E140</f>
        <v>0</v>
      </c>
      <c r="E141" s="3">
        <f t="shared" si="7"/>
        <v>0</v>
      </c>
    </row>
    <row r="142" spans="1:5">
      <c r="A142" s="4" t="str">
        <f>[1]物品定价!$B141</f>
        <v>低级认证包</v>
      </c>
      <c r="B142" s="4" t="str">
        <f>[1]物品定价!$D141</f>
        <v>prop,617</v>
      </c>
      <c r="C142" s="4" t="str">
        <f>[1]物品定价!$D141</f>
        <v>prop,617</v>
      </c>
      <c r="D142" s="4">
        <f>[1]物品定价!$E141</f>
        <v>0</v>
      </c>
      <c r="E142" s="3">
        <f t="shared" si="7"/>
        <v>0</v>
      </c>
    </row>
    <row r="143" spans="1:5">
      <c r="A143" s="4" t="str">
        <f>[1]物品定价!$B142</f>
        <v>高级认证包</v>
      </c>
      <c r="B143" s="4" t="str">
        <f>[1]物品定价!$D142</f>
        <v>prop,618</v>
      </c>
      <c r="C143" s="4" t="str">
        <f>[1]物品定价!$D142</f>
        <v>prop,618</v>
      </c>
      <c r="D143" s="4">
        <f>[1]物品定价!$E142</f>
        <v>0</v>
      </c>
      <c r="E143" s="3">
        <f t="shared" si="7"/>
        <v>0</v>
      </c>
    </row>
    <row r="144" spans="1:5">
      <c r="A144" s="4" t="str">
        <f>[1]物品定价!$B143</f>
        <v>初级天赋材料包</v>
      </c>
      <c r="B144" s="4" t="str">
        <f>[1]物品定价!$D143</f>
        <v>prop,619</v>
      </c>
      <c r="C144" s="4" t="str">
        <f>[1]物品定价!$D143</f>
        <v>prop,619</v>
      </c>
      <c r="D144" s="4">
        <f>[1]物品定价!$E143</f>
        <v>0</v>
      </c>
      <c r="E144" s="3">
        <f t="shared" si="7"/>
        <v>0</v>
      </c>
    </row>
    <row r="145" spans="1:5">
      <c r="A145" s="4" t="str">
        <f>[1]物品定价!$B144</f>
        <v>中级天赋材料包</v>
      </c>
      <c r="B145" s="4" t="str">
        <f>[1]物品定价!$D144</f>
        <v>prop,620</v>
      </c>
      <c r="C145" s="4" t="str">
        <f>[1]物品定价!$D144</f>
        <v>prop,620</v>
      </c>
      <c r="D145" s="4">
        <f>[1]物品定价!$E144</f>
        <v>0</v>
      </c>
      <c r="E145" s="3">
        <f t="shared" ref="E145:E154" si="8">D145</f>
        <v>0</v>
      </c>
    </row>
    <row r="146" spans="1:5">
      <c r="A146" s="4" t="str">
        <f>[1]物品定价!$B145</f>
        <v>高级天赋材料包</v>
      </c>
      <c r="B146" s="4" t="str">
        <f>[1]物品定价!$D145</f>
        <v>prop,621</v>
      </c>
      <c r="C146" s="4" t="str">
        <f>[1]物品定价!$D145</f>
        <v>prop,621</v>
      </c>
      <c r="D146" s="4">
        <f>[1]物品定价!$E145</f>
        <v>0</v>
      </c>
      <c r="E146" s="3">
        <f t="shared" si="8"/>
        <v>0</v>
      </c>
    </row>
    <row r="147" spans="1:5">
      <c r="A147" s="4" t="str">
        <f>[1]物品定价!$B146</f>
        <v>二星角色自选</v>
      </c>
      <c r="B147" s="4" t="str">
        <f>[1]物品定价!$D146</f>
        <v>prop,622</v>
      </c>
      <c r="C147" s="4" t="str">
        <f>[1]物品定价!$D146</f>
        <v>prop,622</v>
      </c>
      <c r="D147" s="4">
        <f>[1]物品定价!$E146</f>
        <v>0</v>
      </c>
      <c r="E147" s="3">
        <f t="shared" si="8"/>
        <v>0</v>
      </c>
    </row>
    <row r="148" spans="1:5">
      <c r="A148" s="4" t="str">
        <f>[1]物品定价!$B147</f>
        <v>三星角色自选</v>
      </c>
      <c r="B148" s="4" t="str">
        <f>[1]物品定价!$D147</f>
        <v>prop,623</v>
      </c>
      <c r="C148" s="4" t="str">
        <f>[1]物品定价!$D147</f>
        <v>prop,623</v>
      </c>
      <c r="D148" s="4">
        <f>[1]物品定价!$E147</f>
        <v>0</v>
      </c>
      <c r="E148" s="3">
        <f t="shared" si="8"/>
        <v>0</v>
      </c>
    </row>
    <row r="149" spans="1:5">
      <c r="A149" s="4" t="str">
        <f>[1]物品定价!$B148</f>
        <v>S级英雄自选</v>
      </c>
      <c r="B149" s="4" t="str">
        <f>[1]物品定价!$D148</f>
        <v>prop,624</v>
      </c>
      <c r="C149" s="4" t="str">
        <f>[1]物品定价!$D148</f>
        <v>prop,624</v>
      </c>
      <c r="D149" s="4">
        <f>[1]物品定价!$E148</f>
        <v>0</v>
      </c>
      <c r="E149" s="3">
        <f t="shared" si="8"/>
        <v>0</v>
      </c>
    </row>
    <row r="150" spans="1:5">
      <c r="A150" s="4" t="str">
        <f>[1]物品定价!$B149</f>
        <v>or礼包</v>
      </c>
      <c r="B150" s="4" t="str">
        <f>[1]物品定价!$D149</f>
        <v>prop,601</v>
      </c>
      <c r="C150" s="4" t="str">
        <f>[1]物品定价!$D149</f>
        <v>prop,601</v>
      </c>
      <c r="D150" s="4">
        <f>[1]物品定价!$E149</f>
        <v>0</v>
      </c>
      <c r="E150" s="3">
        <f t="shared" si="8"/>
        <v>0</v>
      </c>
    </row>
    <row r="151" spans="1:5">
      <c r="A151" s="4" t="str">
        <f>[1]物品定价!$B150</f>
        <v>and礼包</v>
      </c>
      <c r="B151" s="4" t="str">
        <f>[1]物品定价!$D150</f>
        <v>prop,602</v>
      </c>
      <c r="C151" s="4" t="str">
        <f>[1]物品定价!$D150</f>
        <v>prop,602</v>
      </c>
      <c r="D151" s="4">
        <f>[1]物品定价!$E150</f>
        <v>0</v>
      </c>
      <c r="E151" s="3">
        <f t="shared" si="8"/>
        <v>0</v>
      </c>
    </row>
    <row r="152" spans="1:5">
      <c r="A152" s="4" t="str">
        <f>[1]物品定价!$B151</f>
        <v>30体力包</v>
      </c>
      <c r="B152" s="4" t="str">
        <f>[1]物品定价!$D151</f>
        <v>prop,603</v>
      </c>
      <c r="C152" s="4" t="str">
        <f>[1]物品定价!$D151</f>
        <v>prop,603</v>
      </c>
      <c r="D152" s="4">
        <f>[1]物品定价!$E151</f>
        <v>0</v>
      </c>
      <c r="E152" s="3">
        <f t="shared" si="8"/>
        <v>0</v>
      </c>
    </row>
    <row r="153" spans="1:5">
      <c r="A153" s="4" t="str">
        <f>[1]物品定价!$B152</f>
        <v>60体力包</v>
      </c>
      <c r="B153" s="4" t="str">
        <f>[1]物品定价!$D152</f>
        <v>prop,604</v>
      </c>
      <c r="C153" s="4" t="str">
        <f>[1]物品定价!$D152</f>
        <v>prop,604</v>
      </c>
      <c r="D153" s="4">
        <f>[1]物品定价!$E152</f>
        <v>0</v>
      </c>
      <c r="E153" s="3">
        <f t="shared" si="8"/>
        <v>0</v>
      </c>
    </row>
    <row r="154" spans="1:5">
      <c r="A154" s="4" t="str">
        <f>[1]物品定价!$B153</f>
        <v>120体力包</v>
      </c>
      <c r="B154" s="4" t="str">
        <f>[1]物品定价!$D153</f>
        <v>prop,605</v>
      </c>
      <c r="C154" s="4" t="str">
        <f>[1]物品定价!$D153</f>
        <v>prop,605</v>
      </c>
      <c r="D154" s="4">
        <f>[1]物品定价!$E153</f>
        <v>0</v>
      </c>
      <c r="E154" s="3">
        <f t="shared" si="8"/>
        <v>0</v>
      </c>
    </row>
    <row r="155" spans="1:5">
      <c r="A155" s="4" t="str">
        <f>[1]物品定价!$B154</f>
        <v>1W现金包</v>
      </c>
      <c r="B155" s="4" t="str">
        <f>[1]物品定价!$D154</f>
        <v>prop,606</v>
      </c>
      <c r="C155" s="4" t="str">
        <f>[1]物品定价!$D154</f>
        <v>prop,606</v>
      </c>
      <c r="D155" s="4">
        <f>[1]物品定价!$E154</f>
        <v>0</v>
      </c>
      <c r="E155" s="3">
        <f>D155</f>
        <v>0</v>
      </c>
    </row>
    <row r="156" spans="1:5">
      <c r="A156" s="4" t="str">
        <f>[1]物品定价!$B155</f>
        <v>5W现金包</v>
      </c>
      <c r="B156" s="4" t="str">
        <f>[1]物品定价!$D155</f>
        <v>prop,607</v>
      </c>
      <c r="C156" s="4" t="str">
        <f>[1]物品定价!$D155</f>
        <v>prop,607</v>
      </c>
      <c r="D156" s="4">
        <f>[1]物品定价!$E155</f>
        <v>0</v>
      </c>
      <c r="E156" s="3">
        <f t="shared" ref="E156:E157" si="9">D156</f>
        <v>0</v>
      </c>
    </row>
    <row r="157" spans="1:5">
      <c r="A157" s="4" t="str">
        <f>[1]物品定价!$B156</f>
        <v>10W现金包</v>
      </c>
      <c r="B157" s="4" t="str">
        <f>[1]物品定价!$D156</f>
        <v>prop,608</v>
      </c>
      <c r="C157" s="4" t="str">
        <f>[1]物品定价!$D156</f>
        <v>prop,608</v>
      </c>
      <c r="D157" s="4">
        <f>[1]物品定价!$E156</f>
        <v>0</v>
      </c>
      <c r="E157" s="3">
        <f t="shared" si="9"/>
        <v>0</v>
      </c>
    </row>
    <row r="158" spans="1:5">
      <c r="A158" s="4" t="str">
        <f>[1]物品定价!$B157</f>
        <v>普通招募令</v>
      </c>
      <c r="B158" s="4" t="str">
        <f>[1]物品定价!$D157</f>
        <v>prop,701</v>
      </c>
      <c r="C158" s="4" t="str">
        <f>[1]物品定价!$D157</f>
        <v>prop,701</v>
      </c>
      <c r="D158" s="4">
        <f>[1]物品定价!$E157</f>
        <v>50</v>
      </c>
      <c r="E158" s="3">
        <f>[1]物品定价!$G157</f>
        <v>50</v>
      </c>
    </row>
    <row r="159" spans="1:5">
      <c r="A159" s="4" t="str">
        <f>[1]物品定价!$B158</f>
        <v>高级招募令</v>
      </c>
      <c r="B159" s="4" t="str">
        <f>[1]物品定价!$D158</f>
        <v>prop,702</v>
      </c>
      <c r="C159" s="4" t="str">
        <f>[1]物品定价!$D158</f>
        <v>prop,702</v>
      </c>
      <c r="D159" s="4">
        <f>[1]物品定价!$E158</f>
        <v>250</v>
      </c>
      <c r="E159" s="3">
        <f>[1]物品定价!$G158</f>
        <v>250</v>
      </c>
    </row>
    <row r="160" spans="1:5">
      <c r="A160" s="4" t="str">
        <f>[1]物品定价!$B159</f>
        <v>私藏招募令</v>
      </c>
      <c r="B160" s="4" t="str">
        <f>[1]物品定价!$D159</f>
        <v>prop,703</v>
      </c>
      <c r="C160" s="4" t="str">
        <f>[1]物品定价!$D159</f>
        <v>prop,703</v>
      </c>
      <c r="D160" s="4">
        <f>[1]物品定价!$E159</f>
        <v>1650</v>
      </c>
      <c r="E160" s="3">
        <f>[1]物品定价!$G159</f>
        <v>2500</v>
      </c>
    </row>
    <row r="161" spans="1:5">
      <c r="A161" s="4" t="str">
        <f>[1]物品定价!$B160</f>
        <v>高级招募令的碎片</v>
      </c>
      <c r="B161" s="4" t="str">
        <f>[1]物品定价!$D160</f>
        <v>prop,704</v>
      </c>
      <c r="C161" s="4" t="str">
        <f>[1]物品定价!$D160</f>
        <v>prop,704</v>
      </c>
      <c r="D161" s="4">
        <f>[1]物品定价!$E160</f>
        <v>12.5</v>
      </c>
      <c r="E161" s="3">
        <f>[1]物品定价!$G160</f>
        <v>12.5</v>
      </c>
    </row>
    <row r="162" spans="1:5">
      <c r="A162" s="4" t="str">
        <f>[1]物品定价!$B161</f>
        <v>英雄招募令</v>
      </c>
      <c r="B162" s="4" t="str">
        <f>[1]物品定价!$D161</f>
        <v>prop,705</v>
      </c>
      <c r="C162" s="4" t="str">
        <f>[1]物品定价!$D161</f>
        <v>prop,705</v>
      </c>
      <c r="D162" s="4">
        <f>[1]物品定价!$E161</f>
        <v>1000</v>
      </c>
      <c r="E162" s="3">
        <f>[1]物品定价!$G161</f>
        <v>1500</v>
      </c>
    </row>
    <row r="163" spans="1:5">
      <c r="A163" s="4" t="str">
        <f>[1]物品定价!$B162</f>
        <v>怪人招募令</v>
      </c>
      <c r="B163" s="4" t="str">
        <f>[1]物品定价!$D162</f>
        <v>prop,706</v>
      </c>
      <c r="C163" s="4" t="str">
        <f>[1]物品定价!$D162</f>
        <v>prop,706</v>
      </c>
      <c r="D163" s="4">
        <f>[1]物品定价!$E162</f>
        <v>1000</v>
      </c>
      <c r="E163" s="3">
        <f>[1]物品定价!$G162</f>
        <v>1500</v>
      </c>
    </row>
    <row r="164" spans="1:5">
      <c r="A164" s="4" t="str">
        <f>[1]物品定价!$B163</f>
        <v>琦玉一拳</v>
      </c>
      <c r="B164" s="4" t="str">
        <f>[1]物品定价!$D163</f>
        <v>prop,801</v>
      </c>
      <c r="C164" s="4" t="str">
        <f>[1]物品定价!$D163</f>
        <v>prop,801</v>
      </c>
      <c r="D164" s="4">
        <f>[1]物品定价!$E163</f>
        <v>10</v>
      </c>
      <c r="E164" s="3">
        <f>[1]物品定价!$G163</f>
        <v>15</v>
      </c>
    </row>
    <row r="165" spans="1:5">
      <c r="A165" s="4" t="str">
        <f>[1]物品定价!$B164</f>
        <v>琦玉连续拳</v>
      </c>
      <c r="B165" s="4" t="str">
        <f>[1]物品定价!$D164</f>
        <v>prop,802</v>
      </c>
      <c r="C165" s="4" t="str">
        <f>[1]物品定价!$D164</f>
        <v>prop,802</v>
      </c>
      <c r="D165" s="4">
        <f>[1]物品定价!$E164</f>
        <v>20</v>
      </c>
      <c r="E165" s="3">
        <f>[1]物品定价!$G164</f>
        <v>50</v>
      </c>
    </row>
    <row r="166" spans="1:5">
      <c r="A166" s="4" t="str">
        <f>[1]物品定价!$B165</f>
        <v>意念骰子</v>
      </c>
      <c r="B166" s="4" t="str">
        <f>[1]物品定价!$D165</f>
        <v>prop,803</v>
      </c>
      <c r="C166" s="4" t="str">
        <f>[1]物品定价!$D165</f>
        <v>prop,803</v>
      </c>
      <c r="D166" s="4">
        <f>[1]物品定价!$E165</f>
        <v>15</v>
      </c>
      <c r="E166" s="3">
        <f>D166</f>
        <v>15</v>
      </c>
    </row>
    <row r="167" spans="1:5">
      <c r="A167" s="4" t="str">
        <f>[1]物品定价!$B166</f>
        <v>逆行骰子</v>
      </c>
      <c r="B167" s="4" t="str">
        <f>[1]物品定价!$D166</f>
        <v>prop,804</v>
      </c>
      <c r="C167" s="4" t="str">
        <f>[1]物品定价!$D166</f>
        <v>prop,804</v>
      </c>
      <c r="D167" s="4">
        <f>[1]物品定价!$E166</f>
        <v>15</v>
      </c>
      <c r="E167" s="3">
        <f>D167</f>
        <v>15</v>
      </c>
    </row>
    <row r="168" spans="1:5">
      <c r="A168" s="4" t="str">
        <f>[1]物品定价!$B167</f>
        <v>复活药剂</v>
      </c>
      <c r="B168" s="4" t="str">
        <f>[1]物品定价!$D167</f>
        <v>prop,805</v>
      </c>
      <c r="C168" s="4" t="str">
        <f>[1]物品定价!$D167</f>
        <v>prop,805</v>
      </c>
      <c r="D168" s="4">
        <f>[1]物品定价!$E167</f>
        <v>50</v>
      </c>
      <c r="E168" s="3">
        <f>[1]物品定价!$G167</f>
        <v>50</v>
      </c>
    </row>
    <row r="169" spans="1:5">
      <c r="A169" s="4" t="str">
        <f>[1]物品定价!$B168</f>
        <v>活动积分1</v>
      </c>
      <c r="B169" s="4" t="str">
        <f>[1]物品定价!$D168</f>
        <v>prop,806</v>
      </c>
      <c r="C169" s="4" t="str">
        <f>[1]物品定价!$D168</f>
        <v>prop,806</v>
      </c>
      <c r="D169" s="4">
        <f>[1]物品定价!$E168</f>
        <v>0</v>
      </c>
      <c r="E169" s="3">
        <f>[1]物品定价!$G168</f>
        <v>0</v>
      </c>
    </row>
    <row r="170" spans="1:5">
      <c r="A170" s="4" t="str">
        <f>[1]物品定价!$B169</f>
        <v>活动积分2</v>
      </c>
      <c r="B170" s="4" t="str">
        <f>[1]物品定价!$D169</f>
        <v>prop,807</v>
      </c>
      <c r="C170" s="4" t="str">
        <f>[1]物品定价!$D169</f>
        <v>prop,807</v>
      </c>
      <c r="D170" s="4">
        <f>[1]物品定价!$E169</f>
        <v>0</v>
      </c>
      <c r="E170" s="3">
        <f>[1]物品定价!$G169</f>
        <v>0</v>
      </c>
    </row>
    <row r="171" spans="1:5">
      <c r="A171" s="4" t="str">
        <f>[1]物品定价!$B170</f>
        <v>世界Boss积分</v>
      </c>
      <c r="B171" s="4" t="str">
        <f>[1]物品定价!$D170</f>
        <v>prop,808</v>
      </c>
      <c r="C171" s="4" t="str">
        <f>[1]物品定价!$D170</f>
        <v>prop,808</v>
      </c>
      <c r="D171" s="4">
        <f>[1]物品定价!$E170</f>
        <v>0</v>
      </c>
      <c r="E171" s="3">
        <f>[1]物品定价!$G170</f>
        <v>0</v>
      </c>
    </row>
    <row r="172" spans="1:5">
      <c r="A172" s="4" t="str">
        <f>[1]物品定价!$B171</f>
        <v>迷宫复活道具</v>
      </c>
      <c r="B172" s="4" t="str">
        <f>[1]物品定价!$D171</f>
        <v>prop,809</v>
      </c>
      <c r="C172" s="4" t="str">
        <f>[1]物品定价!$D171</f>
        <v>prop,809</v>
      </c>
      <c r="D172" s="4">
        <f>[1]物品定价!$E171</f>
        <v>100</v>
      </c>
      <c r="E172" s="3">
        <f>[1]物品定价!$G171</f>
        <v>300</v>
      </c>
    </row>
    <row r="173" spans="1:5">
      <c r="A173" s="4" t="str">
        <f>[1]物品定价!$B172</f>
        <v>图A-1</v>
      </c>
      <c r="B173" s="4" t="str">
        <f>[1]物品定价!$D172</f>
        <v>prop,901</v>
      </c>
      <c r="C173" s="4" t="str">
        <f>[1]物品定价!$D172</f>
        <v>prop,901</v>
      </c>
      <c r="D173" s="4">
        <f>[1]物品定价!$E172</f>
        <v>15</v>
      </c>
      <c r="E173" s="3">
        <f>D173</f>
        <v>15</v>
      </c>
    </row>
    <row r="174" spans="1:5">
      <c r="A174" s="4" t="str">
        <f>[1]物品定价!$B173</f>
        <v>图A-2</v>
      </c>
      <c r="B174" s="4" t="str">
        <f>[1]物品定价!$D173</f>
        <v>prop,902</v>
      </c>
      <c r="C174" s="4" t="str">
        <f>[1]物品定价!$D173</f>
        <v>prop,902</v>
      </c>
      <c r="D174" s="4">
        <f>[1]物品定价!$E173</f>
        <v>15</v>
      </c>
      <c r="E174" s="3">
        <f t="shared" ref="E174:E188" si="10">D174</f>
        <v>15</v>
      </c>
    </row>
    <row r="175" spans="1:5">
      <c r="A175" s="4" t="str">
        <f>[1]物品定价!$B174</f>
        <v>图A-3</v>
      </c>
      <c r="B175" s="4" t="str">
        <f>[1]物品定价!$D174</f>
        <v>prop,903</v>
      </c>
      <c r="C175" s="4" t="str">
        <f>[1]物品定价!$D174</f>
        <v>prop,903</v>
      </c>
      <c r="D175" s="4">
        <f>[1]物品定价!$E174</f>
        <v>15</v>
      </c>
      <c r="E175" s="3">
        <f t="shared" si="10"/>
        <v>15</v>
      </c>
    </row>
    <row r="176" spans="1:5">
      <c r="A176" s="4" t="str">
        <f>[1]物品定价!$B175</f>
        <v>图A-4</v>
      </c>
      <c r="B176" s="4" t="str">
        <f>[1]物品定价!$D175</f>
        <v>prop,904</v>
      </c>
      <c r="C176" s="4" t="str">
        <f>[1]物品定价!$D175</f>
        <v>prop,904</v>
      </c>
      <c r="D176" s="4">
        <f>[1]物品定价!$E175</f>
        <v>15</v>
      </c>
      <c r="E176" s="3">
        <f t="shared" si="10"/>
        <v>15</v>
      </c>
    </row>
    <row r="177" spans="1:5">
      <c r="A177" s="4" t="str">
        <f>[1]物品定价!$B176</f>
        <v>图B-1</v>
      </c>
      <c r="B177" s="4" t="str">
        <f>[1]物品定价!$D176</f>
        <v>prop,905</v>
      </c>
      <c r="C177" s="4" t="str">
        <f>[1]物品定价!$D176</f>
        <v>prop,905</v>
      </c>
      <c r="D177" s="4">
        <f>[1]物品定价!$E176</f>
        <v>40</v>
      </c>
      <c r="E177" s="3">
        <f t="shared" si="10"/>
        <v>40</v>
      </c>
    </row>
    <row r="178" spans="1:5">
      <c r="A178" s="4" t="str">
        <f>[1]物品定价!$B177</f>
        <v>图B-2</v>
      </c>
      <c r="B178" s="4" t="str">
        <f>[1]物品定价!$D177</f>
        <v>prop,906</v>
      </c>
      <c r="C178" s="4" t="str">
        <f>[1]物品定价!$D177</f>
        <v>prop,906</v>
      </c>
      <c r="D178" s="4">
        <f>[1]物品定价!$E177</f>
        <v>40</v>
      </c>
      <c r="E178" s="3">
        <f t="shared" si="10"/>
        <v>40</v>
      </c>
    </row>
    <row r="179" spans="1:5">
      <c r="A179" s="4" t="str">
        <f>[1]物品定价!$B178</f>
        <v>图B-3</v>
      </c>
      <c r="B179" s="4" t="str">
        <f>[1]物品定价!$D178</f>
        <v>prop,907</v>
      </c>
      <c r="C179" s="4" t="str">
        <f>[1]物品定价!$D178</f>
        <v>prop,907</v>
      </c>
      <c r="D179" s="4">
        <f>[1]物品定价!$E178</f>
        <v>40</v>
      </c>
      <c r="E179" s="3">
        <f t="shared" si="10"/>
        <v>40</v>
      </c>
    </row>
    <row r="180" spans="1:5">
      <c r="A180" s="4" t="str">
        <f>[1]物品定价!$B179</f>
        <v>图B-4</v>
      </c>
      <c r="B180" s="4" t="str">
        <f>[1]物品定价!$D179</f>
        <v>prop,908</v>
      </c>
      <c r="C180" s="4" t="str">
        <f>[1]物品定价!$D179</f>
        <v>prop,908</v>
      </c>
      <c r="D180" s="4">
        <f>[1]物品定价!$E179</f>
        <v>40</v>
      </c>
      <c r="E180" s="3">
        <f t="shared" si="10"/>
        <v>40</v>
      </c>
    </row>
    <row r="181" spans="1:5">
      <c r="A181" s="4" t="str">
        <f>[1]物品定价!$B180</f>
        <v>图B-5</v>
      </c>
      <c r="B181" s="4" t="str">
        <f>[1]物品定价!$D180</f>
        <v>prop,909</v>
      </c>
      <c r="C181" s="4" t="str">
        <f>[1]物品定价!$D180</f>
        <v>prop,909</v>
      </c>
      <c r="D181" s="4">
        <f>[1]物品定价!$E180</f>
        <v>40</v>
      </c>
      <c r="E181" s="3">
        <f t="shared" si="10"/>
        <v>40</v>
      </c>
    </row>
    <row r="182" spans="1:5">
      <c r="A182" s="4" t="str">
        <f>[1]物品定价!$B181</f>
        <v>图B-6</v>
      </c>
      <c r="B182" s="4" t="str">
        <f>[1]物品定价!$D181</f>
        <v>prop,910</v>
      </c>
      <c r="C182" s="4" t="str">
        <f>[1]物品定价!$D181</f>
        <v>prop,910</v>
      </c>
      <c r="D182" s="4">
        <f>[1]物品定价!$E181</f>
        <v>40</v>
      </c>
      <c r="E182" s="3">
        <f t="shared" si="10"/>
        <v>40</v>
      </c>
    </row>
    <row r="183" spans="1:5">
      <c r="A183" s="4" t="str">
        <f>[1]物品定价!$B182</f>
        <v>图C-1</v>
      </c>
      <c r="B183" s="4" t="str">
        <f>[1]物品定价!$D182</f>
        <v>prop,911</v>
      </c>
      <c r="C183" s="4" t="str">
        <f>[1]物品定价!$D182</f>
        <v>prop,911</v>
      </c>
      <c r="D183" s="4">
        <f>[1]物品定价!$E182</f>
        <v>200</v>
      </c>
      <c r="E183" s="3">
        <f t="shared" si="10"/>
        <v>200</v>
      </c>
    </row>
    <row r="184" spans="1:5">
      <c r="A184" s="4" t="str">
        <f>[1]物品定价!$B183</f>
        <v>图C-2</v>
      </c>
      <c r="B184" s="4" t="str">
        <f>[1]物品定价!$D183</f>
        <v>prop,912</v>
      </c>
      <c r="C184" s="4" t="str">
        <f>[1]物品定价!$D183</f>
        <v>prop,912</v>
      </c>
      <c r="D184" s="4">
        <f>[1]物品定价!$E183</f>
        <v>200</v>
      </c>
      <c r="E184" s="3">
        <f t="shared" si="10"/>
        <v>200</v>
      </c>
    </row>
    <row r="185" spans="1:5">
      <c r="A185" s="4" t="str">
        <f>[1]物品定价!$B184</f>
        <v>图C-3</v>
      </c>
      <c r="B185" s="4" t="str">
        <f>[1]物品定价!$D184</f>
        <v>prop,913</v>
      </c>
      <c r="C185" s="4" t="str">
        <f>[1]物品定价!$D184</f>
        <v>prop,913</v>
      </c>
      <c r="D185" s="4">
        <f>[1]物品定价!$E184</f>
        <v>200</v>
      </c>
      <c r="E185" s="3">
        <f t="shared" si="10"/>
        <v>200</v>
      </c>
    </row>
    <row r="186" spans="1:5">
      <c r="A186" s="4" t="str">
        <f>[1]物品定价!$B185</f>
        <v>图C-4</v>
      </c>
      <c r="B186" s="4" t="str">
        <f>[1]物品定价!$D185</f>
        <v>prop,914</v>
      </c>
      <c r="C186" s="4" t="str">
        <f>[1]物品定价!$D185</f>
        <v>prop,914</v>
      </c>
      <c r="D186" s="4">
        <f>[1]物品定价!$E185</f>
        <v>200</v>
      </c>
      <c r="E186" s="3">
        <f t="shared" si="10"/>
        <v>200</v>
      </c>
    </row>
    <row r="187" spans="1:5">
      <c r="A187" s="4" t="str">
        <f>[1]物品定价!$B186</f>
        <v>图C-5</v>
      </c>
      <c r="B187" s="4" t="str">
        <f>[1]物品定价!$D186</f>
        <v>prop,915</v>
      </c>
      <c r="C187" s="4" t="str">
        <f>[1]物品定价!$D186</f>
        <v>prop,915</v>
      </c>
      <c r="D187" s="4">
        <f>[1]物品定价!$E186</f>
        <v>200</v>
      </c>
      <c r="E187" s="3">
        <f t="shared" si="10"/>
        <v>200</v>
      </c>
    </row>
    <row r="188" spans="1:5">
      <c r="A188" s="4" t="str">
        <f>[1]物品定价!$B187</f>
        <v>图C-6</v>
      </c>
      <c r="B188" s="4" t="str">
        <f>[1]物品定价!$D187</f>
        <v>prop,916</v>
      </c>
      <c r="C188" s="4" t="str">
        <f>[1]物品定价!$D187</f>
        <v>prop,916</v>
      </c>
      <c r="D188" s="4">
        <f>[1]物品定价!$E187</f>
        <v>200</v>
      </c>
      <c r="E188" s="3">
        <f t="shared" si="10"/>
        <v>200</v>
      </c>
    </row>
    <row r="191" spans="1:5">
      <c r="A191" s="4" t="s">
        <v>144</v>
      </c>
      <c r="B191" s="4" t="s">
        <v>127</v>
      </c>
      <c r="C191" s="4" t="s">
        <v>127</v>
      </c>
      <c r="D191" s="4">
        <v>200</v>
      </c>
      <c r="E191" s="3">
        <v>200</v>
      </c>
    </row>
    <row r="192" spans="1:5">
      <c r="A192" s="4" t="s">
        <v>150</v>
      </c>
      <c r="B192" s="4" t="s">
        <v>126</v>
      </c>
      <c r="C192" s="4" t="s">
        <v>126</v>
      </c>
      <c r="D192" s="4">
        <v>500</v>
      </c>
      <c r="E192" s="3">
        <v>500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高阶任务</vt:lpstr>
      <vt:lpstr>每日任务</vt:lpstr>
      <vt:lpstr>购买黄金令牌</vt:lpstr>
      <vt:lpstr>购买等级</vt:lpstr>
      <vt:lpstr>奖励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</cp:lastModifiedBy>
  <dcterms:created xsi:type="dcterms:W3CDTF">2019-06-14T06:28:24Z</dcterms:created>
  <dcterms:modified xsi:type="dcterms:W3CDTF">2019-08-26T10:06:41Z</dcterms:modified>
</cp:coreProperties>
</file>